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ata Science\Home Assignments\HS6\"/>
    </mc:Choice>
  </mc:AlternateContent>
  <xr:revisionPtr revIDLastSave="0" documentId="13_ncr:1_{2D038369-5B7D-455B-9E48-856758942E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me Assignment - 1" sheetId="1" r:id="rId1"/>
    <sheet name="Ans1" sheetId="2" r:id="rId2"/>
    <sheet name="Ans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2" i="3" l="1"/>
  <c r="J302" i="3"/>
  <c r="I302" i="3"/>
  <c r="H30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L302" i="2"/>
  <c r="K302" i="2"/>
  <c r="J302" i="2"/>
  <c r="I302" i="2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62" i="3"/>
  <c r="I62" i="3" s="1"/>
  <c r="J2" i="3"/>
  <c r="K3" i="3" s="1"/>
  <c r="J3" i="3"/>
  <c r="J10" i="3"/>
  <c r="J11" i="3"/>
  <c r="J18" i="3"/>
  <c r="J19" i="3"/>
  <c r="J26" i="3"/>
  <c r="J27" i="3"/>
  <c r="J34" i="3"/>
  <c r="J35" i="3"/>
  <c r="J36" i="3"/>
  <c r="J37" i="3"/>
  <c r="J50" i="3"/>
  <c r="J51" i="3"/>
  <c r="J58" i="3"/>
  <c r="J59" i="3"/>
  <c r="I6" i="3"/>
  <c r="I7" i="3"/>
  <c r="I14" i="3"/>
  <c r="I15" i="3"/>
  <c r="I22" i="3"/>
  <c r="I23" i="3"/>
  <c r="I30" i="3"/>
  <c r="I31" i="3"/>
  <c r="I37" i="3"/>
  <c r="I38" i="3"/>
  <c r="I39" i="3"/>
  <c r="I46" i="3"/>
  <c r="I47" i="3"/>
  <c r="I48" i="3"/>
  <c r="I49" i="3"/>
  <c r="I50" i="3"/>
  <c r="I54" i="3"/>
  <c r="I55" i="3"/>
  <c r="I56" i="3"/>
  <c r="I57" i="3"/>
  <c r="G60" i="3"/>
  <c r="J60" i="3" s="1"/>
  <c r="G61" i="3"/>
  <c r="J61" i="3" s="1"/>
  <c r="G58" i="3"/>
  <c r="I58" i="3" s="1"/>
  <c r="G59" i="3"/>
  <c r="I59" i="3" s="1"/>
  <c r="G55" i="3"/>
  <c r="J55" i="3" s="1"/>
  <c r="G56" i="3"/>
  <c r="J56" i="3" s="1"/>
  <c r="G57" i="3"/>
  <c r="J57" i="3" s="1"/>
  <c r="G51" i="3"/>
  <c r="I51" i="3" s="1"/>
  <c r="G52" i="3"/>
  <c r="J52" i="3" s="1"/>
  <c r="G53" i="3"/>
  <c r="J53" i="3" s="1"/>
  <c r="G54" i="3"/>
  <c r="J54" i="3" s="1"/>
  <c r="G46" i="3"/>
  <c r="J46" i="3" s="1"/>
  <c r="G47" i="3"/>
  <c r="J47" i="3" s="1"/>
  <c r="G48" i="3"/>
  <c r="J48" i="3" s="1"/>
  <c r="G49" i="3"/>
  <c r="J49" i="3" s="1"/>
  <c r="G50" i="3"/>
  <c r="G42" i="3"/>
  <c r="J42" i="3" s="1"/>
  <c r="G43" i="3"/>
  <c r="J43" i="3" s="1"/>
  <c r="G44" i="3"/>
  <c r="J44" i="3" s="1"/>
  <c r="G45" i="3"/>
  <c r="J45" i="3" s="1"/>
  <c r="G35" i="3"/>
  <c r="I35" i="3" s="1"/>
  <c r="G36" i="3"/>
  <c r="I36" i="3" s="1"/>
  <c r="G37" i="3"/>
  <c r="G38" i="3"/>
  <c r="J38" i="3" s="1"/>
  <c r="G39" i="3"/>
  <c r="J39" i="3" s="1"/>
  <c r="G40" i="3"/>
  <c r="I40" i="3" s="1"/>
  <c r="G41" i="3"/>
  <c r="I41" i="3" s="1"/>
  <c r="G3" i="3"/>
  <c r="I3" i="3" s="1"/>
  <c r="G4" i="3"/>
  <c r="J4" i="3" s="1"/>
  <c r="G5" i="3"/>
  <c r="J5" i="3" s="1"/>
  <c r="G6" i="3"/>
  <c r="J6" i="3" s="1"/>
  <c r="G7" i="3"/>
  <c r="J7" i="3" s="1"/>
  <c r="G8" i="3"/>
  <c r="I8" i="3" s="1"/>
  <c r="G9" i="3"/>
  <c r="I9" i="3" s="1"/>
  <c r="G10" i="3"/>
  <c r="I10" i="3" s="1"/>
  <c r="G11" i="3"/>
  <c r="I11" i="3" s="1"/>
  <c r="G12" i="3"/>
  <c r="J12" i="3" s="1"/>
  <c r="G13" i="3"/>
  <c r="J13" i="3" s="1"/>
  <c r="G14" i="3"/>
  <c r="J14" i="3" s="1"/>
  <c r="G15" i="3"/>
  <c r="J15" i="3" s="1"/>
  <c r="G16" i="3"/>
  <c r="I16" i="3" s="1"/>
  <c r="G17" i="3"/>
  <c r="I17" i="3" s="1"/>
  <c r="G18" i="3"/>
  <c r="I18" i="3" s="1"/>
  <c r="G19" i="3"/>
  <c r="I19" i="3" s="1"/>
  <c r="G20" i="3"/>
  <c r="J20" i="3" s="1"/>
  <c r="G21" i="3"/>
  <c r="J21" i="3" s="1"/>
  <c r="G22" i="3"/>
  <c r="J22" i="3" s="1"/>
  <c r="G23" i="3"/>
  <c r="J23" i="3" s="1"/>
  <c r="G24" i="3"/>
  <c r="I24" i="3" s="1"/>
  <c r="G25" i="3"/>
  <c r="I25" i="3" s="1"/>
  <c r="G26" i="3"/>
  <c r="I26" i="3" s="1"/>
  <c r="G27" i="3"/>
  <c r="I27" i="3" s="1"/>
  <c r="G28" i="3"/>
  <c r="J28" i="3" s="1"/>
  <c r="G29" i="3"/>
  <c r="J29" i="3" s="1"/>
  <c r="G30" i="3"/>
  <c r="J30" i="3" s="1"/>
  <c r="G31" i="3"/>
  <c r="J31" i="3" s="1"/>
  <c r="G32" i="3"/>
  <c r="I32" i="3" s="1"/>
  <c r="G33" i="3"/>
  <c r="I33" i="3" s="1"/>
  <c r="G34" i="3"/>
  <c r="I34" i="3" s="1"/>
  <c r="G2" i="3"/>
  <c r="I2" i="3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K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H3" i="2"/>
  <c r="H4" i="2"/>
  <c r="I61" i="3" l="1"/>
  <c r="I53" i="3"/>
  <c r="I45" i="3"/>
  <c r="I29" i="3"/>
  <c r="I21" i="3"/>
  <c r="I13" i="3"/>
  <c r="I5" i="3"/>
  <c r="J41" i="3"/>
  <c r="J33" i="3"/>
  <c r="J25" i="3"/>
  <c r="J17" i="3"/>
  <c r="J9" i="3"/>
  <c r="I60" i="3"/>
  <c r="I52" i="3"/>
  <c r="I44" i="3"/>
  <c r="I28" i="3"/>
  <c r="I20" i="3"/>
  <c r="I12" i="3"/>
  <c r="I4" i="3"/>
  <c r="J40" i="3"/>
  <c r="J32" i="3"/>
  <c r="J24" i="3"/>
  <c r="J16" i="3"/>
  <c r="J8" i="3"/>
  <c r="I43" i="3"/>
  <c r="I42" i="3"/>
  <c r="J62" i="3"/>
  <c r="K4" i="3"/>
  <c r="K5" i="3" s="1"/>
  <c r="K6" i="3" s="1"/>
  <c r="K7" i="3" s="1"/>
  <c r="K8" i="3" s="1"/>
  <c r="K9" i="3" s="1"/>
  <c r="K10" i="3" l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</calcChain>
</file>

<file path=xl/sharedStrings.xml><?xml version="1.0" encoding="utf-8"?>
<sst xmlns="http://schemas.openxmlformats.org/spreadsheetml/2006/main" count="49" uniqueCount="24">
  <si>
    <t>ABC Corp from Patna, are in the business of manufacturing Gents Clothing. They have decided to start their new range of kids clothing.</t>
  </si>
  <si>
    <t>Loan Amount</t>
  </si>
  <si>
    <t>They decided to raise the capital from the Bank, a sum of 50 Lakh Ruppes for 10 Years at the rate of 7%.</t>
  </si>
  <si>
    <t>Rate</t>
  </si>
  <si>
    <t>Question 1</t>
  </si>
  <si>
    <t>Can you please generate an EMI cash statement for ABC for 25 Years.</t>
  </si>
  <si>
    <t>Duration (Years)</t>
  </si>
  <si>
    <t>The format expected is given below:</t>
  </si>
  <si>
    <t>EMI</t>
  </si>
  <si>
    <t>?</t>
  </si>
  <si>
    <t>Equated Monthly Installment</t>
  </si>
  <si>
    <t>Month</t>
  </si>
  <si>
    <t>Installment</t>
  </si>
  <si>
    <t>Interest Component</t>
  </si>
  <si>
    <t>Principle Component</t>
  </si>
  <si>
    <t>Principle on which Interest is calculated</t>
  </si>
  <si>
    <t>Question 2</t>
  </si>
  <si>
    <t>After 5 Years, the company was in a very good state, but now wanted to raise a further capital of 5 crores to start their operations in UP &amp; Haryana.</t>
  </si>
  <si>
    <t>Since the EMIs were on time and BAC holds a good repo with the bank, they readily decided to give them the capital at the same rate of interest for 20 years.</t>
  </si>
  <si>
    <t>Can you generate the EMI Cash Statement from the 1st year to the 25th Year?</t>
  </si>
  <si>
    <t>Question 3</t>
  </si>
  <si>
    <t>Can you show the amount paid as Interest and Principle by ABC corporation in 25 Years?</t>
  </si>
  <si>
    <t>Question 4</t>
  </si>
  <si>
    <t>If the ABC corporation would not have taken the loan, and invested the EMI every month in a mutual fund with a 12% rate of guaranteed return, what could be the amount they might have captured in 25 Years, wherein the amount is paid both monthly and annualy?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</si>
</sst>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 [$₹-4009]\ * #,##0_ ;_ [$₹-4009]\ * \-#,##0_ ;_ [$₹-4009]\ * &quot;-&quot;??_ ;_ @_ "/>
    <numFmt numFmtId="165" formatCode="_ [$₹-4009]\ * #,##0.00_ ;_ [$₹-4009]\ * \-#,##0.00_ ;_ [$₹-4009]\ * &quot;-&quot;??_ ;_ @_ 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0"/>
      <color theme="1"/>
      <name val="Arial"/>
      <scheme val="minor"/>
    </font>
    <font>
      <u/>
      <sz val="10"/>
      <color theme="1"/>
      <name val="Arial"/>
      <scheme val="minor"/>
    </font>
    <font>
      <b/>
      <sz val="14"/>
      <color theme="1"/>
      <name val="Calibri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164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3" borderId="2" xfId="0" applyFont="1" applyFill="1" applyBorder="1"/>
    <xf numFmtId="164" fontId="8" fillId="0" borderId="3" xfId="0" applyNumberFormat="1" applyFont="1" applyBorder="1" applyAlignment="1">
      <alignment horizontal="center"/>
    </xf>
    <xf numFmtId="9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8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44" fontId="11" fillId="0" borderId="4" xfId="0" applyNumberFormat="1" applyFont="1" applyBorder="1" applyAlignment="1">
      <alignment horizontal="center" vertical="center"/>
    </xf>
    <xf numFmtId="8" fontId="9" fillId="0" borderId="0" xfId="0" applyNumberFormat="1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7A606-A061-4E07-BD71-E313D43F933B}" name="Table1" displayName="Table1" ref="H1:L302" totalsRowCount="1" headerRowDxfId="17" dataDxfId="21">
  <autoFilter ref="H1:L301" xr:uid="{7107A606-A061-4E07-BD71-E313D43F93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AC0D7C3-4A29-4E6E-93F1-5A935804CF23}" name="Month" dataDxfId="23" totalsRowDxfId="10">
      <calculatedColumnFormula xml:space="preserve"> ROWS($G$2:G2)</calculatedColumnFormula>
    </tableColumn>
    <tableColumn id="2" xr3:uid="{3BAD8AF5-87CB-499C-A99A-DB2462C2CB0B}" name="Installment" totalsRowFunction="custom" dataDxfId="18" totalsRowDxfId="9">
      <calculatedColumnFormula xml:space="preserve"> -PMT($C$3/12, $C$4*12, $C$2, , 0)</calculatedColumnFormula>
      <totalsRowFormula xml:space="preserve"> SUM(Table1[Installment])</totalsRowFormula>
    </tableColumn>
    <tableColumn id="3" xr3:uid="{408ABF8F-44EA-4E1B-A076-94DB5ED1E912}" name="Interest Component" totalsRowFunction="custom" dataDxfId="19" totalsRowDxfId="8">
      <calculatedColumnFormula xml:space="preserve"> -IPMT($C$3/12, Table1[[#This Row],[Month]], $C$4*12, $C$2, , 0)</calculatedColumnFormula>
      <totalsRowFormula xml:space="preserve"> SUM(J2:J301)</totalsRowFormula>
    </tableColumn>
    <tableColumn id="4" xr3:uid="{22D6C71A-BF98-4DF6-8BCB-902C01CD92BD}" name="Principle Component" totalsRowFunction="custom" dataDxfId="20" totalsRowDxfId="7">
      <calculatedColumnFormula xml:space="preserve"> -PPMT($C$3/12, Table1[[#This Row],[Month]], $C$4*12, $C$2, , 0)</calculatedColumnFormula>
      <totalsRowFormula xml:space="preserve"> SUM(Table1[Principle Component])</totalsRowFormula>
    </tableColumn>
    <tableColumn id="5" xr3:uid="{E45F4E0C-1D0D-411B-A321-E7A0A34BA6CB}" name="Principle on which Interest is calculated" totalsRowFunction="custom" dataDxfId="22" totalsRowDxfId="6">
      <totalsRowFormula xml:space="preserve"> SUM(Table1[[#Headers],[#Data],[Principle on which Interest is calculated]])</totalsRow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08EC01-2185-4406-B4F5-705B4B8B3F6B}" name="Table2" displayName="Table2" ref="G1:K302" totalsRowCount="1" headerRowDxfId="13" dataDxfId="14">
  <autoFilter ref="G1:K301" xr:uid="{3708EC01-2185-4406-B4F5-705B4B8B3F6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9016F3B-5249-4FDE-AFC4-66B473DFCBD4}" name="Month" dataDxfId="16" totalsRowDxfId="4">
      <calculatedColumnFormula xml:space="preserve"> ROWS($F$2:F2)</calculatedColumnFormula>
    </tableColumn>
    <tableColumn id="2" xr3:uid="{E1D6E405-8E0C-4633-A727-520C14B69969}" name="Installment" totalsRowFunction="custom" dataDxfId="5" totalsRowDxfId="3">
      <calculatedColumnFormula xml:space="preserve"> -PMT($C$4/12, $C$5*12, $C$3, , 0)</calculatedColumnFormula>
      <totalsRowFormula xml:space="preserve"> SUM(Table2[Installment])</totalsRowFormula>
    </tableColumn>
    <tableColumn id="3" xr3:uid="{C68B5A03-DDD9-4076-BEC9-CD55D23E7265}" name="Interest Component" totalsRowFunction="custom" dataDxfId="12" totalsRowDxfId="2">
      <calculatedColumnFormula xml:space="preserve"> -IPMT($C$4/12, Table2[[#This Row],[Month]],$C$5*12, $C$3, ,0)</calculatedColumnFormula>
      <totalsRowFormula xml:space="preserve"> SUM(Table2[Interest Component])</totalsRowFormula>
    </tableColumn>
    <tableColumn id="4" xr3:uid="{191D7BD9-0B2B-4DB3-91C6-9C7D3E843887}" name="Principle Component" totalsRowFunction="custom" dataDxfId="11" totalsRowDxfId="1">
      <calculatedColumnFormula xml:space="preserve"> -PPMT($C$4/12, Table2[[#This Row],[Month]], $C$5*12,$C$3, ,0)</calculatedColumnFormula>
      <totalsRowFormula xml:space="preserve"> SUM(Table2[Principle Component])</totalsRowFormula>
    </tableColumn>
    <tableColumn id="5" xr3:uid="{B3E325FA-8377-4F09-B06E-0D80157AB4A0}" name="Principle on which Interest is calculated" totalsRowFunction="custom" dataDxfId="15" totalsRowDxfId="0">
      <totalsRowFormula xml:space="preserve"> SUM(Table2[Principle on which Interest is calculated])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J1000"/>
  <sheetViews>
    <sheetView workbookViewId="0">
      <selection activeCell="F8" sqref="F8:J11"/>
    </sheetView>
  </sheetViews>
  <sheetFormatPr defaultColWidth="12.5703125" defaultRowHeight="15.75" customHeight="1" x14ac:dyDescent="0.2"/>
  <cols>
    <col min="1" max="1" width="11.85546875" customWidth="1"/>
    <col min="2" max="2" width="13.42578125" customWidth="1"/>
    <col min="3" max="3" width="22.140625" customWidth="1"/>
    <col min="4" max="5" width="11.85546875" customWidth="1"/>
    <col min="6" max="6" width="22.5703125" customWidth="1"/>
    <col min="7" max="7" width="18.85546875" customWidth="1"/>
    <col min="8" max="8" width="15.7109375" customWidth="1"/>
    <col min="9" max="9" width="14.5703125" customWidth="1"/>
    <col min="10" max="10" width="24.7109375" customWidth="1"/>
    <col min="11" max="26" width="11.85546875" customWidth="1"/>
  </cols>
  <sheetData>
    <row r="1" spans="2:10" ht="12.75" x14ac:dyDescent="0.2">
      <c r="F1" s="1" t="s">
        <v>0</v>
      </c>
    </row>
    <row r="2" spans="2:10" ht="15.75" customHeight="1" x14ac:dyDescent="0.25">
      <c r="B2" s="2" t="s">
        <v>1</v>
      </c>
      <c r="C2" s="3">
        <v>5000000</v>
      </c>
      <c r="F2" s="1" t="s">
        <v>2</v>
      </c>
    </row>
    <row r="3" spans="2:10" ht="15.75" customHeight="1" x14ac:dyDescent="0.25">
      <c r="B3" s="2" t="s">
        <v>3</v>
      </c>
      <c r="C3" s="4">
        <v>7.0000000000000007E-2</v>
      </c>
      <c r="E3" s="5" t="s">
        <v>4</v>
      </c>
      <c r="F3" s="1" t="s">
        <v>5</v>
      </c>
    </row>
    <row r="4" spans="2:10" ht="15.75" customHeight="1" x14ac:dyDescent="0.25">
      <c r="B4" s="2" t="s">
        <v>6</v>
      </c>
      <c r="C4" s="6">
        <v>25</v>
      </c>
      <c r="F4" s="7" t="s">
        <v>7</v>
      </c>
    </row>
    <row r="5" spans="2:10" ht="15.75" customHeight="1" x14ac:dyDescent="0.25">
      <c r="B5" s="2" t="s">
        <v>8</v>
      </c>
      <c r="C5" s="6" t="s">
        <v>9</v>
      </c>
    </row>
    <row r="6" spans="2:10" ht="12.75" x14ac:dyDescent="0.2"/>
    <row r="7" spans="2:10" ht="15.75" customHeight="1" x14ac:dyDescent="0.25">
      <c r="G7" s="9" t="s">
        <v>10</v>
      </c>
      <c r="H7" s="10"/>
      <c r="I7" s="10"/>
    </row>
    <row r="8" spans="2:10" ht="56.25" x14ac:dyDescent="0.2"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</row>
    <row r="9" spans="2:10" ht="15.75" customHeight="1" x14ac:dyDescent="0.25">
      <c r="F9" s="6">
        <v>1</v>
      </c>
      <c r="G9" s="6"/>
      <c r="H9" s="6"/>
      <c r="I9" s="6"/>
      <c r="J9" s="6"/>
    </row>
    <row r="10" spans="2:10" ht="15.75" customHeight="1" x14ac:dyDescent="0.25">
      <c r="F10" s="6">
        <v>2</v>
      </c>
      <c r="G10" s="6"/>
      <c r="H10" s="6"/>
      <c r="I10" s="6"/>
      <c r="J10" s="6"/>
    </row>
    <row r="11" spans="2:10" ht="15.75" customHeight="1" x14ac:dyDescent="0.25">
      <c r="F11" s="6">
        <v>3</v>
      </c>
      <c r="G11" s="6"/>
      <c r="H11" s="6"/>
      <c r="I11" s="6"/>
      <c r="J11" s="6"/>
    </row>
    <row r="12" spans="2:10" ht="12.75" x14ac:dyDescent="0.2"/>
    <row r="13" spans="2:10" ht="12.75" x14ac:dyDescent="0.2"/>
    <row r="14" spans="2:10" ht="12.75" x14ac:dyDescent="0.2"/>
    <row r="15" spans="2:10" ht="12.75" x14ac:dyDescent="0.2"/>
    <row r="16" spans="2:10" ht="12.75" x14ac:dyDescent="0.2">
      <c r="E16" s="5" t="s">
        <v>16</v>
      </c>
      <c r="F16" s="1" t="s">
        <v>17</v>
      </c>
    </row>
    <row r="17" spans="5:6" ht="12.75" x14ac:dyDescent="0.2">
      <c r="F17" s="1" t="s">
        <v>18</v>
      </c>
    </row>
    <row r="18" spans="5:6" ht="12.75" x14ac:dyDescent="0.2">
      <c r="F18" s="1" t="s">
        <v>19</v>
      </c>
    </row>
    <row r="19" spans="5:6" ht="12.75" x14ac:dyDescent="0.2"/>
    <row r="20" spans="5:6" ht="12.75" x14ac:dyDescent="0.2"/>
    <row r="21" spans="5:6" ht="12.75" x14ac:dyDescent="0.2">
      <c r="E21" s="5" t="s">
        <v>20</v>
      </c>
      <c r="F21" s="1" t="s">
        <v>21</v>
      </c>
    </row>
    <row r="22" spans="5:6" ht="12.75" x14ac:dyDescent="0.2"/>
    <row r="23" spans="5:6" ht="12.75" x14ac:dyDescent="0.2">
      <c r="E23" s="5" t="s">
        <v>22</v>
      </c>
      <c r="F23" s="1" t="s">
        <v>23</v>
      </c>
    </row>
    <row r="24" spans="5:6" ht="12.75" x14ac:dyDescent="0.2"/>
    <row r="25" spans="5:6" ht="12.75" x14ac:dyDescent="0.2"/>
    <row r="26" spans="5:6" ht="12.75" x14ac:dyDescent="0.2"/>
    <row r="27" spans="5:6" ht="12.75" x14ac:dyDescent="0.2"/>
    <row r="28" spans="5:6" ht="12.75" x14ac:dyDescent="0.2"/>
    <row r="29" spans="5:6" ht="12.75" x14ac:dyDescent="0.2"/>
    <row r="30" spans="5:6" ht="12.75" x14ac:dyDescent="0.2"/>
    <row r="31" spans="5:6" ht="12.75" x14ac:dyDescent="0.2"/>
    <row r="32" spans="5:6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">
    <mergeCell ref="G7:I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39A9-5C73-400B-A26E-E69A5170A4E4}">
  <sheetPr>
    <tabColor rgb="FF00B050"/>
  </sheetPr>
  <dimension ref="B1:L302"/>
  <sheetViews>
    <sheetView topLeftCell="A260" workbookViewId="0">
      <selection activeCell="O10" sqref="O10"/>
    </sheetView>
  </sheetViews>
  <sheetFormatPr defaultRowHeight="12.75" x14ac:dyDescent="0.2"/>
  <cols>
    <col min="2" max="2" width="17" bestFit="1" customWidth="1"/>
    <col min="3" max="3" width="13.140625" bestFit="1" customWidth="1"/>
    <col min="8" max="8" width="9.7109375" bestFit="1" customWidth="1"/>
    <col min="9" max="9" width="15.85546875" bestFit="1" customWidth="1"/>
    <col min="10" max="10" width="28" bestFit="1" customWidth="1"/>
    <col min="11" max="11" width="29.7109375" bestFit="1" customWidth="1"/>
    <col min="12" max="12" width="55.28515625" bestFit="1" customWidth="1"/>
  </cols>
  <sheetData>
    <row r="1" spans="2:12" ht="18" x14ac:dyDescent="0.25">
      <c r="H1" s="18" t="s">
        <v>11</v>
      </c>
      <c r="I1" s="18" t="s">
        <v>12</v>
      </c>
      <c r="J1" s="18" t="s">
        <v>13</v>
      </c>
      <c r="K1" s="18" t="s">
        <v>14</v>
      </c>
      <c r="L1" s="18" t="s">
        <v>15</v>
      </c>
    </row>
    <row r="2" spans="2:12" ht="15.75" x14ac:dyDescent="0.25">
      <c r="B2" s="11" t="s">
        <v>1</v>
      </c>
      <c r="C2" s="12">
        <v>5000000</v>
      </c>
      <c r="H2" s="15">
        <f xml:space="preserve"> ROWS($G$2:G2)</f>
        <v>1</v>
      </c>
      <c r="I2" s="16">
        <f t="shared" ref="I2:I65" si="0" xml:space="preserve"> -PMT($C$3/12, $C$4*12, $C$2, , 0)</f>
        <v>35338.959863754586</v>
      </c>
      <c r="J2" s="16">
        <f xml:space="preserve"> -IPMT($C$3/12, Table1[[#This Row],[Month]], $C$4*12, $C$2, , 0)</f>
        <v>29166.666666666668</v>
      </c>
      <c r="K2" s="16">
        <f xml:space="preserve"> -PPMT($C$3/12, Table1[[#This Row],[Month]], $C$4*12, $C$2, , 0)</f>
        <v>6172.2931970879199</v>
      </c>
      <c r="L2" s="17">
        <v>5000000</v>
      </c>
    </row>
    <row r="3" spans="2:12" ht="15.75" x14ac:dyDescent="0.25">
      <c r="B3" s="11" t="s">
        <v>3</v>
      </c>
      <c r="C3" s="13">
        <v>7.0000000000000007E-2</v>
      </c>
      <c r="H3" s="15">
        <f xml:space="preserve"> ROWS($G$2:G3)</f>
        <v>2</v>
      </c>
      <c r="I3" s="16">
        <f t="shared" si="0"/>
        <v>35338.959863754586</v>
      </c>
      <c r="J3" s="16">
        <f xml:space="preserve"> -IPMT($C$3/12, Table1[[#This Row],[Month]], $C$4*12, $C$2, , 0)</f>
        <v>29130.661623016982</v>
      </c>
      <c r="K3" s="16">
        <f xml:space="preserve"> -PPMT($C$3/12, Table1[[#This Row],[Month]], $C$4*12, $C$2, , 0)</f>
        <v>6208.2982407376012</v>
      </c>
      <c r="L3" s="17">
        <f xml:space="preserve"> L2 - K2</f>
        <v>4993827.7068029121</v>
      </c>
    </row>
    <row r="4" spans="2:12" ht="15.75" x14ac:dyDescent="0.25">
      <c r="B4" s="11" t="s">
        <v>6</v>
      </c>
      <c r="C4" s="14">
        <v>25</v>
      </c>
      <c r="H4" s="15">
        <f xml:space="preserve"> ROWS($G$2:G4)</f>
        <v>3</v>
      </c>
      <c r="I4" s="16">
        <f t="shared" si="0"/>
        <v>35338.959863754586</v>
      </c>
      <c r="J4" s="16">
        <f xml:space="preserve"> -IPMT($C$3/12, Table1[[#This Row],[Month]], $C$4*12, $C$2, , 0)</f>
        <v>29094.446549946017</v>
      </c>
      <c r="K4" s="16">
        <f xml:space="preserve"> -PPMT($C$3/12, Table1[[#This Row],[Month]], $C$4*12, $C$2, , 0)</f>
        <v>6244.5133138085685</v>
      </c>
      <c r="L4" s="17">
        <f t="shared" ref="L4:L67" si="1" xml:space="preserve"> L3 - K3</f>
        <v>4987619.4085621741</v>
      </c>
    </row>
    <row r="5" spans="2:12" ht="15.75" x14ac:dyDescent="0.25">
      <c r="B5" s="11" t="s">
        <v>8</v>
      </c>
      <c r="C5" s="14" t="s">
        <v>9</v>
      </c>
      <c r="H5" s="15">
        <f xml:space="preserve"> ROWS($G$2:G5)</f>
        <v>4</v>
      </c>
      <c r="I5" s="16">
        <f t="shared" si="0"/>
        <v>35338.959863754586</v>
      </c>
      <c r="J5" s="16">
        <f xml:space="preserve"> -IPMT($C$3/12, Table1[[#This Row],[Month]], $C$4*12, $C$2, , 0)</f>
        <v>29058.020222282135</v>
      </c>
      <c r="K5" s="16">
        <f xml:space="preserve"> -PPMT($C$3/12, Table1[[#This Row],[Month]], $C$4*12, $C$2, , 0)</f>
        <v>6280.9396414724533</v>
      </c>
      <c r="L5" s="17">
        <f t="shared" si="1"/>
        <v>4981374.8952483656</v>
      </c>
    </row>
    <row r="6" spans="2:12" x14ac:dyDescent="0.2">
      <c r="H6" s="15">
        <f xml:space="preserve"> ROWS($G$2:G6)</f>
        <v>5</v>
      </c>
      <c r="I6" s="16">
        <f t="shared" si="0"/>
        <v>35338.959863754586</v>
      </c>
      <c r="J6" s="16">
        <f xml:space="preserve"> -IPMT($C$3/12, Table1[[#This Row],[Month]], $C$4*12, $C$2, , 0)</f>
        <v>29021.381407706875</v>
      </c>
      <c r="K6" s="16">
        <f xml:space="preserve"> -PPMT($C$3/12, Table1[[#This Row],[Month]], $C$4*12, $C$2, , 0)</f>
        <v>6317.5784560477086</v>
      </c>
      <c r="L6" s="17">
        <f t="shared" si="1"/>
        <v>4975093.9556068927</v>
      </c>
    </row>
    <row r="7" spans="2:12" x14ac:dyDescent="0.2">
      <c r="H7" s="15">
        <f xml:space="preserve"> ROWS($G$2:G7)</f>
        <v>6</v>
      </c>
      <c r="I7" s="16">
        <f t="shared" si="0"/>
        <v>35338.959863754586</v>
      </c>
      <c r="J7" s="16">
        <f xml:space="preserve"> -IPMT($C$3/12, Table1[[#This Row],[Month]], $C$4*12, $C$2, , 0)</f>
        <v>28984.528866713263</v>
      </c>
      <c r="K7" s="16">
        <f xml:space="preserve"> -PPMT($C$3/12, Table1[[#This Row],[Month]], $C$4*12, $C$2, , 0)</f>
        <v>6354.4309970413206</v>
      </c>
      <c r="L7" s="17">
        <f t="shared" si="1"/>
        <v>4968776.3771508448</v>
      </c>
    </row>
    <row r="8" spans="2:12" x14ac:dyDescent="0.2">
      <c r="H8" s="15">
        <f xml:space="preserve"> ROWS($G$2:G8)</f>
        <v>7</v>
      </c>
      <c r="I8" s="16">
        <f t="shared" si="0"/>
        <v>35338.959863754586</v>
      </c>
      <c r="J8" s="16">
        <f xml:space="preserve"> -IPMT($C$3/12, Table1[[#This Row],[Month]], $C$4*12, $C$2, , 0)</f>
        <v>28947.461352563856</v>
      </c>
      <c r="K8" s="16">
        <f xml:space="preserve"> -PPMT($C$3/12, Table1[[#This Row],[Month]], $C$4*12, $C$2, , 0)</f>
        <v>6391.4985111907281</v>
      </c>
      <c r="L8" s="17">
        <f t="shared" si="1"/>
        <v>4962421.9461538037</v>
      </c>
    </row>
    <row r="9" spans="2:12" x14ac:dyDescent="0.2">
      <c r="H9" s="15">
        <f xml:space="preserve"> ROWS($G$2:G9)</f>
        <v>8</v>
      </c>
      <c r="I9" s="16">
        <f t="shared" si="0"/>
        <v>35338.959863754586</v>
      </c>
      <c r="J9" s="16">
        <f xml:space="preserve"> -IPMT($C$3/12, Table1[[#This Row],[Month]], $C$4*12, $C$2, , 0)</f>
        <v>28910.177611248579</v>
      </c>
      <c r="K9" s="16">
        <f xml:space="preserve"> -PPMT($C$3/12, Table1[[#This Row],[Month]], $C$4*12, $C$2, , 0)</f>
        <v>6428.7822525060074</v>
      </c>
      <c r="L9" s="17">
        <f t="shared" si="1"/>
        <v>4956030.4476426132</v>
      </c>
    </row>
    <row r="10" spans="2:12" x14ac:dyDescent="0.2">
      <c r="H10" s="15">
        <f xml:space="preserve"> ROWS($G$2:G10)</f>
        <v>9</v>
      </c>
      <c r="I10" s="16">
        <f t="shared" si="0"/>
        <v>35338.959863754586</v>
      </c>
      <c r="J10" s="16">
        <f xml:space="preserve"> -IPMT($C$3/12, Table1[[#This Row],[Month]], $C$4*12, $C$2, , 0)</f>
        <v>28872.676381442296</v>
      </c>
      <c r="K10" s="16">
        <f xml:space="preserve"> -PPMT($C$3/12, Table1[[#This Row],[Month]], $C$4*12, $C$2, , 0)</f>
        <v>6466.283482312293</v>
      </c>
      <c r="L10" s="17">
        <f t="shared" si="1"/>
        <v>4949601.6653901068</v>
      </c>
    </row>
    <row r="11" spans="2:12" x14ac:dyDescent="0.2">
      <c r="H11" s="15">
        <f xml:space="preserve"> ROWS($G$2:G11)</f>
        <v>10</v>
      </c>
      <c r="I11" s="16">
        <f t="shared" si="0"/>
        <v>35338.959863754586</v>
      </c>
      <c r="J11" s="16">
        <f xml:space="preserve"> -IPMT($C$3/12, Table1[[#This Row],[Month]], $C$4*12, $C$2, , 0)</f>
        <v>28834.95639446214</v>
      </c>
      <c r="K11" s="16">
        <f xml:space="preserve"> -PPMT($C$3/12, Table1[[#This Row],[Month]], $C$4*12, $C$2, , 0)</f>
        <v>6504.0034692924473</v>
      </c>
      <c r="L11" s="17">
        <f t="shared" si="1"/>
        <v>4943135.3819077946</v>
      </c>
    </row>
    <row r="12" spans="2:12" x14ac:dyDescent="0.2">
      <c r="H12" s="15">
        <f xml:space="preserve"> ROWS($G$2:G12)</f>
        <v>11</v>
      </c>
      <c r="I12" s="16">
        <f t="shared" si="0"/>
        <v>35338.959863754586</v>
      </c>
      <c r="J12" s="16">
        <f xml:space="preserve"> -IPMT($C$3/12, Table1[[#This Row],[Month]], $C$4*12, $C$2, , 0)</f>
        <v>28797.0163742246</v>
      </c>
      <c r="K12" s="16">
        <f xml:space="preserve"> -PPMT($C$3/12, Table1[[#This Row],[Month]], $C$4*12, $C$2, , 0)</f>
        <v>6541.9434895299855</v>
      </c>
      <c r="L12" s="17">
        <f t="shared" si="1"/>
        <v>4936631.3784385026</v>
      </c>
    </row>
    <row r="13" spans="2:12" x14ac:dyDescent="0.2">
      <c r="H13" s="15">
        <f xml:space="preserve"> ROWS($G$2:G13)</f>
        <v>12</v>
      </c>
      <c r="I13" s="16">
        <f t="shared" si="0"/>
        <v>35338.959863754586</v>
      </c>
      <c r="J13" s="16">
        <f xml:space="preserve"> -IPMT($C$3/12, Table1[[#This Row],[Month]], $C$4*12, $C$2, , 0)</f>
        <v>28758.855037202342</v>
      </c>
      <c r="K13" s="16">
        <f xml:space="preserve"> -PPMT($C$3/12, Table1[[#This Row],[Month]], $C$4*12, $C$2, , 0)</f>
        <v>6580.104826552245</v>
      </c>
      <c r="L13" s="17">
        <f t="shared" si="1"/>
        <v>4930089.4349489724</v>
      </c>
    </row>
    <row r="14" spans="2:12" x14ac:dyDescent="0.2">
      <c r="H14" s="15">
        <f xml:space="preserve"> ROWS($G$2:G14)</f>
        <v>13</v>
      </c>
      <c r="I14" s="16">
        <f t="shared" si="0"/>
        <v>35338.959863754586</v>
      </c>
      <c r="J14" s="16">
        <f xml:space="preserve"> -IPMT($C$3/12, Table1[[#This Row],[Month]], $C$4*12, $C$2, , 0)</f>
        <v>28720.471092380787</v>
      </c>
      <c r="K14" s="16">
        <f xml:space="preserve"> -PPMT($C$3/12, Table1[[#This Row],[Month]], $C$4*12, $C$2, , 0)</f>
        <v>6618.488771373799</v>
      </c>
      <c r="L14" s="17">
        <f t="shared" si="1"/>
        <v>4923509.3301224206</v>
      </c>
    </row>
    <row r="15" spans="2:12" x14ac:dyDescent="0.2">
      <c r="H15" s="15">
        <f xml:space="preserve"> ROWS($G$2:G15)</f>
        <v>14</v>
      </c>
      <c r="I15" s="16">
        <f t="shared" si="0"/>
        <v>35338.959863754586</v>
      </c>
      <c r="J15" s="16">
        <f xml:space="preserve"> -IPMT($C$3/12, Table1[[#This Row],[Month]], $C$4*12, $C$2, , 0)</f>
        <v>28681.863241214436</v>
      </c>
      <c r="K15" s="16">
        <f xml:space="preserve"> -PPMT($C$3/12, Table1[[#This Row],[Month]], $C$4*12, $C$2, , 0)</f>
        <v>6657.096622540148</v>
      </c>
      <c r="L15" s="17">
        <f t="shared" si="1"/>
        <v>4916890.8413510472</v>
      </c>
    </row>
    <row r="16" spans="2:12" x14ac:dyDescent="0.2">
      <c r="H16" s="15">
        <f xml:space="preserve"> ROWS($G$2:G16)</f>
        <v>15</v>
      </c>
      <c r="I16" s="16">
        <f t="shared" si="0"/>
        <v>35338.959863754586</v>
      </c>
      <c r="J16" s="16">
        <f xml:space="preserve"> -IPMT($C$3/12, Table1[[#This Row],[Month]], $C$4*12, $C$2, , 0)</f>
        <v>28643.030177582958</v>
      </c>
      <c r="K16" s="16">
        <f xml:space="preserve"> -PPMT($C$3/12, Table1[[#This Row],[Month]], $C$4*12, $C$2, , 0)</f>
        <v>6695.9296861716321</v>
      </c>
      <c r="L16" s="17">
        <f t="shared" si="1"/>
        <v>4910233.7447285075</v>
      </c>
    </row>
    <row r="17" spans="8:12" x14ac:dyDescent="0.2">
      <c r="H17" s="15">
        <f xml:space="preserve"> ROWS($G$2:G17)</f>
        <v>16</v>
      </c>
      <c r="I17" s="16">
        <f t="shared" si="0"/>
        <v>35338.959863754586</v>
      </c>
      <c r="J17" s="16">
        <f xml:space="preserve"> -IPMT($C$3/12, Table1[[#This Row],[Month]], $C$4*12, $C$2, , 0)</f>
        <v>28603.970587746953</v>
      </c>
      <c r="K17" s="16">
        <f xml:space="preserve"> -PPMT($C$3/12, Table1[[#This Row],[Month]], $C$4*12, $C$2, , 0)</f>
        <v>6734.9892760076318</v>
      </c>
      <c r="L17" s="17">
        <f t="shared" si="1"/>
        <v>4903537.8150423355</v>
      </c>
    </row>
    <row r="18" spans="8:12" x14ac:dyDescent="0.2">
      <c r="H18" s="15">
        <f xml:space="preserve"> ROWS($G$2:G18)</f>
        <v>17</v>
      </c>
      <c r="I18" s="16">
        <f t="shared" si="0"/>
        <v>35338.959863754586</v>
      </c>
      <c r="J18" s="16">
        <f xml:space="preserve"> -IPMT($C$3/12, Table1[[#This Row],[Month]], $C$4*12, $C$2, , 0)</f>
        <v>28564.683150303576</v>
      </c>
      <c r="K18" s="16">
        <f xml:space="preserve"> -PPMT($C$3/12, Table1[[#This Row],[Month]], $C$4*12, $C$2, , 0)</f>
        <v>6774.2767134510095</v>
      </c>
      <c r="L18" s="17">
        <f t="shared" si="1"/>
        <v>4896802.8257663278</v>
      </c>
    </row>
    <row r="19" spans="8:12" x14ac:dyDescent="0.2">
      <c r="H19" s="15">
        <f xml:space="preserve"> ROWS($G$2:G19)</f>
        <v>18</v>
      </c>
      <c r="I19" s="16">
        <f t="shared" si="0"/>
        <v>35338.959863754586</v>
      </c>
      <c r="J19" s="16">
        <f xml:space="preserve"> -IPMT($C$3/12, Table1[[#This Row],[Month]], $C$4*12, $C$2, , 0)</f>
        <v>28525.16653614178</v>
      </c>
      <c r="K19" s="16">
        <f xml:space="preserve"> -PPMT($C$3/12, Table1[[#This Row],[Month]], $C$4*12, $C$2, , 0)</f>
        <v>6813.793327612806</v>
      </c>
      <c r="L19" s="17">
        <f t="shared" si="1"/>
        <v>4890028.5490528764</v>
      </c>
    </row>
    <row r="20" spans="8:12" x14ac:dyDescent="0.2">
      <c r="H20" s="15">
        <f xml:space="preserve"> ROWS($G$2:G20)</f>
        <v>19</v>
      </c>
      <c r="I20" s="16">
        <f t="shared" si="0"/>
        <v>35338.959863754586</v>
      </c>
      <c r="J20" s="16">
        <f xml:space="preserve"> -IPMT($C$3/12, Table1[[#This Row],[Month]], $C$4*12, $C$2, , 0)</f>
        <v>28485.419408397367</v>
      </c>
      <c r="K20" s="16">
        <f xml:space="preserve"> -PPMT($C$3/12, Table1[[#This Row],[Month]], $C$4*12, $C$2, , 0)</f>
        <v>6853.5404553572162</v>
      </c>
      <c r="L20" s="17">
        <f t="shared" si="1"/>
        <v>4883214.7557252636</v>
      </c>
    </row>
    <row r="21" spans="8:12" x14ac:dyDescent="0.2">
      <c r="H21" s="15">
        <f xml:space="preserve"> ROWS($G$2:G21)</f>
        <v>20</v>
      </c>
      <c r="I21" s="16">
        <f t="shared" si="0"/>
        <v>35338.959863754586</v>
      </c>
      <c r="J21" s="16">
        <f xml:space="preserve"> -IPMT($C$3/12, Table1[[#This Row],[Month]], $C$4*12, $C$2, , 0)</f>
        <v>28445.440422407784</v>
      </c>
      <c r="K21" s="16">
        <f xml:space="preserve"> -PPMT($C$3/12, Table1[[#This Row],[Month]], $C$4*12, $C$2, , 0)</f>
        <v>6893.5194413467989</v>
      </c>
      <c r="L21" s="17">
        <f t="shared" si="1"/>
        <v>4876361.2152699064</v>
      </c>
    </row>
    <row r="22" spans="8:12" x14ac:dyDescent="0.2">
      <c r="H22" s="15">
        <f xml:space="preserve"> ROWS($G$2:G22)</f>
        <v>21</v>
      </c>
      <c r="I22" s="16">
        <f t="shared" si="0"/>
        <v>35338.959863754586</v>
      </c>
      <c r="J22" s="16">
        <f xml:space="preserve"> -IPMT($C$3/12, Table1[[#This Row],[Month]], $C$4*12, $C$2, , 0)</f>
        <v>28405.2282256666</v>
      </c>
      <c r="K22" s="16">
        <f xml:space="preserve"> -PPMT($C$3/12, Table1[[#This Row],[Month]], $C$4*12, $C$2, , 0)</f>
        <v>6933.7316380879893</v>
      </c>
      <c r="L22" s="17">
        <f t="shared" si="1"/>
        <v>4869467.6958285598</v>
      </c>
    </row>
    <row r="23" spans="8:12" x14ac:dyDescent="0.2">
      <c r="H23" s="15">
        <f xml:space="preserve"> ROWS($G$2:G23)</f>
        <v>22</v>
      </c>
      <c r="I23" s="16">
        <f t="shared" si="0"/>
        <v>35338.959863754586</v>
      </c>
      <c r="J23" s="16">
        <f xml:space="preserve"> -IPMT($C$3/12, Table1[[#This Row],[Month]], $C$4*12, $C$2, , 0)</f>
        <v>28364.78145777775</v>
      </c>
      <c r="K23" s="16">
        <f xml:space="preserve"> -PPMT($C$3/12, Table1[[#This Row],[Month]], $C$4*12, $C$2, , 0)</f>
        <v>6974.1784059768352</v>
      </c>
      <c r="L23" s="17">
        <f t="shared" si="1"/>
        <v>4862533.9641904719</v>
      </c>
    </row>
    <row r="24" spans="8:12" x14ac:dyDescent="0.2">
      <c r="H24" s="15">
        <f xml:space="preserve"> ROWS($G$2:G24)</f>
        <v>23</v>
      </c>
      <c r="I24" s="16">
        <f t="shared" si="0"/>
        <v>35338.959863754586</v>
      </c>
      <c r="J24" s="16">
        <f xml:space="preserve"> -IPMT($C$3/12, Table1[[#This Row],[Month]], $C$4*12, $C$2, , 0)</f>
        <v>28324.09875040955</v>
      </c>
      <c r="K24" s="16">
        <f xml:space="preserve"> -PPMT($C$3/12, Table1[[#This Row],[Month]], $C$4*12, $C$2, , 0)</f>
        <v>7014.8611133450349</v>
      </c>
      <c r="L24" s="17">
        <f t="shared" si="1"/>
        <v>4855559.7857844951</v>
      </c>
    </row>
    <row r="25" spans="8:12" x14ac:dyDescent="0.2">
      <c r="H25" s="15">
        <f xml:space="preserve"> ROWS($G$2:G25)</f>
        <v>24</v>
      </c>
      <c r="I25" s="16">
        <f t="shared" si="0"/>
        <v>35338.959863754586</v>
      </c>
      <c r="J25" s="16">
        <f xml:space="preserve"> -IPMT($C$3/12, Table1[[#This Row],[Month]], $C$4*12, $C$2, , 0)</f>
        <v>28283.178727248371</v>
      </c>
      <c r="K25" s="16">
        <f xml:space="preserve"> -PPMT($C$3/12, Table1[[#This Row],[Month]], $C$4*12, $C$2, , 0)</f>
        <v>7055.7811365062125</v>
      </c>
      <c r="L25" s="17">
        <f t="shared" si="1"/>
        <v>4848544.9246711498</v>
      </c>
    </row>
    <row r="26" spans="8:12" x14ac:dyDescent="0.2">
      <c r="H26" s="15">
        <f xml:space="preserve"> ROWS($G$2:G26)</f>
        <v>25</v>
      </c>
      <c r="I26" s="16">
        <f t="shared" si="0"/>
        <v>35338.959863754586</v>
      </c>
      <c r="J26" s="16">
        <f xml:space="preserve"> -IPMT($C$3/12, Table1[[#This Row],[Month]], $C$4*12, $C$2, , 0)</f>
        <v>28242.020003952082</v>
      </c>
      <c r="K26" s="16">
        <f xml:space="preserve"> -PPMT($C$3/12, Table1[[#This Row],[Month]], $C$4*12, $C$2, , 0)</f>
        <v>7096.9398598024991</v>
      </c>
      <c r="L26" s="17">
        <f t="shared" si="1"/>
        <v>4841489.1435346436</v>
      </c>
    </row>
    <row r="27" spans="8:12" x14ac:dyDescent="0.2">
      <c r="H27" s="15">
        <f xml:space="preserve"> ROWS($G$2:G27)</f>
        <v>26</v>
      </c>
      <c r="I27" s="16">
        <f t="shared" si="0"/>
        <v>35338.959863754586</v>
      </c>
      <c r="J27" s="16">
        <f xml:space="preserve"> -IPMT($C$3/12, Table1[[#This Row],[Month]], $C$4*12, $C$2, , 0)</f>
        <v>28200.62118810324</v>
      </c>
      <c r="K27" s="16">
        <f xml:space="preserve"> -PPMT($C$3/12, Table1[[#This Row],[Month]], $C$4*12, $C$2, , 0)</f>
        <v>7138.3386756513464</v>
      </c>
      <c r="L27" s="17">
        <f t="shared" si="1"/>
        <v>4834392.2036748407</v>
      </c>
    </row>
    <row r="28" spans="8:12" x14ac:dyDescent="0.2">
      <c r="H28" s="15">
        <f xml:space="preserve"> ROWS($G$2:G28)</f>
        <v>27</v>
      </c>
      <c r="I28" s="16">
        <f t="shared" si="0"/>
        <v>35338.959863754586</v>
      </c>
      <c r="J28" s="16">
        <f xml:space="preserve"> -IPMT($C$3/12, Table1[[#This Row],[Month]], $C$4*12, $C$2, , 0)</f>
        <v>28158.980879161936</v>
      </c>
      <c r="K28" s="16">
        <f xml:space="preserve"> -PPMT($C$3/12, Table1[[#This Row],[Month]], $C$4*12, $C$2, , 0)</f>
        <v>7179.9789845926471</v>
      </c>
      <c r="L28" s="17">
        <f t="shared" si="1"/>
        <v>4827253.864999189</v>
      </c>
    </row>
    <row r="29" spans="8:12" x14ac:dyDescent="0.2">
      <c r="H29" s="15">
        <f xml:space="preserve"> ROWS($G$2:G29)</f>
        <v>28</v>
      </c>
      <c r="I29" s="16">
        <f t="shared" si="0"/>
        <v>35338.959863754586</v>
      </c>
      <c r="J29" s="16">
        <f xml:space="preserve"> -IPMT($C$3/12, Table1[[#This Row],[Month]], $C$4*12, $C$2, , 0)</f>
        <v>28117.097668418482</v>
      </c>
      <c r="K29" s="16">
        <f xml:space="preserve"> -PPMT($C$3/12, Table1[[#This Row],[Month]], $C$4*12, $C$2, , 0)</f>
        <v>7221.8621953361044</v>
      </c>
      <c r="L29" s="17">
        <f t="shared" si="1"/>
        <v>4820073.8860145966</v>
      </c>
    </row>
    <row r="30" spans="8:12" x14ac:dyDescent="0.2">
      <c r="H30" s="15">
        <f xml:space="preserve"> ROWS($G$2:G30)</f>
        <v>29</v>
      </c>
      <c r="I30" s="16">
        <f t="shared" si="0"/>
        <v>35338.959863754586</v>
      </c>
      <c r="J30" s="16">
        <f xml:space="preserve"> -IPMT($C$3/12, Table1[[#This Row],[Month]], $C$4*12, $C$2, , 0)</f>
        <v>28074.970138945686</v>
      </c>
      <c r="K30" s="16">
        <f xml:space="preserve"> -PPMT($C$3/12, Table1[[#This Row],[Month]], $C$4*12, $C$2, , 0)</f>
        <v>7263.9897248088973</v>
      </c>
      <c r="L30" s="17">
        <f t="shared" si="1"/>
        <v>4812852.0238192603</v>
      </c>
    </row>
    <row r="31" spans="8:12" x14ac:dyDescent="0.2">
      <c r="H31" s="15">
        <f xml:space="preserve"> ROWS($G$2:G31)</f>
        <v>30</v>
      </c>
      <c r="I31" s="16">
        <f t="shared" si="0"/>
        <v>35338.959863754586</v>
      </c>
      <c r="J31" s="16">
        <f xml:space="preserve"> -IPMT($C$3/12, Table1[[#This Row],[Month]], $C$4*12, $C$2, , 0)</f>
        <v>28032.596865550971</v>
      </c>
      <c r="K31" s="16">
        <f xml:space="preserve"> -PPMT($C$3/12, Table1[[#This Row],[Month]], $C$4*12, $C$2, , 0)</f>
        <v>7306.3629982036173</v>
      </c>
      <c r="L31" s="17">
        <f t="shared" si="1"/>
        <v>4805588.034094451</v>
      </c>
    </row>
    <row r="32" spans="8:12" x14ac:dyDescent="0.2">
      <c r="H32" s="15">
        <f xml:space="preserve"> ROWS($G$2:G32)</f>
        <v>31</v>
      </c>
      <c r="I32" s="16">
        <f t="shared" si="0"/>
        <v>35338.959863754586</v>
      </c>
      <c r="J32" s="16">
        <f xml:space="preserve"> -IPMT($C$3/12, Table1[[#This Row],[Month]], $C$4*12, $C$2, , 0)</f>
        <v>27989.976414728113</v>
      </c>
      <c r="K32" s="16">
        <f xml:space="preserve"> -PPMT($C$3/12, Table1[[#This Row],[Month]], $C$4*12, $C$2, , 0)</f>
        <v>7348.9834490264702</v>
      </c>
      <c r="L32" s="17">
        <f t="shared" si="1"/>
        <v>4798281.6710962476</v>
      </c>
    </row>
    <row r="33" spans="8:12" x14ac:dyDescent="0.2">
      <c r="H33" s="15">
        <f xml:space="preserve"> ROWS($G$2:G33)</f>
        <v>32</v>
      </c>
      <c r="I33" s="16">
        <f t="shared" si="0"/>
        <v>35338.959863754586</v>
      </c>
      <c r="J33" s="16">
        <f xml:space="preserve"> -IPMT($C$3/12, Table1[[#This Row],[Month]], $C$4*12, $C$2, , 0)</f>
        <v>27947.107344608794</v>
      </c>
      <c r="K33" s="16">
        <f xml:space="preserve"> -PPMT($C$3/12, Table1[[#This Row],[Month]], $C$4*12, $C$2, , 0)</f>
        <v>7391.8525191457929</v>
      </c>
      <c r="L33" s="17">
        <f t="shared" si="1"/>
        <v>4790932.6876472216</v>
      </c>
    </row>
    <row r="34" spans="8:12" x14ac:dyDescent="0.2">
      <c r="H34" s="15">
        <f xml:space="preserve"> ROWS($G$2:G34)</f>
        <v>33</v>
      </c>
      <c r="I34" s="16">
        <f t="shared" si="0"/>
        <v>35338.959863754586</v>
      </c>
      <c r="J34" s="16">
        <f xml:space="preserve"> -IPMT($C$3/12, Table1[[#This Row],[Month]], $C$4*12, $C$2, , 0)</f>
        <v>27903.988204913774</v>
      </c>
      <c r="K34" s="16">
        <f xml:space="preserve"> -PPMT($C$3/12, Table1[[#This Row],[Month]], $C$4*12, $C$2, , 0)</f>
        <v>7434.9716588408091</v>
      </c>
      <c r="L34" s="17">
        <f t="shared" si="1"/>
        <v>4783540.8351280754</v>
      </c>
    </row>
    <row r="35" spans="8:12" x14ac:dyDescent="0.2">
      <c r="H35" s="15">
        <f xml:space="preserve"> ROWS($G$2:G35)</f>
        <v>34</v>
      </c>
      <c r="I35" s="16">
        <f t="shared" si="0"/>
        <v>35338.959863754586</v>
      </c>
      <c r="J35" s="16">
        <f xml:space="preserve"> -IPMT($C$3/12, Table1[[#This Row],[Month]], $C$4*12, $C$2, , 0)</f>
        <v>27860.617536903872</v>
      </c>
      <c r="K35" s="16">
        <f xml:space="preserve"> -PPMT($C$3/12, Table1[[#This Row],[Month]], $C$4*12, $C$2, , 0)</f>
        <v>7478.342326850714</v>
      </c>
      <c r="L35" s="17">
        <f t="shared" si="1"/>
        <v>4776105.8634692347</v>
      </c>
    </row>
    <row r="36" spans="8:12" x14ac:dyDescent="0.2">
      <c r="H36" s="15">
        <f xml:space="preserve"> ROWS($G$2:G36)</f>
        <v>35</v>
      </c>
      <c r="I36" s="16">
        <f t="shared" si="0"/>
        <v>35338.959863754586</v>
      </c>
      <c r="J36" s="16">
        <f xml:space="preserve"> -IPMT($C$3/12, Table1[[#This Row],[Month]], $C$4*12, $C$2, , 0)</f>
        <v>27816.993873330575</v>
      </c>
      <c r="K36" s="16">
        <f xml:space="preserve"> -PPMT($C$3/12, Table1[[#This Row],[Month]], $C$4*12, $C$2, , 0)</f>
        <v>7521.9659904240107</v>
      </c>
      <c r="L36" s="17">
        <f t="shared" si="1"/>
        <v>4768627.521142384</v>
      </c>
    </row>
    <row r="37" spans="8:12" x14ac:dyDescent="0.2">
      <c r="H37" s="15">
        <f xml:space="preserve"> ROWS($G$2:G37)</f>
        <v>36</v>
      </c>
      <c r="I37" s="16">
        <f t="shared" si="0"/>
        <v>35338.959863754586</v>
      </c>
      <c r="J37" s="16">
        <f xml:space="preserve"> -IPMT($C$3/12, Table1[[#This Row],[Month]], $C$4*12, $C$2, , 0)</f>
        <v>27773.115738386441</v>
      </c>
      <c r="K37" s="16">
        <f xml:space="preserve"> -PPMT($C$3/12, Table1[[#This Row],[Month]], $C$4*12, $C$2, , 0)</f>
        <v>7565.8441253681485</v>
      </c>
      <c r="L37" s="17">
        <f t="shared" si="1"/>
        <v>4761105.5551519599</v>
      </c>
    </row>
    <row r="38" spans="8:12" x14ac:dyDescent="0.2">
      <c r="H38" s="15">
        <f xml:space="preserve"> ROWS($G$2:G38)</f>
        <v>37</v>
      </c>
      <c r="I38" s="16">
        <f t="shared" si="0"/>
        <v>35338.959863754586</v>
      </c>
      <c r="J38" s="16">
        <f xml:space="preserve"> -IPMT($C$3/12, Table1[[#This Row],[Month]], $C$4*12, $C$2, , 0)</f>
        <v>27728.981647655117</v>
      </c>
      <c r="K38" s="16">
        <f xml:space="preserve"> -PPMT($C$3/12, Table1[[#This Row],[Month]], $C$4*12, $C$2, , 0)</f>
        <v>7609.9782160994646</v>
      </c>
      <c r="L38" s="17">
        <f t="shared" si="1"/>
        <v>4753539.7110265922</v>
      </c>
    </row>
    <row r="39" spans="8:12" x14ac:dyDescent="0.2">
      <c r="H39" s="15">
        <f xml:space="preserve"> ROWS($G$2:G39)</f>
        <v>38</v>
      </c>
      <c r="I39" s="16">
        <f t="shared" si="0"/>
        <v>35338.959863754586</v>
      </c>
      <c r="J39" s="16">
        <f xml:space="preserve"> -IPMT($C$3/12, Table1[[#This Row],[Month]], $C$4*12, $C$2, , 0)</f>
        <v>27684.590108061209</v>
      </c>
      <c r="K39" s="16">
        <f xml:space="preserve"> -PPMT($C$3/12, Table1[[#This Row],[Month]], $C$4*12, $C$2, , 0)</f>
        <v>7654.3697556933785</v>
      </c>
      <c r="L39" s="17">
        <f t="shared" si="1"/>
        <v>4745929.7328104926</v>
      </c>
    </row>
    <row r="40" spans="8:12" x14ac:dyDescent="0.2">
      <c r="H40" s="15">
        <f xml:space="preserve"> ROWS($G$2:G40)</f>
        <v>39</v>
      </c>
      <c r="I40" s="16">
        <f t="shared" si="0"/>
        <v>35338.959863754586</v>
      </c>
      <c r="J40" s="16">
        <f xml:space="preserve"> -IPMT($C$3/12, Table1[[#This Row],[Month]], $C$4*12, $C$2, , 0)</f>
        <v>27639.939617819662</v>
      </c>
      <c r="K40" s="16">
        <f xml:space="preserve"> -PPMT($C$3/12, Table1[[#This Row],[Month]], $C$4*12, $C$2, , 0)</f>
        <v>7699.0202459349221</v>
      </c>
      <c r="L40" s="17">
        <f t="shared" si="1"/>
        <v>4738275.3630547989</v>
      </c>
    </row>
    <row r="41" spans="8:12" x14ac:dyDescent="0.2">
      <c r="H41" s="15">
        <f xml:space="preserve"> ROWS($G$2:G41)</f>
        <v>40</v>
      </c>
      <c r="I41" s="16">
        <f t="shared" si="0"/>
        <v>35338.959863754586</v>
      </c>
      <c r="J41" s="16">
        <f xml:space="preserve"> -IPMT($C$3/12, Table1[[#This Row],[Month]], $C$4*12, $C$2, , 0)</f>
        <v>27595.028666385042</v>
      </c>
      <c r="K41" s="16">
        <f xml:space="preserve"> -PPMT($C$3/12, Table1[[#This Row],[Month]], $C$4*12, $C$2, , 0)</f>
        <v>7743.9311973695421</v>
      </c>
      <c r="L41" s="17">
        <f t="shared" si="1"/>
        <v>4730576.3428088641</v>
      </c>
    </row>
    <row r="42" spans="8:12" x14ac:dyDescent="0.2">
      <c r="H42" s="15">
        <f xml:space="preserve"> ROWS($G$2:G42)</f>
        <v>41</v>
      </c>
      <c r="I42" s="16">
        <f t="shared" si="0"/>
        <v>35338.959863754586</v>
      </c>
      <c r="J42" s="16">
        <f xml:space="preserve"> -IPMT($C$3/12, Table1[[#This Row],[Month]], $C$4*12, $C$2, , 0)</f>
        <v>27549.855734400386</v>
      </c>
      <c r="K42" s="16">
        <f xml:space="preserve"> -PPMT($C$3/12, Table1[[#This Row],[Month]], $C$4*12, $C$2, , 0)</f>
        <v>7789.1041293541994</v>
      </c>
      <c r="L42" s="17">
        <f t="shared" si="1"/>
        <v>4722832.4116114946</v>
      </c>
    </row>
    <row r="43" spans="8:12" x14ac:dyDescent="0.2">
      <c r="H43" s="15">
        <f xml:space="preserve"> ROWS($G$2:G43)</f>
        <v>42</v>
      </c>
      <c r="I43" s="16">
        <f t="shared" si="0"/>
        <v>35338.959863754586</v>
      </c>
      <c r="J43" s="16">
        <f xml:space="preserve"> -IPMT($C$3/12, Table1[[#This Row],[Month]], $C$4*12, $C$2, , 0)</f>
        <v>27504.419293645824</v>
      </c>
      <c r="K43" s="16">
        <f xml:space="preserve"> -PPMT($C$3/12, Table1[[#This Row],[Month]], $C$4*12, $C$2, , 0)</f>
        <v>7834.5405701087639</v>
      </c>
      <c r="L43" s="17">
        <f t="shared" si="1"/>
        <v>4715043.3074821401</v>
      </c>
    </row>
    <row r="44" spans="8:12" x14ac:dyDescent="0.2">
      <c r="H44" s="15">
        <f xml:space="preserve"> ROWS($G$2:G44)</f>
        <v>43</v>
      </c>
      <c r="I44" s="16">
        <f t="shared" si="0"/>
        <v>35338.959863754586</v>
      </c>
      <c r="J44" s="16">
        <f xml:space="preserve"> -IPMT($C$3/12, Table1[[#This Row],[Month]], $C$4*12, $C$2, , 0)</f>
        <v>27458.717806986853</v>
      </c>
      <c r="K44" s="16">
        <f xml:space="preserve"> -PPMT($C$3/12, Table1[[#This Row],[Month]], $C$4*12, $C$2, , 0)</f>
        <v>7880.2420567677327</v>
      </c>
      <c r="L44" s="17">
        <f t="shared" si="1"/>
        <v>4707208.766912031</v>
      </c>
    </row>
    <row r="45" spans="8:12" x14ac:dyDescent="0.2">
      <c r="H45" s="15">
        <f xml:space="preserve"> ROWS($G$2:G45)</f>
        <v>44</v>
      </c>
      <c r="I45" s="16">
        <f t="shared" si="0"/>
        <v>35338.959863754586</v>
      </c>
      <c r="J45" s="16">
        <f xml:space="preserve"> -IPMT($C$3/12, Table1[[#This Row],[Month]], $C$4*12, $C$2, , 0)</f>
        <v>27412.749728322378</v>
      </c>
      <c r="K45" s="16">
        <f xml:space="preserve"> -PPMT($C$3/12, Table1[[#This Row],[Month]], $C$4*12, $C$2, , 0)</f>
        <v>7926.2101354322112</v>
      </c>
      <c r="L45" s="17">
        <f t="shared" si="1"/>
        <v>4699328.5248552635</v>
      </c>
    </row>
    <row r="46" spans="8:12" x14ac:dyDescent="0.2">
      <c r="H46" s="15">
        <f xml:space="preserve"> ROWS($G$2:G46)</f>
        <v>45</v>
      </c>
      <c r="I46" s="16">
        <f t="shared" si="0"/>
        <v>35338.959863754586</v>
      </c>
      <c r="J46" s="16">
        <f xml:space="preserve"> -IPMT($C$3/12, Table1[[#This Row],[Month]], $C$4*12, $C$2, , 0)</f>
        <v>27366.513502532351</v>
      </c>
      <c r="K46" s="16">
        <f xml:space="preserve"> -PPMT($C$3/12, Table1[[#This Row],[Month]], $C$4*12, $C$2, , 0)</f>
        <v>7972.4463612222316</v>
      </c>
      <c r="L46" s="17">
        <f t="shared" si="1"/>
        <v>4691402.3147198316</v>
      </c>
    </row>
    <row r="47" spans="8:12" x14ac:dyDescent="0.2">
      <c r="H47" s="15">
        <f xml:space="preserve"> ROWS($G$2:G47)</f>
        <v>46</v>
      </c>
      <c r="I47" s="16">
        <f t="shared" si="0"/>
        <v>35338.959863754586</v>
      </c>
      <c r="J47" s="16">
        <f xml:space="preserve"> -IPMT($C$3/12, Table1[[#This Row],[Month]], $C$4*12, $C$2, , 0)</f>
        <v>27320.007565425221</v>
      </c>
      <c r="K47" s="16">
        <f xml:space="preserve"> -PPMT($C$3/12, Table1[[#This Row],[Month]], $C$4*12, $C$2, , 0)</f>
        <v>8018.9522983293637</v>
      </c>
      <c r="L47" s="17">
        <f t="shared" si="1"/>
        <v>4683429.8683586093</v>
      </c>
    </row>
    <row r="48" spans="8:12" x14ac:dyDescent="0.2">
      <c r="H48" s="15">
        <f xml:space="preserve"> ROWS($G$2:G48)</f>
        <v>47</v>
      </c>
      <c r="I48" s="16">
        <f t="shared" si="0"/>
        <v>35338.959863754586</v>
      </c>
      <c r="J48" s="16">
        <f xml:space="preserve"> -IPMT($C$3/12, Table1[[#This Row],[Month]], $C$4*12, $C$2, , 0)</f>
        <v>27273.230343684972</v>
      </c>
      <c r="K48" s="16">
        <f xml:space="preserve"> -PPMT($C$3/12, Table1[[#This Row],[Month]], $C$4*12, $C$2, , 0)</f>
        <v>8065.7295200696162</v>
      </c>
      <c r="L48" s="17">
        <f t="shared" si="1"/>
        <v>4675410.9160602801</v>
      </c>
    </row>
    <row r="49" spans="8:12" x14ac:dyDescent="0.2">
      <c r="H49" s="15">
        <f xml:space="preserve"> ROWS($G$2:G49)</f>
        <v>48</v>
      </c>
      <c r="I49" s="16">
        <f t="shared" si="0"/>
        <v>35338.959863754586</v>
      </c>
      <c r="J49" s="16">
        <f xml:space="preserve"> -IPMT($C$3/12, Table1[[#This Row],[Month]], $C$4*12, $C$2, , 0)</f>
        <v>27226.180254817897</v>
      </c>
      <c r="K49" s="16">
        <f xml:space="preserve"> -PPMT($C$3/12, Table1[[#This Row],[Month]], $C$4*12, $C$2, , 0)</f>
        <v>8112.7796089366893</v>
      </c>
      <c r="L49" s="17">
        <f t="shared" si="1"/>
        <v>4667345.1865402106</v>
      </c>
    </row>
    <row r="50" spans="8:12" x14ac:dyDescent="0.2">
      <c r="H50" s="15">
        <f xml:space="preserve"> ROWS($G$2:G50)</f>
        <v>49</v>
      </c>
      <c r="I50" s="16">
        <f t="shared" si="0"/>
        <v>35338.959863754586</v>
      </c>
      <c r="J50" s="16">
        <f xml:space="preserve"> -IPMT($C$3/12, Table1[[#This Row],[Month]], $C$4*12, $C$2, , 0)</f>
        <v>27178.855707099097</v>
      </c>
      <c r="K50" s="16">
        <f xml:space="preserve"> -PPMT($C$3/12, Table1[[#This Row],[Month]], $C$4*12, $C$2, , 0)</f>
        <v>8160.104156655485</v>
      </c>
      <c r="L50" s="17">
        <f t="shared" si="1"/>
        <v>4659232.4069312736</v>
      </c>
    </row>
    <row r="51" spans="8:12" x14ac:dyDescent="0.2">
      <c r="H51" s="15">
        <f xml:space="preserve"> ROWS($G$2:G51)</f>
        <v>50</v>
      </c>
      <c r="I51" s="16">
        <f t="shared" si="0"/>
        <v>35338.959863754586</v>
      </c>
      <c r="J51" s="16">
        <f xml:space="preserve"> -IPMT($C$3/12, Table1[[#This Row],[Month]], $C$4*12, $C$2, , 0)</f>
        <v>27131.25509951861</v>
      </c>
      <c r="K51" s="16">
        <f xml:space="preserve"> -PPMT($C$3/12, Table1[[#This Row],[Month]], $C$4*12, $C$2, , 0)</f>
        <v>8207.7047642359776</v>
      </c>
      <c r="L51" s="17">
        <f t="shared" si="1"/>
        <v>4651072.3027746184</v>
      </c>
    </row>
    <row r="52" spans="8:12" x14ac:dyDescent="0.2">
      <c r="H52" s="15">
        <f xml:space="preserve"> ROWS($G$2:G52)</f>
        <v>51</v>
      </c>
      <c r="I52" s="16">
        <f t="shared" si="0"/>
        <v>35338.959863754586</v>
      </c>
      <c r="J52" s="16">
        <f xml:space="preserve"> -IPMT($C$3/12, Table1[[#This Row],[Month]], $C$4*12, $C$2, , 0)</f>
        <v>27083.376821727234</v>
      </c>
      <c r="K52" s="16">
        <f xml:space="preserve"> -PPMT($C$3/12, Table1[[#This Row],[Month]], $C$4*12, $C$2, , 0)</f>
        <v>8255.5830420273542</v>
      </c>
      <c r="L52" s="17">
        <f t="shared" si="1"/>
        <v>4642864.5980103826</v>
      </c>
    </row>
    <row r="53" spans="8:12" x14ac:dyDescent="0.2">
      <c r="H53" s="15">
        <f xml:space="preserve"> ROWS($G$2:G53)</f>
        <v>52</v>
      </c>
      <c r="I53" s="16">
        <f t="shared" si="0"/>
        <v>35338.959863754586</v>
      </c>
      <c r="J53" s="16">
        <f xml:space="preserve"> -IPMT($C$3/12, Table1[[#This Row],[Month]], $C$4*12, $C$2, , 0)</f>
        <v>27035.219253982072</v>
      </c>
      <c r="K53" s="16">
        <f xml:space="preserve"> -PPMT($C$3/12, Table1[[#This Row],[Month]], $C$4*12, $C$2, , 0)</f>
        <v>8303.7406097725125</v>
      </c>
      <c r="L53" s="17">
        <f t="shared" si="1"/>
        <v>4634609.0149683552</v>
      </c>
    </row>
    <row r="54" spans="8:12" x14ac:dyDescent="0.2">
      <c r="H54" s="15">
        <f xml:space="preserve"> ROWS($G$2:G54)</f>
        <v>53</v>
      </c>
      <c r="I54" s="16">
        <f t="shared" si="0"/>
        <v>35338.959863754586</v>
      </c>
      <c r="J54" s="16">
        <f xml:space="preserve"> -IPMT($C$3/12, Table1[[#This Row],[Month]], $C$4*12, $C$2, , 0)</f>
        <v>26986.780767091732</v>
      </c>
      <c r="K54" s="16">
        <f xml:space="preserve"> -PPMT($C$3/12, Table1[[#This Row],[Month]], $C$4*12, $C$2, , 0)</f>
        <v>8352.1790966628523</v>
      </c>
      <c r="L54" s="17">
        <f t="shared" si="1"/>
        <v>4626305.2743585827</v>
      </c>
    </row>
    <row r="55" spans="8:12" x14ac:dyDescent="0.2">
      <c r="H55" s="15">
        <f xml:space="preserve"> ROWS($G$2:G55)</f>
        <v>54</v>
      </c>
      <c r="I55" s="16">
        <f t="shared" si="0"/>
        <v>35338.959863754586</v>
      </c>
      <c r="J55" s="16">
        <f xml:space="preserve"> -IPMT($C$3/12, Table1[[#This Row],[Month]], $C$4*12, $C$2, , 0)</f>
        <v>26938.059722361199</v>
      </c>
      <c r="K55" s="16">
        <f xml:space="preserve"> -PPMT($C$3/12, Table1[[#This Row],[Month]], $C$4*12, $C$2, , 0)</f>
        <v>8400.9001413933875</v>
      </c>
      <c r="L55" s="17">
        <f t="shared" si="1"/>
        <v>4617953.0952619202</v>
      </c>
    </row>
    <row r="56" spans="8:12" x14ac:dyDescent="0.2">
      <c r="H56" s="15">
        <f xml:space="preserve"> ROWS($G$2:G56)</f>
        <v>55</v>
      </c>
      <c r="I56" s="16">
        <f t="shared" si="0"/>
        <v>35338.959863754586</v>
      </c>
      <c r="J56" s="16">
        <f xml:space="preserve"> -IPMT($C$3/12, Table1[[#This Row],[Month]], $C$4*12, $C$2, , 0)</f>
        <v>26889.054471536405</v>
      </c>
      <c r="K56" s="16">
        <f xml:space="preserve"> -PPMT($C$3/12, Table1[[#This Row],[Month]], $C$4*12, $C$2, , 0)</f>
        <v>8449.9053922181811</v>
      </c>
      <c r="L56" s="17">
        <f t="shared" si="1"/>
        <v>4609552.1951205265</v>
      </c>
    </row>
    <row r="57" spans="8:12" x14ac:dyDescent="0.2">
      <c r="H57" s="15">
        <f xml:space="preserve"> ROWS($G$2:G57)</f>
        <v>56</v>
      </c>
      <c r="I57" s="16">
        <f t="shared" si="0"/>
        <v>35338.959863754586</v>
      </c>
      <c r="J57" s="16">
        <f xml:space="preserve"> -IPMT($C$3/12, Table1[[#This Row],[Month]], $C$4*12, $C$2, , 0)</f>
        <v>26839.763356748466</v>
      </c>
      <c r="K57" s="16">
        <f xml:space="preserve"> -PPMT($C$3/12, Table1[[#This Row],[Month]], $C$4*12, $C$2, , 0)</f>
        <v>8499.1965070061196</v>
      </c>
      <c r="L57" s="17">
        <f t="shared" si="1"/>
        <v>4601102.2897283081</v>
      </c>
    </row>
    <row r="58" spans="8:12" x14ac:dyDescent="0.2">
      <c r="H58" s="15">
        <f xml:space="preserve"> ROWS($G$2:G58)</f>
        <v>57</v>
      </c>
      <c r="I58" s="16">
        <f t="shared" si="0"/>
        <v>35338.959863754586</v>
      </c>
      <c r="J58" s="16">
        <f xml:space="preserve"> -IPMT($C$3/12, Table1[[#This Row],[Month]], $C$4*12, $C$2, , 0)</f>
        <v>26790.184710457597</v>
      </c>
      <c r="K58" s="16">
        <f xml:space="preserve"> -PPMT($C$3/12, Table1[[#This Row],[Month]], $C$4*12, $C$2, , 0)</f>
        <v>8548.7751532969887</v>
      </c>
      <c r="L58" s="17">
        <f t="shared" si="1"/>
        <v>4592603.0932213021</v>
      </c>
    </row>
    <row r="59" spans="8:12" x14ac:dyDescent="0.2">
      <c r="H59" s="15">
        <f xml:space="preserve"> ROWS($G$2:G59)</f>
        <v>58</v>
      </c>
      <c r="I59" s="16">
        <f t="shared" si="0"/>
        <v>35338.959863754586</v>
      </c>
      <c r="J59" s="16">
        <f xml:space="preserve"> -IPMT($C$3/12, Table1[[#This Row],[Month]], $C$4*12, $C$2, , 0)</f>
        <v>26740.316855396697</v>
      </c>
      <c r="K59" s="16">
        <f xml:space="preserve"> -PPMT($C$3/12, Table1[[#This Row],[Month]], $C$4*12, $C$2, , 0)</f>
        <v>8598.6430083578889</v>
      </c>
      <c r="L59" s="17">
        <f t="shared" si="1"/>
        <v>4584054.3180680051</v>
      </c>
    </row>
    <row r="60" spans="8:12" x14ac:dyDescent="0.2">
      <c r="H60" s="15">
        <f xml:space="preserve"> ROWS($G$2:G60)</f>
        <v>59</v>
      </c>
      <c r="I60" s="16">
        <f t="shared" si="0"/>
        <v>35338.959863754586</v>
      </c>
      <c r="J60" s="16">
        <f xml:space="preserve"> -IPMT($C$3/12, Table1[[#This Row],[Month]], $C$4*12, $C$2, , 0)</f>
        <v>26690.158104514612</v>
      </c>
      <c r="K60" s="16">
        <f xml:space="preserve"> -PPMT($C$3/12, Table1[[#This Row],[Month]], $C$4*12, $C$2, , 0)</f>
        <v>8648.8017592399756</v>
      </c>
      <c r="L60" s="17">
        <f t="shared" si="1"/>
        <v>4575455.6750596473</v>
      </c>
    </row>
    <row r="61" spans="8:12" x14ac:dyDescent="0.2">
      <c r="H61" s="15">
        <f xml:space="preserve"> ROWS($G$2:G61)</f>
        <v>60</v>
      </c>
      <c r="I61" s="16">
        <f t="shared" si="0"/>
        <v>35338.959863754586</v>
      </c>
      <c r="J61" s="16">
        <f xml:space="preserve"> -IPMT($C$3/12, Table1[[#This Row],[Month]], $C$4*12, $C$2, , 0)</f>
        <v>26639.706760919049</v>
      </c>
      <c r="K61" s="16">
        <f xml:space="preserve"> -PPMT($C$3/12, Table1[[#This Row],[Month]], $C$4*12, $C$2, , 0)</f>
        <v>8699.2531028355424</v>
      </c>
      <c r="L61" s="17">
        <f t="shared" si="1"/>
        <v>4566806.8733004071</v>
      </c>
    </row>
    <row r="62" spans="8:12" x14ac:dyDescent="0.2">
      <c r="H62" s="15">
        <f xml:space="preserve"> ROWS($G$2:G62)</f>
        <v>61</v>
      </c>
      <c r="I62" s="16">
        <f t="shared" si="0"/>
        <v>35338.959863754586</v>
      </c>
      <c r="J62" s="16">
        <f xml:space="preserve"> -IPMT($C$3/12, Table1[[#This Row],[Month]], $C$4*12, $C$2, , 0)</f>
        <v>26588.961117819166</v>
      </c>
      <c r="K62" s="16">
        <f xml:space="preserve"> -PPMT($C$3/12, Table1[[#This Row],[Month]], $C$4*12, $C$2, , 0)</f>
        <v>8749.9987459354161</v>
      </c>
      <c r="L62" s="17">
        <f t="shared" si="1"/>
        <v>4558107.6201975718</v>
      </c>
    </row>
    <row r="63" spans="8:12" x14ac:dyDescent="0.2">
      <c r="H63" s="15">
        <f xml:space="preserve"> ROWS($G$2:G63)</f>
        <v>62</v>
      </c>
      <c r="I63" s="16">
        <f t="shared" si="0"/>
        <v>35338.959863754586</v>
      </c>
      <c r="J63" s="16">
        <f xml:space="preserve"> -IPMT($C$3/12, Table1[[#This Row],[Month]], $C$4*12, $C$2, , 0)</f>
        <v>26537.919458467877</v>
      </c>
      <c r="K63" s="16">
        <f xml:space="preserve"> -PPMT($C$3/12, Table1[[#This Row],[Month]], $C$4*12, $C$2, , 0)</f>
        <v>8801.0404052867052</v>
      </c>
      <c r="L63" s="17">
        <f t="shared" si="1"/>
        <v>4549357.6214516368</v>
      </c>
    </row>
    <row r="64" spans="8:12" x14ac:dyDescent="0.2">
      <c r="H64" s="15">
        <f xml:space="preserve"> ROWS($G$2:G64)</f>
        <v>63</v>
      </c>
      <c r="I64" s="16">
        <f t="shared" si="0"/>
        <v>35338.959863754586</v>
      </c>
      <c r="J64" s="16">
        <f xml:space="preserve"> -IPMT($C$3/12, Table1[[#This Row],[Month]], $C$4*12, $C$2, , 0)</f>
        <v>26486.580056103707</v>
      </c>
      <c r="K64" s="16">
        <f xml:space="preserve"> -PPMT($C$3/12, Table1[[#This Row],[Month]], $C$4*12, $C$2, , 0)</f>
        <v>8852.3798076508792</v>
      </c>
      <c r="L64" s="17">
        <f t="shared" si="1"/>
        <v>4540556.5810463503</v>
      </c>
    </row>
    <row r="65" spans="8:12" x14ac:dyDescent="0.2">
      <c r="H65" s="15">
        <f xml:space="preserve"> ROWS($G$2:G65)</f>
        <v>64</v>
      </c>
      <c r="I65" s="16">
        <f t="shared" si="0"/>
        <v>35338.959863754586</v>
      </c>
      <c r="J65" s="16">
        <f xml:space="preserve"> -IPMT($C$3/12, Table1[[#This Row],[Month]], $C$4*12, $C$2, , 0)</f>
        <v>26434.941173892406</v>
      </c>
      <c r="K65" s="16">
        <f xml:space="preserve"> -PPMT($C$3/12, Table1[[#This Row],[Month]], $C$4*12, $C$2, , 0)</f>
        <v>8904.018689862176</v>
      </c>
      <c r="L65" s="17">
        <f t="shared" si="1"/>
        <v>4531704.2012386993</v>
      </c>
    </row>
    <row r="66" spans="8:12" x14ac:dyDescent="0.2">
      <c r="H66" s="15">
        <f xml:space="preserve"> ROWS($G$2:G66)</f>
        <v>65</v>
      </c>
      <c r="I66" s="16">
        <f t="shared" ref="I66:I129" si="2" xml:space="preserve"> -PMT($C$3/12, $C$4*12, $C$2, , 0)</f>
        <v>35338.959863754586</v>
      </c>
      <c r="J66" s="16">
        <f xml:space="preserve"> -IPMT($C$3/12, Table1[[#This Row],[Month]], $C$4*12, $C$2, , 0)</f>
        <v>26383.001064868215</v>
      </c>
      <c r="K66" s="16">
        <f xml:space="preserve"> -PPMT($C$3/12, Table1[[#This Row],[Month]], $C$4*12, $C$2, , 0)</f>
        <v>8955.9587988863714</v>
      </c>
      <c r="L66" s="17">
        <f t="shared" si="1"/>
        <v>4522800.1825488368</v>
      </c>
    </row>
    <row r="67" spans="8:12" x14ac:dyDescent="0.2">
      <c r="H67" s="15">
        <f xml:space="preserve"> ROWS($G$2:G67)</f>
        <v>66</v>
      </c>
      <c r="I67" s="16">
        <f t="shared" si="2"/>
        <v>35338.959863754586</v>
      </c>
      <c r="J67" s="16">
        <f xml:space="preserve"> -IPMT($C$3/12, Table1[[#This Row],[Month]], $C$4*12, $C$2, , 0)</f>
        <v>26330.757971874707</v>
      </c>
      <c r="K67" s="16">
        <f xml:space="preserve"> -PPMT($C$3/12, Table1[[#This Row],[Month]], $C$4*12, $C$2, , 0)</f>
        <v>9008.2018918798767</v>
      </c>
      <c r="L67" s="17">
        <f t="shared" si="1"/>
        <v>4513844.2237499505</v>
      </c>
    </row>
    <row r="68" spans="8:12" x14ac:dyDescent="0.2">
      <c r="H68" s="15">
        <f xml:space="preserve"> ROWS($G$2:G68)</f>
        <v>67</v>
      </c>
      <c r="I68" s="16">
        <f t="shared" si="2"/>
        <v>35338.959863754586</v>
      </c>
      <c r="J68" s="16">
        <f xml:space="preserve"> -IPMT($C$3/12, Table1[[#This Row],[Month]], $C$4*12, $C$2, , 0)</f>
        <v>26278.210127505416</v>
      </c>
      <c r="K68" s="16">
        <f xml:space="preserve"> -PPMT($C$3/12, Table1[[#This Row],[Month]], $C$4*12, $C$2, , 0)</f>
        <v>9060.749736249174</v>
      </c>
      <c r="L68" s="17">
        <f t="shared" ref="L68:L131" si="3" xml:space="preserve"> L67 - K67</f>
        <v>4504836.021858071</v>
      </c>
    </row>
    <row r="69" spans="8:12" x14ac:dyDescent="0.2">
      <c r="H69" s="15">
        <f xml:space="preserve"> ROWS($G$2:G69)</f>
        <v>68</v>
      </c>
      <c r="I69" s="16">
        <f t="shared" si="2"/>
        <v>35338.959863754586</v>
      </c>
      <c r="J69" s="16">
        <f xml:space="preserve"> -IPMT($C$3/12, Table1[[#This Row],[Month]], $C$4*12, $C$2, , 0)</f>
        <v>26225.355754043961</v>
      </c>
      <c r="K69" s="16">
        <f xml:space="preserve"> -PPMT($C$3/12, Table1[[#This Row],[Month]], $C$4*12, $C$2, , 0)</f>
        <v>9113.6041097106281</v>
      </c>
      <c r="L69" s="17">
        <f t="shared" si="3"/>
        <v>4495775.2721218215</v>
      </c>
    </row>
    <row r="70" spans="8:12" x14ac:dyDescent="0.2">
      <c r="H70" s="15">
        <f xml:space="preserve"> ROWS($G$2:G70)</f>
        <v>69</v>
      </c>
      <c r="I70" s="16">
        <f t="shared" si="2"/>
        <v>35338.959863754586</v>
      </c>
      <c r="J70" s="16">
        <f xml:space="preserve"> -IPMT($C$3/12, Table1[[#This Row],[Month]], $C$4*12, $C$2, , 0)</f>
        <v>26172.193063403978</v>
      </c>
      <c r="K70" s="16">
        <f xml:space="preserve"> -PPMT($C$3/12, Table1[[#This Row],[Month]], $C$4*12, $C$2, , 0)</f>
        <v>9166.7668003506078</v>
      </c>
      <c r="L70" s="17">
        <f t="shared" si="3"/>
        <v>4486661.6680121105</v>
      </c>
    </row>
    <row r="71" spans="8:12" x14ac:dyDescent="0.2">
      <c r="H71" s="15">
        <f xml:space="preserve"> ROWS($G$2:G71)</f>
        <v>70</v>
      </c>
      <c r="I71" s="16">
        <f t="shared" si="2"/>
        <v>35338.959863754586</v>
      </c>
      <c r="J71" s="16">
        <f xml:space="preserve"> -IPMT($C$3/12, Table1[[#This Row],[Month]], $C$4*12, $C$2, , 0)</f>
        <v>26118.720257068602</v>
      </c>
      <c r="K71" s="16">
        <f xml:space="preserve"> -PPMT($C$3/12, Table1[[#This Row],[Month]], $C$4*12, $C$2, , 0)</f>
        <v>9220.2396066859856</v>
      </c>
      <c r="L71" s="17">
        <f t="shared" si="3"/>
        <v>4477494.90121176</v>
      </c>
    </row>
    <row r="72" spans="8:12" x14ac:dyDescent="0.2">
      <c r="H72" s="15">
        <f xml:space="preserve"> ROWS($G$2:G72)</f>
        <v>71</v>
      </c>
      <c r="I72" s="16">
        <f t="shared" si="2"/>
        <v>35338.959863754586</v>
      </c>
      <c r="J72" s="16">
        <f xml:space="preserve"> -IPMT($C$3/12, Table1[[#This Row],[Month]], $C$4*12, $C$2, , 0)</f>
        <v>26064.9355260296</v>
      </c>
      <c r="K72" s="16">
        <f xml:space="preserve"> -PPMT($C$3/12, Table1[[#This Row],[Month]], $C$4*12, $C$2, , 0)</f>
        <v>9274.0243377249863</v>
      </c>
      <c r="L72" s="17">
        <f t="shared" si="3"/>
        <v>4468274.6616050741</v>
      </c>
    </row>
    <row r="73" spans="8:12" x14ac:dyDescent="0.2">
      <c r="H73" s="15">
        <f xml:space="preserve"> ROWS($G$2:G73)</f>
        <v>72</v>
      </c>
      <c r="I73" s="16">
        <f t="shared" si="2"/>
        <v>35338.959863754586</v>
      </c>
      <c r="J73" s="16">
        <f xml:space="preserve"> -IPMT($C$3/12, Table1[[#This Row],[Month]], $C$4*12, $C$2, , 0)</f>
        <v>26010.837050726201</v>
      </c>
      <c r="K73" s="16">
        <f xml:space="preserve"> -PPMT($C$3/12, Table1[[#This Row],[Month]], $C$4*12, $C$2, , 0)</f>
        <v>9328.1228130283835</v>
      </c>
      <c r="L73" s="17">
        <f t="shared" si="3"/>
        <v>4459000.6372673493</v>
      </c>
    </row>
    <row r="74" spans="8:12" x14ac:dyDescent="0.2">
      <c r="H74" s="15">
        <f xml:space="preserve"> ROWS($G$2:G74)</f>
        <v>73</v>
      </c>
      <c r="I74" s="16">
        <f t="shared" si="2"/>
        <v>35338.959863754586</v>
      </c>
      <c r="J74" s="16">
        <f xml:space="preserve"> -IPMT($C$3/12, Table1[[#This Row],[Month]], $C$4*12, $C$2, , 0)</f>
        <v>25956.423000983534</v>
      </c>
      <c r="K74" s="16">
        <f xml:space="preserve"> -PPMT($C$3/12, Table1[[#This Row],[Month]], $C$4*12, $C$2, , 0)</f>
        <v>9382.5368627710486</v>
      </c>
      <c r="L74" s="17">
        <f t="shared" si="3"/>
        <v>4449672.514454321</v>
      </c>
    </row>
    <row r="75" spans="8:12" x14ac:dyDescent="0.2">
      <c r="H75" s="15">
        <f xml:space="preserve"> ROWS($G$2:G75)</f>
        <v>74</v>
      </c>
      <c r="I75" s="16">
        <f t="shared" si="2"/>
        <v>35338.959863754586</v>
      </c>
      <c r="J75" s="16">
        <f xml:space="preserve"> -IPMT($C$3/12, Table1[[#This Row],[Month]], $C$4*12, $C$2, , 0)</f>
        <v>25901.691535950704</v>
      </c>
      <c r="K75" s="16">
        <f xml:space="preserve"> -PPMT($C$3/12, Table1[[#This Row],[Month]], $C$4*12, $C$2, , 0)</f>
        <v>9437.2683278038803</v>
      </c>
      <c r="L75" s="17">
        <f t="shared" si="3"/>
        <v>4440289.97759155</v>
      </c>
    </row>
    <row r="76" spans="8:12" x14ac:dyDescent="0.2">
      <c r="H76" s="15">
        <f xml:space="preserve"> ROWS($G$2:G76)</f>
        <v>75</v>
      </c>
      <c r="I76" s="16">
        <f t="shared" si="2"/>
        <v>35338.959863754586</v>
      </c>
      <c r="J76" s="16">
        <f xml:space="preserve"> -IPMT($C$3/12, Table1[[#This Row],[Month]], $C$4*12, $C$2, , 0)</f>
        <v>25846.640804038518</v>
      </c>
      <c r="K76" s="16">
        <f xml:space="preserve"> -PPMT($C$3/12, Table1[[#This Row],[Month]], $C$4*12, $C$2, , 0)</f>
        <v>9492.3190597160683</v>
      </c>
      <c r="L76" s="17">
        <f t="shared" si="3"/>
        <v>4430852.7092637457</v>
      </c>
    </row>
    <row r="77" spans="8:12" x14ac:dyDescent="0.2">
      <c r="H77" s="15">
        <f xml:space="preserve"> ROWS($G$2:G77)</f>
        <v>76</v>
      </c>
      <c r="I77" s="16">
        <f t="shared" si="2"/>
        <v>35338.959863754586</v>
      </c>
      <c r="J77" s="16">
        <f xml:space="preserve"> -IPMT($C$3/12, Table1[[#This Row],[Month]], $C$4*12, $C$2, , 0)</f>
        <v>25791.268942856837</v>
      </c>
      <c r="K77" s="16">
        <f xml:space="preserve"> -PPMT($C$3/12, Table1[[#This Row],[Month]], $C$4*12, $C$2, , 0)</f>
        <v>9547.6909208977468</v>
      </c>
      <c r="L77" s="17">
        <f t="shared" si="3"/>
        <v>4421360.3902040301</v>
      </c>
    </row>
    <row r="78" spans="8:12" x14ac:dyDescent="0.2">
      <c r="H78" s="15">
        <f xml:space="preserve"> ROWS($G$2:G78)</f>
        <v>77</v>
      </c>
      <c r="I78" s="16">
        <f t="shared" si="2"/>
        <v>35338.959863754586</v>
      </c>
      <c r="J78" s="16">
        <f xml:space="preserve"> -IPMT($C$3/12, Table1[[#This Row],[Month]], $C$4*12, $C$2, , 0)</f>
        <v>25735.5740791516</v>
      </c>
      <c r="K78" s="16">
        <f xml:space="preserve"> -PPMT($C$3/12, Table1[[#This Row],[Month]], $C$4*12, $C$2, , 0)</f>
        <v>9603.3857846029841</v>
      </c>
      <c r="L78" s="17">
        <f t="shared" si="3"/>
        <v>4411812.6992831323</v>
      </c>
    </row>
    <row r="79" spans="8:12" x14ac:dyDescent="0.2">
      <c r="H79" s="15">
        <f xml:space="preserve"> ROWS($G$2:G79)</f>
        <v>78</v>
      </c>
      <c r="I79" s="16">
        <f t="shared" si="2"/>
        <v>35338.959863754586</v>
      </c>
      <c r="J79" s="16">
        <f xml:space="preserve"> -IPMT($C$3/12, Table1[[#This Row],[Month]], $C$4*12, $C$2, , 0)</f>
        <v>25679.554328741418</v>
      </c>
      <c r="K79" s="16">
        <f xml:space="preserve"> -PPMT($C$3/12, Table1[[#This Row],[Month]], $C$4*12, $C$2, , 0)</f>
        <v>9659.4055350131657</v>
      </c>
      <c r="L79" s="17">
        <f t="shared" si="3"/>
        <v>4402209.3134985296</v>
      </c>
    </row>
    <row r="80" spans="8:12" x14ac:dyDescent="0.2">
      <c r="H80" s="15">
        <f xml:space="preserve"> ROWS($G$2:G80)</f>
        <v>79</v>
      </c>
      <c r="I80" s="16">
        <f t="shared" si="2"/>
        <v>35338.959863754586</v>
      </c>
      <c r="J80" s="16">
        <f xml:space="preserve"> -IPMT($C$3/12, Table1[[#This Row],[Month]], $C$4*12, $C$2, , 0)</f>
        <v>25623.207796453844</v>
      </c>
      <c r="K80" s="16">
        <f xml:space="preserve"> -PPMT($C$3/12, Table1[[#This Row],[Month]], $C$4*12, $C$2, , 0)</f>
        <v>9715.7520673007439</v>
      </c>
      <c r="L80" s="17">
        <f t="shared" si="3"/>
        <v>4392549.9079635162</v>
      </c>
    </row>
    <row r="81" spans="8:12" x14ac:dyDescent="0.2">
      <c r="H81" s="15">
        <f xml:space="preserve"> ROWS($G$2:G81)</f>
        <v>80</v>
      </c>
      <c r="I81" s="16">
        <f t="shared" si="2"/>
        <v>35338.959863754586</v>
      </c>
      <c r="J81" s="16">
        <f xml:space="preserve"> -IPMT($C$3/12, Table1[[#This Row],[Month]], $C$4*12, $C$2, , 0)</f>
        <v>25566.532576061254</v>
      </c>
      <c r="K81" s="16">
        <f xml:space="preserve"> -PPMT($C$3/12, Table1[[#This Row],[Month]], $C$4*12, $C$2, , 0)</f>
        <v>9772.4272876933301</v>
      </c>
      <c r="L81" s="17">
        <f t="shared" si="3"/>
        <v>4382834.1558962157</v>
      </c>
    </row>
    <row r="82" spans="8:12" x14ac:dyDescent="0.2">
      <c r="H82" s="15">
        <f xml:space="preserve"> ROWS($G$2:G82)</f>
        <v>81</v>
      </c>
      <c r="I82" s="16">
        <f t="shared" si="2"/>
        <v>35338.959863754586</v>
      </c>
      <c r="J82" s="16">
        <f xml:space="preserve"> -IPMT($C$3/12, Table1[[#This Row],[Month]], $C$4*12, $C$2, , 0)</f>
        <v>25509.526750216377</v>
      </c>
      <c r="K82" s="16">
        <f xml:space="preserve"> -PPMT($C$3/12, Table1[[#This Row],[Month]], $C$4*12, $C$2, , 0)</f>
        <v>9829.433113538209</v>
      </c>
      <c r="L82" s="17">
        <f t="shared" si="3"/>
        <v>4373061.7286085226</v>
      </c>
    </row>
    <row r="83" spans="8:12" x14ac:dyDescent="0.2">
      <c r="H83" s="15">
        <f xml:space="preserve"> ROWS($G$2:G83)</f>
        <v>82</v>
      </c>
      <c r="I83" s="16">
        <f t="shared" si="2"/>
        <v>35338.959863754586</v>
      </c>
      <c r="J83" s="16">
        <f xml:space="preserve"> -IPMT($C$3/12, Table1[[#This Row],[Month]], $C$4*12, $C$2, , 0)</f>
        <v>25452.1883903874</v>
      </c>
      <c r="K83" s="16">
        <f xml:space="preserve"> -PPMT($C$3/12, Table1[[#This Row],[Month]], $C$4*12, $C$2, , 0)</f>
        <v>9886.7714733671837</v>
      </c>
      <c r="L83" s="17">
        <f t="shared" si="3"/>
        <v>4363232.2954949839</v>
      </c>
    </row>
    <row r="84" spans="8:12" x14ac:dyDescent="0.2">
      <c r="H84" s="15">
        <f xml:space="preserve"> ROWS($G$2:G84)</f>
        <v>83</v>
      </c>
      <c r="I84" s="16">
        <f t="shared" si="2"/>
        <v>35338.959863754586</v>
      </c>
      <c r="J84" s="16">
        <f xml:space="preserve"> -IPMT($C$3/12, Table1[[#This Row],[Month]], $C$4*12, $C$2, , 0)</f>
        <v>25394.515556792758</v>
      </c>
      <c r="K84" s="16">
        <f xml:space="preserve"> -PPMT($C$3/12, Table1[[#This Row],[Month]], $C$4*12, $C$2, , 0)</f>
        <v>9944.4443069618246</v>
      </c>
      <c r="L84" s="17">
        <f t="shared" si="3"/>
        <v>4353345.5240216171</v>
      </c>
    </row>
    <row r="85" spans="8:12" x14ac:dyDescent="0.2">
      <c r="H85" s="15">
        <f xml:space="preserve"> ROWS($G$2:G85)</f>
        <v>84</v>
      </c>
      <c r="I85" s="16">
        <f t="shared" si="2"/>
        <v>35338.959863754586</v>
      </c>
      <c r="J85" s="16">
        <f xml:space="preserve"> -IPMT($C$3/12, Table1[[#This Row],[Month]], $C$4*12, $C$2, , 0)</f>
        <v>25336.506298335484</v>
      </c>
      <c r="K85" s="16">
        <f xml:space="preserve"> -PPMT($C$3/12, Table1[[#This Row],[Month]], $C$4*12, $C$2, , 0)</f>
        <v>10002.4535654191</v>
      </c>
      <c r="L85" s="17">
        <f t="shared" si="3"/>
        <v>4343401.0797146549</v>
      </c>
    </row>
    <row r="86" spans="8:12" x14ac:dyDescent="0.2">
      <c r="H86" s="15">
        <f xml:space="preserve"> ROWS($G$2:G86)</f>
        <v>85</v>
      </c>
      <c r="I86" s="16">
        <f t="shared" si="2"/>
        <v>35338.959863754586</v>
      </c>
      <c r="J86" s="16">
        <f xml:space="preserve"> -IPMT($C$3/12, Table1[[#This Row],[Month]], $C$4*12, $C$2, , 0)</f>
        <v>25278.158652537208</v>
      </c>
      <c r="K86" s="16">
        <f xml:space="preserve"> -PPMT($C$3/12, Table1[[#This Row],[Month]], $C$4*12, $C$2, , 0)</f>
        <v>10060.801211217382</v>
      </c>
      <c r="L86" s="17">
        <f t="shared" si="3"/>
        <v>4333398.6261492362</v>
      </c>
    </row>
    <row r="87" spans="8:12" x14ac:dyDescent="0.2">
      <c r="H87" s="15">
        <f xml:space="preserve"> ROWS($G$2:G87)</f>
        <v>86</v>
      </c>
      <c r="I87" s="16">
        <f t="shared" si="2"/>
        <v>35338.959863754586</v>
      </c>
      <c r="J87" s="16">
        <f xml:space="preserve"> -IPMT($C$3/12, Table1[[#This Row],[Month]], $C$4*12, $C$2, , 0)</f>
        <v>25219.470645471771</v>
      </c>
      <c r="K87" s="16">
        <f xml:space="preserve"> -PPMT($C$3/12, Table1[[#This Row],[Month]], $C$4*12, $C$2, , 0)</f>
        <v>10119.489218282813</v>
      </c>
      <c r="L87" s="17">
        <f t="shared" si="3"/>
        <v>4323337.8249380188</v>
      </c>
    </row>
    <row r="88" spans="8:12" x14ac:dyDescent="0.2">
      <c r="H88" s="15">
        <f xml:space="preserve"> ROWS($G$2:G88)</f>
        <v>87</v>
      </c>
      <c r="I88" s="16">
        <f t="shared" si="2"/>
        <v>35338.959863754586</v>
      </c>
      <c r="J88" s="16">
        <f xml:space="preserve"> -IPMT($C$3/12, Table1[[#This Row],[Month]], $C$4*12, $C$2, , 0)</f>
        <v>25160.440291698451</v>
      </c>
      <c r="K88" s="16">
        <f xml:space="preserve"> -PPMT($C$3/12, Table1[[#This Row],[Month]], $C$4*12, $C$2, , 0)</f>
        <v>10178.519572056131</v>
      </c>
      <c r="L88" s="17">
        <f t="shared" si="3"/>
        <v>4313218.3357197363</v>
      </c>
    </row>
    <row r="89" spans="8:12" x14ac:dyDescent="0.2">
      <c r="H89" s="15">
        <f xml:space="preserve"> ROWS($G$2:G89)</f>
        <v>88</v>
      </c>
      <c r="I89" s="16">
        <f t="shared" si="2"/>
        <v>35338.959863754586</v>
      </c>
      <c r="J89" s="16">
        <f xml:space="preserve"> -IPMT($C$3/12, Table1[[#This Row],[Month]], $C$4*12, $C$2, , 0)</f>
        <v>25101.065594194799</v>
      </c>
      <c r="K89" s="16">
        <f xml:space="preserve"> -PPMT($C$3/12, Table1[[#This Row],[Month]], $C$4*12, $C$2, , 0)</f>
        <v>10237.894269559791</v>
      </c>
      <c r="L89" s="17">
        <f t="shared" si="3"/>
        <v>4303039.8161476804</v>
      </c>
    </row>
    <row r="90" spans="8:12" x14ac:dyDescent="0.2">
      <c r="H90" s="15">
        <f xml:space="preserve"> ROWS($G$2:G90)</f>
        <v>89</v>
      </c>
      <c r="I90" s="16">
        <f t="shared" si="2"/>
        <v>35338.959863754586</v>
      </c>
      <c r="J90" s="16">
        <f xml:space="preserve"> -IPMT($C$3/12, Table1[[#This Row],[Month]], $C$4*12, $C$2, , 0)</f>
        <v>25041.34454428903</v>
      </c>
      <c r="K90" s="16">
        <f xml:space="preserve"> -PPMT($C$3/12, Table1[[#This Row],[Month]], $C$4*12, $C$2, , 0)</f>
        <v>10297.615319465556</v>
      </c>
      <c r="L90" s="17">
        <f t="shared" si="3"/>
        <v>4292801.9218781209</v>
      </c>
    </row>
    <row r="91" spans="8:12" x14ac:dyDescent="0.2">
      <c r="H91" s="15">
        <f xml:space="preserve"> ROWS($G$2:G91)</f>
        <v>90</v>
      </c>
      <c r="I91" s="16">
        <f t="shared" si="2"/>
        <v>35338.959863754586</v>
      </c>
      <c r="J91" s="16">
        <f xml:space="preserve"> -IPMT($C$3/12, Table1[[#This Row],[Month]], $C$4*12, $C$2, , 0)</f>
        <v>24981.275121592149</v>
      </c>
      <c r="K91" s="16">
        <f xml:space="preserve"> -PPMT($C$3/12, Table1[[#This Row],[Month]], $C$4*12, $C$2, , 0)</f>
        <v>10357.684742162441</v>
      </c>
      <c r="L91" s="17">
        <f t="shared" si="3"/>
        <v>4282504.3065586556</v>
      </c>
    </row>
    <row r="92" spans="8:12" x14ac:dyDescent="0.2">
      <c r="H92" s="15">
        <f xml:space="preserve"> ROWS($G$2:G92)</f>
        <v>91</v>
      </c>
      <c r="I92" s="16">
        <f t="shared" si="2"/>
        <v>35338.959863754586</v>
      </c>
      <c r="J92" s="16">
        <f xml:space="preserve"> -IPMT($C$3/12, Table1[[#This Row],[Month]], $C$4*12, $C$2, , 0)</f>
        <v>24920.855293929537</v>
      </c>
      <c r="K92" s="16">
        <f xml:space="preserve"> -PPMT($C$3/12, Table1[[#This Row],[Month]], $C$4*12, $C$2, , 0)</f>
        <v>10418.104569825053</v>
      </c>
      <c r="L92" s="17">
        <f t="shared" si="3"/>
        <v>4272146.6218164936</v>
      </c>
    </row>
    <row r="93" spans="8:12" x14ac:dyDescent="0.2">
      <c r="H93" s="15">
        <f xml:space="preserve"> ROWS($G$2:G93)</f>
        <v>92</v>
      </c>
      <c r="I93" s="16">
        <f t="shared" si="2"/>
        <v>35338.959863754586</v>
      </c>
      <c r="J93" s="16">
        <f xml:space="preserve"> -IPMT($C$3/12, Table1[[#This Row],[Month]], $C$4*12, $C$2, , 0)</f>
        <v>24860.083017272216</v>
      </c>
      <c r="K93" s="16">
        <f xml:space="preserve"> -PPMT($C$3/12, Table1[[#This Row],[Month]], $C$4*12, $C$2, , 0)</f>
        <v>10478.876846482366</v>
      </c>
      <c r="L93" s="17">
        <f t="shared" si="3"/>
        <v>4261728.5172466682</v>
      </c>
    </row>
    <row r="94" spans="8:12" x14ac:dyDescent="0.2">
      <c r="H94" s="15">
        <f xml:space="preserve"> ROWS($G$2:G94)</f>
        <v>93</v>
      </c>
      <c r="I94" s="16">
        <f t="shared" si="2"/>
        <v>35338.959863754586</v>
      </c>
      <c r="J94" s="16">
        <f xml:space="preserve"> -IPMT($C$3/12, Table1[[#This Row],[Month]], $C$4*12, $C$2, , 0)</f>
        <v>24798.956235667738</v>
      </c>
      <c r="K94" s="16">
        <f xml:space="preserve"> -PPMT($C$3/12, Table1[[#This Row],[Month]], $C$4*12, $C$2, , 0)</f>
        <v>10540.003628086846</v>
      </c>
      <c r="L94" s="17">
        <f t="shared" si="3"/>
        <v>4251249.6404001862</v>
      </c>
    </row>
    <row r="95" spans="8:12" x14ac:dyDescent="0.2">
      <c r="H95" s="15">
        <f xml:space="preserve"> ROWS($G$2:G95)</f>
        <v>94</v>
      </c>
      <c r="I95" s="16">
        <f t="shared" si="2"/>
        <v>35338.959863754586</v>
      </c>
      <c r="J95" s="16">
        <f xml:space="preserve"> -IPMT($C$3/12, Table1[[#This Row],[Month]], $C$4*12, $C$2, , 0)</f>
        <v>24737.472881170568</v>
      </c>
      <c r="K95" s="16">
        <f xml:space="preserve"> -PPMT($C$3/12, Table1[[#This Row],[Month]], $C$4*12, $C$2, , 0)</f>
        <v>10601.486982584021</v>
      </c>
      <c r="L95" s="17">
        <f t="shared" si="3"/>
        <v>4240709.636772099</v>
      </c>
    </row>
    <row r="96" spans="8:12" x14ac:dyDescent="0.2">
      <c r="H96" s="15">
        <f xml:space="preserve"> ROWS($G$2:G96)</f>
        <v>95</v>
      </c>
      <c r="I96" s="16">
        <f t="shared" si="2"/>
        <v>35338.959863754586</v>
      </c>
      <c r="J96" s="16">
        <f xml:space="preserve"> -IPMT($C$3/12, Table1[[#This Row],[Month]], $C$4*12, $C$2, , 0)</f>
        <v>24675.630873772159</v>
      </c>
      <c r="K96" s="16">
        <f xml:space="preserve"> -PPMT($C$3/12, Table1[[#This Row],[Month]], $C$4*12, $C$2, , 0)</f>
        <v>10663.328989982427</v>
      </c>
      <c r="L96" s="17">
        <f t="shared" si="3"/>
        <v>4230108.149789515</v>
      </c>
    </row>
    <row r="97" spans="8:12" x14ac:dyDescent="0.2">
      <c r="H97" s="15">
        <f xml:space="preserve"> ROWS($G$2:G97)</f>
        <v>96</v>
      </c>
      <c r="I97" s="16">
        <f t="shared" si="2"/>
        <v>35338.959863754586</v>
      </c>
      <c r="J97" s="16">
        <f xml:space="preserve"> -IPMT($C$3/12, Table1[[#This Row],[Month]], $C$4*12, $C$2, , 0)</f>
        <v>24613.428121330595</v>
      </c>
      <c r="K97" s="16">
        <f xml:space="preserve"> -PPMT($C$3/12, Table1[[#This Row],[Month]], $C$4*12, $C$2, , 0)</f>
        <v>10725.531742423991</v>
      </c>
      <c r="L97" s="17">
        <f t="shared" si="3"/>
        <v>4219444.8207995323</v>
      </c>
    </row>
    <row r="98" spans="8:12" x14ac:dyDescent="0.2">
      <c r="H98" s="15">
        <f xml:space="preserve"> ROWS($G$2:G98)</f>
        <v>97</v>
      </c>
      <c r="I98" s="16">
        <f t="shared" si="2"/>
        <v>35338.959863754586</v>
      </c>
      <c r="J98" s="16">
        <f xml:space="preserve"> -IPMT($C$3/12, Table1[[#This Row],[Month]], $C$4*12, $C$2, , 0)</f>
        <v>24550.862519499791</v>
      </c>
      <c r="K98" s="16">
        <f xml:space="preserve"> -PPMT($C$3/12, Table1[[#This Row],[Month]], $C$4*12, $C$2, , 0)</f>
        <v>10788.097344254797</v>
      </c>
      <c r="L98" s="17">
        <f t="shared" si="3"/>
        <v>4208719.2890571086</v>
      </c>
    </row>
    <row r="99" spans="8:12" x14ac:dyDescent="0.2">
      <c r="H99" s="15">
        <f xml:space="preserve"> ROWS($G$2:G99)</f>
        <v>98</v>
      </c>
      <c r="I99" s="16">
        <f t="shared" si="2"/>
        <v>35338.959863754586</v>
      </c>
      <c r="J99" s="16">
        <f xml:space="preserve"> -IPMT($C$3/12, Table1[[#This Row],[Month]], $C$4*12, $C$2, , 0)</f>
        <v>24487.931951658302</v>
      </c>
      <c r="K99" s="16">
        <f xml:space="preserve"> -PPMT($C$3/12, Table1[[#This Row],[Month]], $C$4*12, $C$2, , 0)</f>
        <v>10851.027912096284</v>
      </c>
      <c r="L99" s="17">
        <f t="shared" si="3"/>
        <v>4197931.1917128535</v>
      </c>
    </row>
    <row r="100" spans="8:12" x14ac:dyDescent="0.2">
      <c r="H100" s="15">
        <f xml:space="preserve"> ROWS($G$2:G100)</f>
        <v>99</v>
      </c>
      <c r="I100" s="16">
        <f t="shared" si="2"/>
        <v>35338.959863754586</v>
      </c>
      <c r="J100" s="16">
        <f xml:space="preserve"> -IPMT($C$3/12, Table1[[#This Row],[Month]], $C$4*12, $C$2, , 0)</f>
        <v>24424.63428883774</v>
      </c>
      <c r="K100" s="16">
        <f xml:space="preserve"> -PPMT($C$3/12, Table1[[#This Row],[Month]], $C$4*12, $C$2, , 0)</f>
        <v>10914.325574916846</v>
      </c>
      <c r="L100" s="17">
        <f t="shared" si="3"/>
        <v>4187080.1638007574</v>
      </c>
    </row>
    <row r="101" spans="8:12" x14ac:dyDescent="0.2">
      <c r="H101" s="15">
        <f xml:space="preserve"> ROWS($G$2:G101)</f>
        <v>100</v>
      </c>
      <c r="I101" s="16">
        <f t="shared" si="2"/>
        <v>35338.959863754586</v>
      </c>
      <c r="J101" s="16">
        <f xml:space="preserve"> -IPMT($C$3/12, Table1[[#This Row],[Month]], $C$4*12, $C$2, , 0)</f>
        <v>24360.967389650723</v>
      </c>
      <c r="K101" s="16">
        <f xml:space="preserve"> -PPMT($C$3/12, Table1[[#This Row],[Month]], $C$4*12, $C$2, , 0)</f>
        <v>10977.992474103861</v>
      </c>
      <c r="L101" s="17">
        <f t="shared" si="3"/>
        <v>4176165.8382258406</v>
      </c>
    </row>
    <row r="102" spans="8:12" x14ac:dyDescent="0.2">
      <c r="H102" s="15">
        <f xml:space="preserve"> ROWS($G$2:G102)</f>
        <v>101</v>
      </c>
      <c r="I102" s="16">
        <f t="shared" si="2"/>
        <v>35338.959863754586</v>
      </c>
      <c r="J102" s="16">
        <f xml:space="preserve"> -IPMT($C$3/12, Table1[[#This Row],[Month]], $C$4*12, $C$2, , 0)</f>
        <v>24296.929100218451</v>
      </c>
      <c r="K102" s="16">
        <f xml:space="preserve"> -PPMT($C$3/12, Table1[[#This Row],[Month]], $C$4*12, $C$2, , 0)</f>
        <v>11042.030763536131</v>
      </c>
      <c r="L102" s="17">
        <f t="shared" si="3"/>
        <v>4165187.8457517368</v>
      </c>
    </row>
    <row r="103" spans="8:12" x14ac:dyDescent="0.2">
      <c r="H103" s="15">
        <f xml:space="preserve"> ROWS($G$2:G103)</f>
        <v>102</v>
      </c>
      <c r="I103" s="16">
        <f t="shared" si="2"/>
        <v>35338.959863754586</v>
      </c>
      <c r="J103" s="16">
        <f xml:space="preserve"> -IPMT($C$3/12, Table1[[#This Row],[Month]], $C$4*12, $C$2, , 0)</f>
        <v>24232.517254097827</v>
      </c>
      <c r="K103" s="16">
        <f xml:space="preserve"> -PPMT($C$3/12, Table1[[#This Row],[Month]], $C$4*12, $C$2, , 0)</f>
        <v>11106.44260965676</v>
      </c>
      <c r="L103" s="17">
        <f t="shared" si="3"/>
        <v>4154145.8149882006</v>
      </c>
    </row>
    <row r="104" spans="8:12" x14ac:dyDescent="0.2">
      <c r="H104" s="15">
        <f xml:space="preserve"> ROWS($G$2:G104)</f>
        <v>103</v>
      </c>
      <c r="I104" s="16">
        <f t="shared" si="2"/>
        <v>35338.959863754586</v>
      </c>
      <c r="J104" s="16">
        <f xml:space="preserve"> -IPMT($C$3/12, Table1[[#This Row],[Month]], $C$4*12, $C$2, , 0)</f>
        <v>24167.729672208159</v>
      </c>
      <c r="K104" s="16">
        <f xml:space="preserve"> -PPMT($C$3/12, Table1[[#This Row],[Month]], $C$4*12, $C$2, , 0)</f>
        <v>11171.230191546427</v>
      </c>
      <c r="L104" s="17">
        <f t="shared" si="3"/>
        <v>4143039.372378544</v>
      </c>
    </row>
    <row r="105" spans="8:12" x14ac:dyDescent="0.2">
      <c r="H105" s="15">
        <f xml:space="preserve"> ROWS($G$2:G105)</f>
        <v>104</v>
      </c>
      <c r="I105" s="16">
        <f t="shared" si="2"/>
        <v>35338.959863754586</v>
      </c>
      <c r="J105" s="16">
        <f xml:space="preserve"> -IPMT($C$3/12, Table1[[#This Row],[Month]], $C$4*12, $C$2, , 0)</f>
        <v>24102.564162757477</v>
      </c>
      <c r="K105" s="16">
        <f xml:space="preserve"> -PPMT($C$3/12, Table1[[#This Row],[Month]], $C$4*12, $C$2, , 0)</f>
        <v>11236.395700997113</v>
      </c>
      <c r="L105" s="17">
        <f t="shared" si="3"/>
        <v>4131868.1421869975</v>
      </c>
    </row>
    <row r="106" spans="8:12" x14ac:dyDescent="0.2">
      <c r="H106" s="15">
        <f xml:space="preserve"> ROWS($G$2:G106)</f>
        <v>105</v>
      </c>
      <c r="I106" s="16">
        <f t="shared" si="2"/>
        <v>35338.959863754586</v>
      </c>
      <c r="J106" s="16">
        <f xml:space="preserve"> -IPMT($C$3/12, Table1[[#This Row],[Month]], $C$4*12, $C$2, , 0)</f>
        <v>24037.018521168324</v>
      </c>
      <c r="K106" s="16">
        <f xml:space="preserve"> -PPMT($C$3/12, Table1[[#This Row],[Month]], $C$4*12, $C$2, , 0)</f>
        <v>11301.941342586264</v>
      </c>
      <c r="L106" s="17">
        <f t="shared" si="3"/>
        <v>4120631.7464860003</v>
      </c>
    </row>
    <row r="107" spans="8:12" x14ac:dyDescent="0.2">
      <c r="H107" s="15">
        <f xml:space="preserve"> ROWS($G$2:G107)</f>
        <v>106</v>
      </c>
      <c r="I107" s="16">
        <f t="shared" si="2"/>
        <v>35338.959863754586</v>
      </c>
      <c r="J107" s="16">
        <f xml:space="preserve"> -IPMT($C$3/12, Table1[[#This Row],[Month]], $C$4*12, $C$2, , 0)</f>
        <v>23971.090530003239</v>
      </c>
      <c r="K107" s="16">
        <f xml:space="preserve"> -PPMT($C$3/12, Table1[[#This Row],[Month]], $C$4*12, $C$2, , 0)</f>
        <v>11367.869333751349</v>
      </c>
      <c r="L107" s="17">
        <f t="shared" si="3"/>
        <v>4109329.8051434141</v>
      </c>
    </row>
    <row r="108" spans="8:12" x14ac:dyDescent="0.2">
      <c r="H108" s="15">
        <f xml:space="preserve"> ROWS($G$2:G108)</f>
        <v>107</v>
      </c>
      <c r="I108" s="16">
        <f t="shared" si="2"/>
        <v>35338.959863754586</v>
      </c>
      <c r="J108" s="16">
        <f xml:space="preserve"> -IPMT($C$3/12, Table1[[#This Row],[Month]], $C$4*12, $C$2, , 0)</f>
        <v>23904.777958889688</v>
      </c>
      <c r="K108" s="16">
        <f xml:space="preserve"> -PPMT($C$3/12, Table1[[#This Row],[Month]], $C$4*12, $C$2, , 0)</f>
        <v>11434.181904864898</v>
      </c>
      <c r="L108" s="17">
        <f t="shared" si="3"/>
        <v>4097961.9358096626</v>
      </c>
    </row>
    <row r="109" spans="8:12" x14ac:dyDescent="0.2">
      <c r="H109" s="15">
        <f xml:space="preserve"> ROWS($G$2:G109)</f>
        <v>108</v>
      </c>
      <c r="I109" s="16">
        <f t="shared" si="2"/>
        <v>35338.959863754586</v>
      </c>
      <c r="J109" s="16">
        <f xml:space="preserve"> -IPMT($C$3/12, Table1[[#This Row],[Month]], $C$4*12, $C$2, , 0)</f>
        <v>23838.078564444641</v>
      </c>
      <c r="K109" s="16">
        <f xml:space="preserve"> -PPMT($C$3/12, Table1[[#This Row],[Month]], $C$4*12, $C$2, , 0)</f>
        <v>11500.881299309944</v>
      </c>
      <c r="L109" s="17">
        <f t="shared" si="3"/>
        <v>4086527.7539047976</v>
      </c>
    </row>
    <row r="110" spans="8:12" x14ac:dyDescent="0.2">
      <c r="H110" s="15">
        <f xml:space="preserve"> ROWS($G$2:G110)</f>
        <v>109</v>
      </c>
      <c r="I110" s="16">
        <f t="shared" si="2"/>
        <v>35338.959863754586</v>
      </c>
      <c r="J110" s="16">
        <f xml:space="preserve"> -IPMT($C$3/12, Table1[[#This Row],[Month]], $C$4*12, $C$2, , 0)</f>
        <v>23770.990090198669</v>
      </c>
      <c r="K110" s="16">
        <f xml:space="preserve"> -PPMT($C$3/12, Table1[[#This Row],[Month]], $C$4*12, $C$2, , 0)</f>
        <v>11567.969773555917</v>
      </c>
      <c r="L110" s="17">
        <f t="shared" si="3"/>
        <v>4075026.8726054877</v>
      </c>
    </row>
    <row r="111" spans="8:12" x14ac:dyDescent="0.2">
      <c r="H111" s="15">
        <f xml:space="preserve"> ROWS($G$2:G111)</f>
        <v>110</v>
      </c>
      <c r="I111" s="16">
        <f t="shared" si="2"/>
        <v>35338.959863754586</v>
      </c>
      <c r="J111" s="16">
        <f xml:space="preserve"> -IPMT($C$3/12, Table1[[#This Row],[Month]], $C$4*12, $C$2, , 0)</f>
        <v>23703.510266519592</v>
      </c>
      <c r="K111" s="16">
        <f xml:space="preserve"> -PPMT($C$3/12, Table1[[#This Row],[Month]], $C$4*12, $C$2, , 0)</f>
        <v>11635.449597234994</v>
      </c>
      <c r="L111" s="17">
        <f t="shared" si="3"/>
        <v>4063458.9028319316</v>
      </c>
    </row>
    <row r="112" spans="8:12" x14ac:dyDescent="0.2">
      <c r="H112" s="15">
        <f xml:space="preserve"> ROWS($G$2:G112)</f>
        <v>111</v>
      </c>
      <c r="I112" s="16">
        <f t="shared" si="2"/>
        <v>35338.959863754586</v>
      </c>
      <c r="J112" s="16">
        <f xml:space="preserve"> -IPMT($C$3/12, Table1[[#This Row],[Month]], $C$4*12, $C$2, , 0)</f>
        <v>23635.636810535725</v>
      </c>
      <c r="K112" s="16">
        <f xml:space="preserve"> -PPMT($C$3/12, Table1[[#This Row],[Month]], $C$4*12, $C$2, , 0)</f>
        <v>11703.323053218865</v>
      </c>
      <c r="L112" s="17">
        <f t="shared" si="3"/>
        <v>4051823.4532346968</v>
      </c>
    </row>
    <row r="113" spans="8:12" x14ac:dyDescent="0.2">
      <c r="H113" s="15">
        <f xml:space="preserve"> ROWS($G$2:G113)</f>
        <v>112</v>
      </c>
      <c r="I113" s="16">
        <f t="shared" si="2"/>
        <v>35338.959863754586</v>
      </c>
      <c r="J113" s="16">
        <f xml:space="preserve"> -IPMT($C$3/12, Table1[[#This Row],[Month]], $C$4*12, $C$2, , 0)</f>
        <v>23567.367426058609</v>
      </c>
      <c r="K113" s="16">
        <f xml:space="preserve"> -PPMT($C$3/12, Table1[[#This Row],[Month]], $C$4*12, $C$2, , 0)</f>
        <v>11771.592437695974</v>
      </c>
      <c r="L113" s="17">
        <f t="shared" si="3"/>
        <v>4040120.1301814779</v>
      </c>
    </row>
    <row r="114" spans="8:12" x14ac:dyDescent="0.2">
      <c r="H114" s="15">
        <f xml:space="preserve"> ROWS($G$2:G114)</f>
        <v>113</v>
      </c>
      <c r="I114" s="16">
        <f t="shared" si="2"/>
        <v>35338.959863754586</v>
      </c>
      <c r="J114" s="16">
        <f xml:space="preserve"> -IPMT($C$3/12, Table1[[#This Row],[Month]], $C$4*12, $C$2, , 0)</f>
        <v>23498.699803505384</v>
      </c>
      <c r="K114" s="16">
        <f xml:space="preserve"> -PPMT($C$3/12, Table1[[#This Row],[Month]], $C$4*12, $C$2, , 0)</f>
        <v>11840.260060249204</v>
      </c>
      <c r="L114" s="17">
        <f t="shared" si="3"/>
        <v>4028348.5377437817</v>
      </c>
    </row>
    <row r="115" spans="8:12" x14ac:dyDescent="0.2">
      <c r="H115" s="15">
        <f xml:space="preserve"> ROWS($G$2:G115)</f>
        <v>114</v>
      </c>
      <c r="I115" s="16">
        <f t="shared" si="2"/>
        <v>35338.959863754586</v>
      </c>
      <c r="J115" s="16">
        <f xml:space="preserve"> -IPMT($C$3/12, Table1[[#This Row],[Month]], $C$4*12, $C$2, , 0)</f>
        <v>23429.631619820597</v>
      </c>
      <c r="K115" s="16">
        <f xml:space="preserve"> -PPMT($C$3/12, Table1[[#This Row],[Month]], $C$4*12, $C$2, , 0)</f>
        <v>11909.328243933989</v>
      </c>
      <c r="L115" s="17">
        <f t="shared" si="3"/>
        <v>4016508.2776835323</v>
      </c>
    </row>
    <row r="116" spans="8:12" x14ac:dyDescent="0.2">
      <c r="H116" s="15">
        <f xml:space="preserve"> ROWS($G$2:G116)</f>
        <v>115</v>
      </c>
      <c r="I116" s="16">
        <f t="shared" si="2"/>
        <v>35338.959863754586</v>
      </c>
      <c r="J116" s="16">
        <f xml:space="preserve"> -IPMT($C$3/12, Table1[[#This Row],[Month]], $C$4*12, $C$2, , 0)</f>
        <v>23360.160538397649</v>
      </c>
      <c r="K116" s="16">
        <f xml:space="preserve"> -PPMT($C$3/12, Table1[[#This Row],[Month]], $C$4*12, $C$2, , 0)</f>
        <v>11978.799325356937</v>
      </c>
      <c r="L116" s="17">
        <f t="shared" si="3"/>
        <v>4004598.9494395982</v>
      </c>
    </row>
    <row r="117" spans="8:12" x14ac:dyDescent="0.2">
      <c r="H117" s="15">
        <f xml:space="preserve"> ROWS($G$2:G117)</f>
        <v>116</v>
      </c>
      <c r="I117" s="16">
        <f t="shared" si="2"/>
        <v>35338.959863754586</v>
      </c>
      <c r="J117" s="16">
        <f xml:space="preserve"> -IPMT($C$3/12, Table1[[#This Row],[Month]], $C$4*12, $C$2, , 0)</f>
        <v>23290.284208999732</v>
      </c>
      <c r="K117" s="16">
        <f xml:space="preserve"> -PPMT($C$3/12, Table1[[#This Row],[Month]], $C$4*12, $C$2, , 0)</f>
        <v>12048.675654754854</v>
      </c>
      <c r="L117" s="17">
        <f t="shared" si="3"/>
        <v>3992620.1501142415</v>
      </c>
    </row>
    <row r="118" spans="8:12" x14ac:dyDescent="0.2">
      <c r="H118" s="15">
        <f xml:space="preserve"> ROWS($G$2:G118)</f>
        <v>117</v>
      </c>
      <c r="I118" s="16">
        <f t="shared" si="2"/>
        <v>35338.959863754586</v>
      </c>
      <c r="J118" s="16">
        <f xml:space="preserve"> -IPMT($C$3/12, Table1[[#This Row],[Month]], $C$4*12, $C$2, , 0)</f>
        <v>23220.000267680331</v>
      </c>
      <c r="K118" s="16">
        <f xml:space="preserve"> -PPMT($C$3/12, Table1[[#This Row],[Month]], $C$4*12, $C$2, , 0)</f>
        <v>12118.959596074254</v>
      </c>
      <c r="L118" s="17">
        <f t="shared" si="3"/>
        <v>3980571.4744594865</v>
      </c>
    </row>
    <row r="119" spans="8:12" x14ac:dyDescent="0.2">
      <c r="H119" s="15">
        <f xml:space="preserve"> ROWS($G$2:G119)</f>
        <v>118</v>
      </c>
      <c r="I119" s="16">
        <f t="shared" si="2"/>
        <v>35338.959863754586</v>
      </c>
      <c r="J119" s="16">
        <f xml:space="preserve"> -IPMT($C$3/12, Table1[[#This Row],[Month]], $C$4*12, $C$2, , 0)</f>
        <v>23149.30633670323</v>
      </c>
      <c r="K119" s="16">
        <f xml:space="preserve"> -PPMT($C$3/12, Table1[[#This Row],[Month]], $C$4*12, $C$2, , 0)</f>
        <v>12189.653527051356</v>
      </c>
      <c r="L119" s="17">
        <f t="shared" si="3"/>
        <v>3968452.5148634124</v>
      </c>
    </row>
    <row r="120" spans="8:12" x14ac:dyDescent="0.2">
      <c r="H120" s="15">
        <f xml:space="preserve"> ROWS($G$2:G120)</f>
        <v>119</v>
      </c>
      <c r="I120" s="16">
        <f t="shared" si="2"/>
        <v>35338.959863754586</v>
      </c>
      <c r="J120" s="16">
        <f xml:space="preserve"> -IPMT($C$3/12, Table1[[#This Row],[Month]], $C$4*12, $C$2, , 0)</f>
        <v>23078.200024462101</v>
      </c>
      <c r="K120" s="16">
        <f xml:space="preserve"> -PPMT($C$3/12, Table1[[#This Row],[Month]], $C$4*12, $C$2, , 0)</f>
        <v>12260.759839292487</v>
      </c>
      <c r="L120" s="17">
        <f t="shared" si="3"/>
        <v>3956262.8613363612</v>
      </c>
    </row>
    <row r="121" spans="8:12" x14ac:dyDescent="0.2">
      <c r="H121" s="15">
        <f xml:space="preserve"> ROWS($G$2:G121)</f>
        <v>120</v>
      </c>
      <c r="I121" s="16">
        <f t="shared" si="2"/>
        <v>35338.959863754586</v>
      </c>
      <c r="J121" s="16">
        <f xml:space="preserve"> -IPMT($C$3/12, Table1[[#This Row],[Month]], $C$4*12, $C$2, , 0)</f>
        <v>23006.678925399556</v>
      </c>
      <c r="K121" s="16">
        <f xml:space="preserve"> -PPMT($C$3/12, Table1[[#This Row],[Month]], $C$4*12, $C$2, , 0)</f>
        <v>12332.280938355027</v>
      </c>
      <c r="L121" s="17">
        <f t="shared" si="3"/>
        <v>3944002.1014970685</v>
      </c>
    </row>
    <row r="122" spans="8:12" x14ac:dyDescent="0.2">
      <c r="H122" s="15">
        <f xml:space="preserve"> ROWS($G$2:G122)</f>
        <v>121</v>
      </c>
      <c r="I122" s="16">
        <f t="shared" si="2"/>
        <v>35338.959863754586</v>
      </c>
      <c r="J122" s="16">
        <f xml:space="preserve"> -IPMT($C$3/12, Table1[[#This Row],[Month]], $C$4*12, $C$2, , 0)</f>
        <v>22934.740619925818</v>
      </c>
      <c r="K122" s="16">
        <f xml:space="preserve"> -PPMT($C$3/12, Table1[[#This Row],[Month]], $C$4*12, $C$2, , 0)</f>
        <v>12404.219243828766</v>
      </c>
      <c r="L122" s="17">
        <f t="shared" si="3"/>
        <v>3931669.8205587133</v>
      </c>
    </row>
    <row r="123" spans="8:12" x14ac:dyDescent="0.2">
      <c r="H123" s="15">
        <f xml:space="preserve"> ROWS($G$2:G123)</f>
        <v>122</v>
      </c>
      <c r="I123" s="16">
        <f t="shared" si="2"/>
        <v>35338.959863754586</v>
      </c>
      <c r="J123" s="16">
        <f xml:space="preserve"> -IPMT($C$3/12, Table1[[#This Row],[Month]], $C$4*12, $C$2, , 0)</f>
        <v>22862.382674336819</v>
      </c>
      <c r="K123" s="16">
        <f xml:space="preserve"> -PPMT($C$3/12, Table1[[#This Row],[Month]], $C$4*12, $C$2, , 0)</f>
        <v>12476.577189417769</v>
      </c>
      <c r="L123" s="17">
        <f t="shared" si="3"/>
        <v>3919265.6013148846</v>
      </c>
    </row>
    <row r="124" spans="8:12" x14ac:dyDescent="0.2">
      <c r="H124" s="15">
        <f xml:space="preserve"> ROWS($G$2:G124)</f>
        <v>123</v>
      </c>
      <c r="I124" s="16">
        <f t="shared" si="2"/>
        <v>35338.959863754586</v>
      </c>
      <c r="J124" s="16">
        <f xml:space="preserve"> -IPMT($C$3/12, Table1[[#This Row],[Month]], $C$4*12, $C$2, , 0)</f>
        <v>22789.602640731882</v>
      </c>
      <c r="K124" s="16">
        <f xml:space="preserve"> -PPMT($C$3/12, Table1[[#This Row],[Month]], $C$4*12, $C$2, , 0)</f>
        <v>12549.357223022704</v>
      </c>
      <c r="L124" s="17">
        <f t="shared" si="3"/>
        <v>3906789.0241254671</v>
      </c>
    </row>
    <row r="125" spans="8:12" x14ac:dyDescent="0.2">
      <c r="H125" s="15">
        <f xml:space="preserve"> ROWS($G$2:G125)</f>
        <v>124</v>
      </c>
      <c r="I125" s="16">
        <f t="shared" si="2"/>
        <v>35338.959863754586</v>
      </c>
      <c r="J125" s="16">
        <f xml:space="preserve"> -IPMT($C$3/12, Table1[[#This Row],[Month]], $C$4*12, $C$2, , 0)</f>
        <v>22716.398056930917</v>
      </c>
      <c r="K125" s="16">
        <f xml:space="preserve"> -PPMT($C$3/12, Table1[[#This Row],[Month]], $C$4*12, $C$2, , 0)</f>
        <v>12622.561806823667</v>
      </c>
      <c r="L125" s="17">
        <f t="shared" si="3"/>
        <v>3894239.6669024443</v>
      </c>
    </row>
    <row r="126" spans="8:12" x14ac:dyDescent="0.2">
      <c r="H126" s="15">
        <f xml:space="preserve"> ROWS($G$2:G126)</f>
        <v>125</v>
      </c>
      <c r="I126" s="16">
        <f t="shared" si="2"/>
        <v>35338.959863754586</v>
      </c>
      <c r="J126" s="16">
        <f xml:space="preserve"> -IPMT($C$3/12, Table1[[#This Row],[Month]], $C$4*12, $C$2, , 0)</f>
        <v>22642.76644639111</v>
      </c>
      <c r="K126" s="16">
        <f xml:space="preserve"> -PPMT($C$3/12, Table1[[#This Row],[Month]], $C$4*12, $C$2, , 0)</f>
        <v>12696.193417363475</v>
      </c>
      <c r="L126" s="17">
        <f t="shared" si="3"/>
        <v>3881617.1050956207</v>
      </c>
    </row>
    <row r="127" spans="8:12" x14ac:dyDescent="0.2">
      <c r="H127" s="15">
        <f xml:space="preserve"> ROWS($G$2:G127)</f>
        <v>126</v>
      </c>
      <c r="I127" s="16">
        <f t="shared" si="2"/>
        <v>35338.959863754586</v>
      </c>
      <c r="J127" s="16">
        <f xml:space="preserve"> -IPMT($C$3/12, Table1[[#This Row],[Month]], $C$4*12, $C$2, , 0)</f>
        <v>22568.705318123157</v>
      </c>
      <c r="K127" s="16">
        <f xml:space="preserve"> -PPMT($C$3/12, Table1[[#This Row],[Month]], $C$4*12, $C$2, , 0)</f>
        <v>12770.254545631429</v>
      </c>
      <c r="L127" s="17">
        <f t="shared" si="3"/>
        <v>3868920.9116782574</v>
      </c>
    </row>
    <row r="128" spans="8:12" x14ac:dyDescent="0.2">
      <c r="H128" s="15">
        <f xml:space="preserve"> ROWS($G$2:G128)</f>
        <v>127</v>
      </c>
      <c r="I128" s="16">
        <f t="shared" si="2"/>
        <v>35338.959863754586</v>
      </c>
      <c r="J128" s="16">
        <f xml:space="preserve"> -IPMT($C$3/12, Table1[[#This Row],[Month]], $C$4*12, $C$2, , 0)</f>
        <v>22494.212166606976</v>
      </c>
      <c r="K128" s="16">
        <f xml:space="preserve"> -PPMT($C$3/12, Table1[[#This Row],[Month]], $C$4*12, $C$2, , 0)</f>
        <v>12844.74769714761</v>
      </c>
      <c r="L128" s="17">
        <f t="shared" si="3"/>
        <v>3856150.657132626</v>
      </c>
    </row>
    <row r="129" spans="8:12" x14ac:dyDescent="0.2">
      <c r="H129" s="15">
        <f xml:space="preserve"> ROWS($G$2:G129)</f>
        <v>128</v>
      </c>
      <c r="I129" s="16">
        <f t="shared" si="2"/>
        <v>35338.959863754586</v>
      </c>
      <c r="J129" s="16">
        <f xml:space="preserve"> -IPMT($C$3/12, Table1[[#This Row],[Month]], $C$4*12, $C$2, , 0)</f>
        <v>22419.284471706946</v>
      </c>
      <c r="K129" s="16">
        <f xml:space="preserve"> -PPMT($C$3/12, Table1[[#This Row],[Month]], $C$4*12, $C$2, , 0)</f>
        <v>12919.67539204764</v>
      </c>
      <c r="L129" s="17">
        <f t="shared" si="3"/>
        <v>3843305.9094354785</v>
      </c>
    </row>
    <row r="130" spans="8:12" x14ac:dyDescent="0.2">
      <c r="H130" s="15">
        <f xml:space="preserve"> ROWS($G$2:G130)</f>
        <v>129</v>
      </c>
      <c r="I130" s="16">
        <f t="shared" ref="I130:I193" si="4" xml:space="preserve"> -PMT($C$3/12, $C$4*12, $C$2, , 0)</f>
        <v>35338.959863754586</v>
      </c>
      <c r="J130" s="16">
        <f xml:space="preserve"> -IPMT($C$3/12, Table1[[#This Row],[Month]], $C$4*12, $C$2, , 0)</f>
        <v>22343.919698586669</v>
      </c>
      <c r="K130" s="16">
        <f xml:space="preserve"> -PPMT($C$3/12, Table1[[#This Row],[Month]], $C$4*12, $C$2, , 0)</f>
        <v>12995.040165167917</v>
      </c>
      <c r="L130" s="17">
        <f t="shared" si="3"/>
        <v>3830386.234043431</v>
      </c>
    </row>
    <row r="131" spans="8:12" x14ac:dyDescent="0.2">
      <c r="H131" s="15">
        <f xml:space="preserve"> ROWS($G$2:G131)</f>
        <v>130</v>
      </c>
      <c r="I131" s="16">
        <f t="shared" si="4"/>
        <v>35338.959863754586</v>
      </c>
      <c r="J131" s="16">
        <f xml:space="preserve"> -IPMT($C$3/12, Table1[[#This Row],[Month]], $C$4*12, $C$2, , 0)</f>
        <v>22268.11529762319</v>
      </c>
      <c r="K131" s="16">
        <f xml:space="preserve"> -PPMT($C$3/12, Table1[[#This Row],[Month]], $C$4*12, $C$2, , 0)</f>
        <v>13070.844566131396</v>
      </c>
      <c r="L131" s="17">
        <f t="shared" si="3"/>
        <v>3817391.1938782632</v>
      </c>
    </row>
    <row r="132" spans="8:12" x14ac:dyDescent="0.2">
      <c r="H132" s="15">
        <f xml:space="preserve"> ROWS($G$2:G132)</f>
        <v>131</v>
      </c>
      <c r="I132" s="16">
        <f t="shared" si="4"/>
        <v>35338.959863754586</v>
      </c>
      <c r="J132" s="16">
        <f xml:space="preserve"> -IPMT($C$3/12, Table1[[#This Row],[Month]], $C$4*12, $C$2, , 0)</f>
        <v>22191.868704320757</v>
      </c>
      <c r="K132" s="16">
        <f xml:space="preserve"> -PPMT($C$3/12, Table1[[#This Row],[Month]], $C$4*12, $C$2, , 0)</f>
        <v>13147.091159433829</v>
      </c>
      <c r="L132" s="17">
        <f t="shared" ref="L132:L195" si="5" xml:space="preserve"> L131 - K131</f>
        <v>3804320.3493121318</v>
      </c>
    </row>
    <row r="133" spans="8:12" x14ac:dyDescent="0.2">
      <c r="H133" s="15">
        <f xml:space="preserve"> ROWS($G$2:G133)</f>
        <v>132</v>
      </c>
      <c r="I133" s="16">
        <f t="shared" si="4"/>
        <v>35338.959863754586</v>
      </c>
      <c r="J133" s="16">
        <f xml:space="preserve"> -IPMT($C$3/12, Table1[[#This Row],[Month]], $C$4*12, $C$2, , 0)</f>
        <v>22115.177339224058</v>
      </c>
      <c r="K133" s="16">
        <f xml:space="preserve"> -PPMT($C$3/12, Table1[[#This Row],[Month]], $C$4*12, $C$2, , 0)</f>
        <v>13223.782524530528</v>
      </c>
      <c r="L133" s="17">
        <f t="shared" si="5"/>
        <v>3791173.2581526977</v>
      </c>
    </row>
    <row r="134" spans="8:12" x14ac:dyDescent="0.2">
      <c r="H134" s="15">
        <f xml:space="preserve"> ROWS($G$2:G134)</f>
        <v>133</v>
      </c>
      <c r="I134" s="16">
        <f t="shared" si="4"/>
        <v>35338.959863754586</v>
      </c>
      <c r="J134" s="16">
        <f xml:space="preserve"> -IPMT($C$3/12, Table1[[#This Row],[Month]], $C$4*12, $C$2, , 0)</f>
        <v>22038.038607830964</v>
      </c>
      <c r="K134" s="16">
        <f xml:space="preserve"> -PPMT($C$3/12, Table1[[#This Row],[Month]], $C$4*12, $C$2, , 0)</f>
        <v>13300.921255923622</v>
      </c>
      <c r="L134" s="17">
        <f t="shared" si="5"/>
        <v>3777949.4756281674</v>
      </c>
    </row>
    <row r="135" spans="8:12" x14ac:dyDescent="0.2">
      <c r="H135" s="15">
        <f xml:space="preserve"> ROWS($G$2:G135)</f>
        <v>134</v>
      </c>
      <c r="I135" s="16">
        <f t="shared" si="4"/>
        <v>35338.959863754586</v>
      </c>
      <c r="J135" s="16">
        <f xml:space="preserve"> -IPMT($C$3/12, Table1[[#This Row],[Month]], $C$4*12, $C$2, , 0)</f>
        <v>21960.44990050474</v>
      </c>
      <c r="K135" s="16">
        <f xml:space="preserve"> -PPMT($C$3/12, Table1[[#This Row],[Month]], $C$4*12, $C$2, , 0)</f>
        <v>13378.50996324984</v>
      </c>
      <c r="L135" s="17">
        <f t="shared" si="5"/>
        <v>3764648.5543722436</v>
      </c>
    </row>
    <row r="136" spans="8:12" x14ac:dyDescent="0.2">
      <c r="H136" s="15">
        <f xml:space="preserve"> ROWS($G$2:G136)</f>
        <v>135</v>
      </c>
      <c r="I136" s="16">
        <f t="shared" si="4"/>
        <v>35338.959863754586</v>
      </c>
      <c r="J136" s="16">
        <f xml:space="preserve"> -IPMT($C$3/12, Table1[[#This Row],[Month]], $C$4*12, $C$2, , 0)</f>
        <v>21882.408592385786</v>
      </c>
      <c r="K136" s="16">
        <f xml:space="preserve"> -PPMT($C$3/12, Table1[[#This Row],[Month]], $C$4*12, $C$2, , 0)</f>
        <v>13456.5512713688</v>
      </c>
      <c r="L136" s="17">
        <f t="shared" si="5"/>
        <v>3751270.0444089938</v>
      </c>
    </row>
    <row r="137" spans="8:12" x14ac:dyDescent="0.2">
      <c r="H137" s="15">
        <f xml:space="preserve"> ROWS($G$2:G137)</f>
        <v>136</v>
      </c>
      <c r="I137" s="16">
        <f t="shared" si="4"/>
        <v>35338.959863754586</v>
      </c>
      <c r="J137" s="16">
        <f xml:space="preserve"> -IPMT($C$3/12, Table1[[#This Row],[Month]], $C$4*12, $C$2, , 0)</f>
        <v>21803.9120433028</v>
      </c>
      <c r="K137" s="16">
        <f xml:space="preserve"> -PPMT($C$3/12, Table1[[#This Row],[Month]], $C$4*12, $C$2, , 0)</f>
        <v>13535.047820451786</v>
      </c>
      <c r="L137" s="17">
        <f t="shared" si="5"/>
        <v>3737813.493137625</v>
      </c>
    </row>
    <row r="138" spans="8:12" x14ac:dyDescent="0.2">
      <c r="H138" s="15">
        <f xml:space="preserve"> ROWS($G$2:G138)</f>
        <v>137</v>
      </c>
      <c r="I138" s="16">
        <f t="shared" si="4"/>
        <v>35338.959863754586</v>
      </c>
      <c r="J138" s="16">
        <f xml:space="preserve"> -IPMT($C$3/12, Table1[[#This Row],[Month]], $C$4*12, $C$2, , 0)</f>
        <v>21724.957597683497</v>
      </c>
      <c r="K138" s="16">
        <f xml:space="preserve"> -PPMT($C$3/12, Table1[[#This Row],[Month]], $C$4*12, $C$2, , 0)</f>
        <v>13614.002266071087</v>
      </c>
      <c r="L138" s="17">
        <f t="shared" si="5"/>
        <v>3724278.4453171734</v>
      </c>
    </row>
    <row r="139" spans="8:12" x14ac:dyDescent="0.2">
      <c r="H139" s="15">
        <f xml:space="preserve"> ROWS($G$2:G139)</f>
        <v>138</v>
      </c>
      <c r="I139" s="16">
        <f t="shared" si="4"/>
        <v>35338.959863754586</v>
      </c>
      <c r="J139" s="16">
        <f xml:space="preserve"> -IPMT($C$3/12, Table1[[#This Row],[Month]], $C$4*12, $C$2, , 0)</f>
        <v>21645.542584464751</v>
      </c>
      <c r="K139" s="16">
        <f xml:space="preserve"> -PPMT($C$3/12, Table1[[#This Row],[Month]], $C$4*12, $C$2, , 0)</f>
        <v>13693.417279289833</v>
      </c>
      <c r="L139" s="17">
        <f t="shared" si="5"/>
        <v>3710664.4430511021</v>
      </c>
    </row>
    <row r="140" spans="8:12" x14ac:dyDescent="0.2">
      <c r="H140" s="15">
        <f xml:space="preserve"> ROWS($G$2:G140)</f>
        <v>139</v>
      </c>
      <c r="I140" s="16">
        <f t="shared" si="4"/>
        <v>35338.959863754586</v>
      </c>
      <c r="J140" s="16">
        <f xml:space="preserve"> -IPMT($C$3/12, Table1[[#This Row],[Month]], $C$4*12, $C$2, , 0)</f>
        <v>21565.664317002229</v>
      </c>
      <c r="K140" s="16">
        <f xml:space="preserve"> -PPMT($C$3/12, Table1[[#This Row],[Month]], $C$4*12, $C$2, , 0)</f>
        <v>13773.295546752359</v>
      </c>
      <c r="L140" s="17">
        <f t="shared" si="5"/>
        <v>3696971.0257718121</v>
      </c>
    </row>
    <row r="141" spans="8:12" x14ac:dyDescent="0.2">
      <c r="H141" s="15">
        <f xml:space="preserve"> ROWS($G$2:G141)</f>
        <v>140</v>
      </c>
      <c r="I141" s="16">
        <f t="shared" si="4"/>
        <v>35338.959863754586</v>
      </c>
      <c r="J141" s="16">
        <f xml:space="preserve"> -IPMT($C$3/12, Table1[[#This Row],[Month]], $C$4*12, $C$2, , 0)</f>
        <v>21485.320092979506</v>
      </c>
      <c r="K141" s="16">
        <f xml:space="preserve"> -PPMT($C$3/12, Table1[[#This Row],[Month]], $C$4*12, $C$2, , 0)</f>
        <v>13853.639770775084</v>
      </c>
      <c r="L141" s="17">
        <f t="shared" si="5"/>
        <v>3683197.7302250597</v>
      </c>
    </row>
    <row r="142" spans="8:12" x14ac:dyDescent="0.2">
      <c r="H142" s="15">
        <f xml:space="preserve"> ROWS($G$2:G142)</f>
        <v>141</v>
      </c>
      <c r="I142" s="16">
        <f t="shared" si="4"/>
        <v>35338.959863754586</v>
      </c>
      <c r="J142" s="16">
        <f xml:space="preserve"> -IPMT($C$3/12, Table1[[#This Row],[Month]], $C$4*12, $C$2, , 0)</f>
        <v>21404.507194316648</v>
      </c>
      <c r="K142" s="16">
        <f xml:space="preserve"> -PPMT($C$3/12, Table1[[#This Row],[Month]], $C$4*12, $C$2, , 0)</f>
        <v>13934.452669437935</v>
      </c>
      <c r="L142" s="17">
        <f t="shared" si="5"/>
        <v>3669344.0904542846</v>
      </c>
    </row>
    <row r="143" spans="8:12" x14ac:dyDescent="0.2">
      <c r="H143" s="15">
        <f xml:space="preserve"> ROWS($G$2:G143)</f>
        <v>142</v>
      </c>
      <c r="I143" s="16">
        <f t="shared" si="4"/>
        <v>35338.959863754586</v>
      </c>
      <c r="J143" s="16">
        <f xml:space="preserve"> -IPMT($C$3/12, Table1[[#This Row],[Month]], $C$4*12, $C$2, , 0)</f>
        <v>21323.22288707826</v>
      </c>
      <c r="K143" s="16">
        <f xml:space="preserve"> -PPMT($C$3/12, Table1[[#This Row],[Month]], $C$4*12, $C$2, , 0)</f>
        <v>14015.736976676324</v>
      </c>
      <c r="L143" s="17">
        <f t="shared" si="5"/>
        <v>3655409.6377848466</v>
      </c>
    </row>
    <row r="144" spans="8:12" x14ac:dyDescent="0.2">
      <c r="H144" s="15">
        <f xml:space="preserve"> ROWS($G$2:G144)</f>
        <v>143</v>
      </c>
      <c r="I144" s="16">
        <f t="shared" si="4"/>
        <v>35338.959863754586</v>
      </c>
      <c r="J144" s="16">
        <f xml:space="preserve"> -IPMT($C$3/12, Table1[[#This Row],[Month]], $C$4*12, $C$2, , 0)</f>
        <v>21241.464421380984</v>
      </c>
      <c r="K144" s="16">
        <f xml:space="preserve"> -PPMT($C$3/12, Table1[[#This Row],[Month]], $C$4*12, $C$2, , 0)</f>
        <v>14097.495442373602</v>
      </c>
      <c r="L144" s="17">
        <f t="shared" si="5"/>
        <v>3641393.9008081704</v>
      </c>
    </row>
    <row r="145" spans="8:12" x14ac:dyDescent="0.2">
      <c r="H145" s="15">
        <f xml:space="preserve"> ROWS($G$2:G145)</f>
        <v>144</v>
      </c>
      <c r="I145" s="16">
        <f t="shared" si="4"/>
        <v>35338.959863754586</v>
      </c>
      <c r="J145" s="16">
        <f xml:space="preserve"> -IPMT($C$3/12, Table1[[#This Row],[Month]], $C$4*12, $C$2, , 0)</f>
        <v>21159.229031300467</v>
      </c>
      <c r="K145" s="16">
        <f xml:space="preserve"> -PPMT($C$3/12, Table1[[#This Row],[Month]], $C$4*12, $C$2, , 0)</f>
        <v>14179.730832454114</v>
      </c>
      <c r="L145" s="17">
        <f t="shared" si="5"/>
        <v>3627296.4053657968</v>
      </c>
    </row>
    <row r="146" spans="8:12" x14ac:dyDescent="0.2">
      <c r="H146" s="15">
        <f xml:space="preserve"> ROWS($G$2:G146)</f>
        <v>145</v>
      </c>
      <c r="I146" s="16">
        <f t="shared" si="4"/>
        <v>35338.959863754586</v>
      </c>
      <c r="J146" s="16">
        <f xml:space="preserve"> -IPMT($C$3/12, Table1[[#This Row],[Month]], $C$4*12, $C$2, , 0)</f>
        <v>21076.51393477782</v>
      </c>
      <c r="K146" s="16">
        <f xml:space="preserve"> -PPMT($C$3/12, Table1[[#This Row],[Month]], $C$4*12, $C$2, , 0)</f>
        <v>14262.445928976764</v>
      </c>
      <c r="L146" s="17">
        <f t="shared" si="5"/>
        <v>3613116.6745333425</v>
      </c>
    </row>
    <row r="147" spans="8:12" x14ac:dyDescent="0.2">
      <c r="H147" s="15">
        <f xml:space="preserve"> ROWS($G$2:G147)</f>
        <v>146</v>
      </c>
      <c r="I147" s="16">
        <f t="shared" si="4"/>
        <v>35338.959863754586</v>
      </c>
      <c r="J147" s="16">
        <f xml:space="preserve"> -IPMT($C$3/12, Table1[[#This Row],[Month]], $C$4*12, $C$2, , 0)</f>
        <v>20993.316333525458</v>
      </c>
      <c r="K147" s="16">
        <f xml:space="preserve"> -PPMT($C$3/12, Table1[[#This Row],[Month]], $C$4*12, $C$2, , 0)</f>
        <v>14345.64353022913</v>
      </c>
      <c r="L147" s="17">
        <f t="shared" si="5"/>
        <v>3598854.2286043656</v>
      </c>
    </row>
    <row r="148" spans="8:12" x14ac:dyDescent="0.2">
      <c r="H148" s="15">
        <f xml:space="preserve"> ROWS($G$2:G148)</f>
        <v>147</v>
      </c>
      <c r="I148" s="16">
        <f t="shared" si="4"/>
        <v>35338.959863754586</v>
      </c>
      <c r="J148" s="16">
        <f xml:space="preserve"> -IPMT($C$3/12, Table1[[#This Row],[Month]], $C$4*12, $C$2, , 0)</f>
        <v>20909.63341293245</v>
      </c>
      <c r="K148" s="16">
        <f xml:space="preserve"> -PPMT($C$3/12, Table1[[#This Row],[Month]], $C$4*12, $C$2, , 0)</f>
        <v>14429.326450822133</v>
      </c>
      <c r="L148" s="17">
        <f t="shared" si="5"/>
        <v>3584508.5850741365</v>
      </c>
    </row>
    <row r="149" spans="8:12" x14ac:dyDescent="0.2">
      <c r="H149" s="15">
        <f xml:space="preserve"> ROWS($G$2:G149)</f>
        <v>148</v>
      </c>
      <c r="I149" s="16">
        <f t="shared" si="4"/>
        <v>35338.959863754586</v>
      </c>
      <c r="J149" s="16">
        <f xml:space="preserve"> -IPMT($C$3/12, Table1[[#This Row],[Month]], $C$4*12, $C$2, , 0)</f>
        <v>20825.46234196932</v>
      </c>
      <c r="K149" s="16">
        <f xml:space="preserve"> -PPMT($C$3/12, Table1[[#This Row],[Month]], $C$4*12, $C$2, , 0)</f>
        <v>14513.497521785261</v>
      </c>
      <c r="L149" s="17">
        <f t="shared" si="5"/>
        <v>3570079.2586233146</v>
      </c>
    </row>
    <row r="150" spans="8:12" x14ac:dyDescent="0.2">
      <c r="H150" s="15">
        <f xml:space="preserve"> ROWS($G$2:G150)</f>
        <v>149</v>
      </c>
      <c r="I150" s="16">
        <f t="shared" si="4"/>
        <v>35338.959863754586</v>
      </c>
      <c r="J150" s="16">
        <f xml:space="preserve"> -IPMT($C$3/12, Table1[[#This Row],[Month]], $C$4*12, $C$2, , 0)</f>
        <v>20740.800273092242</v>
      </c>
      <c r="K150" s="16">
        <f xml:space="preserve"> -PPMT($C$3/12, Table1[[#This Row],[Month]], $C$4*12, $C$2, , 0)</f>
        <v>14598.159590662342</v>
      </c>
      <c r="L150" s="17">
        <f t="shared" si="5"/>
        <v>3555565.7611015295</v>
      </c>
    </row>
    <row r="151" spans="8:12" x14ac:dyDescent="0.2">
      <c r="H151" s="15">
        <f xml:space="preserve"> ROWS($G$2:G151)</f>
        <v>150</v>
      </c>
      <c r="I151" s="16">
        <f t="shared" si="4"/>
        <v>35338.959863754586</v>
      </c>
      <c r="J151" s="16">
        <f xml:space="preserve"> -IPMT($C$3/12, Table1[[#This Row],[Month]], $C$4*12, $C$2, , 0)</f>
        <v>20655.644342146716</v>
      </c>
      <c r="K151" s="16">
        <f xml:space="preserve"> -PPMT($C$3/12, Table1[[#This Row],[Month]], $C$4*12, $C$2, , 0)</f>
        <v>14683.315521607874</v>
      </c>
      <c r="L151" s="17">
        <f t="shared" si="5"/>
        <v>3540967.601510867</v>
      </c>
    </row>
    <row r="152" spans="8:12" x14ac:dyDescent="0.2">
      <c r="H152" s="15">
        <f xml:space="preserve"> ROWS($G$2:G152)</f>
        <v>151</v>
      </c>
      <c r="I152" s="16">
        <f t="shared" si="4"/>
        <v>35338.959863754586</v>
      </c>
      <c r="J152" s="16">
        <f xml:space="preserve"> -IPMT($C$3/12, Table1[[#This Row],[Month]], $C$4*12, $C$2, , 0)</f>
        <v>20569.991668270672</v>
      </c>
      <c r="K152" s="16">
        <f xml:space="preserve"> -PPMT($C$3/12, Table1[[#This Row],[Month]], $C$4*12, $C$2, , 0)</f>
        <v>14768.968195483918</v>
      </c>
      <c r="L152" s="17">
        <f t="shared" si="5"/>
        <v>3526284.2859892594</v>
      </c>
    </row>
    <row r="153" spans="8:12" x14ac:dyDescent="0.2">
      <c r="H153" s="15">
        <f xml:space="preserve"> ROWS($G$2:G153)</f>
        <v>152</v>
      </c>
      <c r="I153" s="16">
        <f t="shared" si="4"/>
        <v>35338.959863754586</v>
      </c>
      <c r="J153" s="16">
        <f xml:space="preserve"> -IPMT($C$3/12, Table1[[#This Row],[Month]], $C$4*12, $C$2, , 0)</f>
        <v>20483.839353797011</v>
      </c>
      <c r="K153" s="16">
        <f xml:space="preserve"> -PPMT($C$3/12, Table1[[#This Row],[Month]], $C$4*12, $C$2, , 0)</f>
        <v>14855.120509957575</v>
      </c>
      <c r="L153" s="17">
        <f t="shared" si="5"/>
        <v>3511515.3177937753</v>
      </c>
    </row>
    <row r="154" spans="8:12" x14ac:dyDescent="0.2">
      <c r="H154" s="15">
        <f xml:space="preserve"> ROWS($G$2:G154)</f>
        <v>153</v>
      </c>
      <c r="I154" s="16">
        <f t="shared" si="4"/>
        <v>35338.959863754586</v>
      </c>
      <c r="J154" s="16">
        <f xml:space="preserve"> -IPMT($C$3/12, Table1[[#This Row],[Month]], $C$4*12, $C$2, , 0)</f>
        <v>20397.18448415559</v>
      </c>
      <c r="K154" s="16">
        <f xml:space="preserve"> -PPMT($C$3/12, Table1[[#This Row],[Month]], $C$4*12, $C$2, , 0)</f>
        <v>14941.775379598994</v>
      </c>
      <c r="L154" s="17">
        <f t="shared" si="5"/>
        <v>3496660.1972838179</v>
      </c>
    </row>
    <row r="155" spans="8:12" x14ac:dyDescent="0.2">
      <c r="H155" s="15">
        <f xml:space="preserve"> ROWS($G$2:G155)</f>
        <v>154</v>
      </c>
      <c r="I155" s="16">
        <f t="shared" si="4"/>
        <v>35338.959863754586</v>
      </c>
      <c r="J155" s="16">
        <f xml:space="preserve"> -IPMT($C$3/12, Table1[[#This Row],[Month]], $C$4*12, $C$2, , 0)</f>
        <v>20310.024127774599</v>
      </c>
      <c r="K155" s="16">
        <f xml:space="preserve"> -PPMT($C$3/12, Table1[[#This Row],[Month]], $C$4*12, $C$2, , 0)</f>
        <v>15028.935735979989</v>
      </c>
      <c r="L155" s="17">
        <f t="shared" si="5"/>
        <v>3481718.4219042188</v>
      </c>
    </row>
    <row r="156" spans="8:12" x14ac:dyDescent="0.2">
      <c r="H156" s="15">
        <f xml:space="preserve"> ROWS($G$2:G156)</f>
        <v>155</v>
      </c>
      <c r="I156" s="16">
        <f t="shared" si="4"/>
        <v>35338.959863754586</v>
      </c>
      <c r="J156" s="16">
        <f xml:space="preserve"> -IPMT($C$3/12, Table1[[#This Row],[Month]], $C$4*12, $C$2, , 0)</f>
        <v>20222.355335981381</v>
      </c>
      <c r="K156" s="16">
        <f xml:space="preserve"> -PPMT($C$3/12, Table1[[#This Row],[Month]], $C$4*12, $C$2, , 0)</f>
        <v>15116.604527773205</v>
      </c>
      <c r="L156" s="17">
        <f t="shared" si="5"/>
        <v>3466689.4861682388</v>
      </c>
    </row>
    <row r="157" spans="8:12" x14ac:dyDescent="0.2">
      <c r="H157" s="15">
        <f xml:space="preserve"> ROWS($G$2:G157)</f>
        <v>156</v>
      </c>
      <c r="I157" s="16">
        <f t="shared" si="4"/>
        <v>35338.959863754586</v>
      </c>
      <c r="J157" s="16">
        <f xml:space="preserve"> -IPMT($C$3/12, Table1[[#This Row],[Month]], $C$4*12, $C$2, , 0)</f>
        <v>20134.175142902706</v>
      </c>
      <c r="K157" s="16">
        <f xml:space="preserve"> -PPMT($C$3/12, Table1[[#This Row],[Month]], $C$4*12, $C$2, , 0)</f>
        <v>15204.78472085188</v>
      </c>
      <c r="L157" s="17">
        <f t="shared" si="5"/>
        <v>3451572.8816404655</v>
      </c>
    </row>
    <row r="158" spans="8:12" x14ac:dyDescent="0.2">
      <c r="H158" s="15">
        <f xml:space="preserve"> ROWS($G$2:G158)</f>
        <v>157</v>
      </c>
      <c r="I158" s="16">
        <f t="shared" si="4"/>
        <v>35338.959863754586</v>
      </c>
      <c r="J158" s="16">
        <f xml:space="preserve"> -IPMT($C$3/12, Table1[[#This Row],[Month]], $C$4*12, $C$2, , 0)</f>
        <v>20045.4805653644</v>
      </c>
      <c r="K158" s="16">
        <f xml:space="preserve"> -PPMT($C$3/12, Table1[[#This Row],[Month]], $C$4*12, $C$2, , 0)</f>
        <v>15293.479298390184</v>
      </c>
      <c r="L158" s="17">
        <f t="shared" si="5"/>
        <v>3436368.0969196134</v>
      </c>
    </row>
    <row r="159" spans="8:12" x14ac:dyDescent="0.2">
      <c r="H159" s="15">
        <f xml:space="preserve"> ROWS($G$2:G159)</f>
        <v>158</v>
      </c>
      <c r="I159" s="16">
        <f t="shared" si="4"/>
        <v>35338.959863754586</v>
      </c>
      <c r="J159" s="16">
        <f xml:space="preserve"> -IPMT($C$3/12, Table1[[#This Row],[Month]], $C$4*12, $C$2, , 0)</f>
        <v>19956.268602790456</v>
      </c>
      <c r="K159" s="16">
        <f xml:space="preserve"> -PPMT($C$3/12, Table1[[#This Row],[Month]], $C$4*12, $C$2, , 0)</f>
        <v>15382.691260964128</v>
      </c>
      <c r="L159" s="17">
        <f t="shared" si="5"/>
        <v>3421074.6176212234</v>
      </c>
    </row>
    <row r="160" spans="8:12" x14ac:dyDescent="0.2">
      <c r="H160" s="15">
        <f xml:space="preserve"> ROWS($G$2:G160)</f>
        <v>159</v>
      </c>
      <c r="I160" s="16">
        <f t="shared" si="4"/>
        <v>35338.959863754586</v>
      </c>
      <c r="J160" s="16">
        <f xml:space="preserve"> -IPMT($C$3/12, Table1[[#This Row],[Month]], $C$4*12, $C$2, , 0)</f>
        <v>19866.536237101507</v>
      </c>
      <c r="K160" s="16">
        <f xml:space="preserve"> -PPMT($C$3/12, Table1[[#This Row],[Month]], $C$4*12, $C$2, , 0)</f>
        <v>15472.423626653082</v>
      </c>
      <c r="L160" s="17">
        <f t="shared" si="5"/>
        <v>3405691.9263602593</v>
      </c>
    </row>
    <row r="161" spans="8:12" x14ac:dyDescent="0.2">
      <c r="H161" s="15">
        <f xml:space="preserve"> ROWS($G$2:G161)</f>
        <v>160</v>
      </c>
      <c r="I161" s="16">
        <f t="shared" si="4"/>
        <v>35338.959863754586</v>
      </c>
      <c r="J161" s="16">
        <f xml:space="preserve"> -IPMT($C$3/12, Table1[[#This Row],[Month]], $C$4*12, $C$2, , 0)</f>
        <v>19776.280432612693</v>
      </c>
      <c r="K161" s="16">
        <f xml:space="preserve"> -PPMT($C$3/12, Table1[[#This Row],[Month]], $C$4*12, $C$2, , 0)</f>
        <v>15562.679431141894</v>
      </c>
      <c r="L161" s="17">
        <f t="shared" si="5"/>
        <v>3390219.5027336064</v>
      </c>
    </row>
    <row r="162" spans="8:12" x14ac:dyDescent="0.2">
      <c r="H162" s="15">
        <f xml:space="preserve"> ROWS($G$2:G162)</f>
        <v>161</v>
      </c>
      <c r="I162" s="16">
        <f t="shared" si="4"/>
        <v>35338.959863754586</v>
      </c>
      <c r="J162" s="16">
        <f xml:space="preserve"> -IPMT($C$3/12, Table1[[#This Row],[Month]], $C$4*12, $C$2, , 0)</f>
        <v>19685.49813593103</v>
      </c>
      <c r="K162" s="16">
        <f xml:space="preserve"> -PPMT($C$3/12, Table1[[#This Row],[Month]], $C$4*12, $C$2, , 0)</f>
        <v>15653.461727823555</v>
      </c>
      <c r="L162" s="17">
        <f t="shared" si="5"/>
        <v>3374656.8233024646</v>
      </c>
    </row>
    <row r="163" spans="8:12" x14ac:dyDescent="0.2">
      <c r="H163" s="15">
        <f xml:space="preserve"> ROWS($G$2:G163)</f>
        <v>162</v>
      </c>
      <c r="I163" s="16">
        <f t="shared" si="4"/>
        <v>35338.959863754586</v>
      </c>
      <c r="J163" s="16">
        <f xml:space="preserve"> -IPMT($C$3/12, Table1[[#This Row],[Month]], $C$4*12, $C$2, , 0)</f>
        <v>19594.186275852058</v>
      </c>
      <c r="K163" s="16">
        <f xml:space="preserve"> -PPMT($C$3/12, Table1[[#This Row],[Month]], $C$4*12, $C$2, , 0)</f>
        <v>15744.773587902526</v>
      </c>
      <c r="L163" s="17">
        <f t="shared" si="5"/>
        <v>3359003.361574641</v>
      </c>
    </row>
    <row r="164" spans="8:12" x14ac:dyDescent="0.2">
      <c r="H164" s="15">
        <f xml:space="preserve"> ROWS($G$2:G164)</f>
        <v>163</v>
      </c>
      <c r="I164" s="16">
        <f t="shared" si="4"/>
        <v>35338.959863754586</v>
      </c>
      <c r="J164" s="16">
        <f xml:space="preserve"> -IPMT($C$3/12, Table1[[#This Row],[Month]], $C$4*12, $C$2, , 0)</f>
        <v>19502.341763255958</v>
      </c>
      <c r="K164" s="16">
        <f xml:space="preserve"> -PPMT($C$3/12, Table1[[#This Row],[Month]], $C$4*12, $C$2, , 0)</f>
        <v>15836.618100498625</v>
      </c>
      <c r="L164" s="17">
        <f t="shared" si="5"/>
        <v>3343258.5879867384</v>
      </c>
    </row>
    <row r="165" spans="8:12" x14ac:dyDescent="0.2">
      <c r="H165" s="15">
        <f xml:space="preserve"> ROWS($G$2:G165)</f>
        <v>164</v>
      </c>
      <c r="I165" s="16">
        <f t="shared" si="4"/>
        <v>35338.959863754586</v>
      </c>
      <c r="J165" s="16">
        <f xml:space="preserve"> -IPMT($C$3/12, Table1[[#This Row],[Month]], $C$4*12, $C$2, , 0)</f>
        <v>19409.961491003054</v>
      </c>
      <c r="K165" s="16">
        <f xml:space="preserve"> -PPMT($C$3/12, Table1[[#This Row],[Month]], $C$4*12, $C$2, , 0)</f>
        <v>15928.998372751532</v>
      </c>
      <c r="L165" s="17">
        <f t="shared" si="5"/>
        <v>3327421.9698862396</v>
      </c>
    </row>
    <row r="166" spans="8:12" x14ac:dyDescent="0.2">
      <c r="H166" s="15">
        <f xml:space="preserve"> ROWS($G$2:G166)</f>
        <v>165</v>
      </c>
      <c r="I166" s="16">
        <f t="shared" si="4"/>
        <v>35338.959863754586</v>
      </c>
      <c r="J166" s="16">
        <f xml:space="preserve"> -IPMT($C$3/12, Table1[[#This Row],[Month]], $C$4*12, $C$2, , 0)</f>
        <v>19317.042333828671</v>
      </c>
      <c r="K166" s="16">
        <f xml:space="preserve"> -PPMT($C$3/12, Table1[[#This Row],[Month]], $C$4*12, $C$2, , 0)</f>
        <v>16021.917529925917</v>
      </c>
      <c r="L166" s="17">
        <f t="shared" si="5"/>
        <v>3311492.9715134879</v>
      </c>
    </row>
    <row r="167" spans="8:12" x14ac:dyDescent="0.2">
      <c r="H167" s="15">
        <f xml:space="preserve"> ROWS($G$2:G167)</f>
        <v>166</v>
      </c>
      <c r="I167" s="16">
        <f t="shared" si="4"/>
        <v>35338.959863754586</v>
      </c>
      <c r="J167" s="16">
        <f xml:space="preserve"> -IPMT($C$3/12, Table1[[#This Row],[Month]], $C$4*12, $C$2, , 0)</f>
        <v>19223.581148237437</v>
      </c>
      <c r="K167" s="16">
        <f xml:space="preserve"> -PPMT($C$3/12, Table1[[#This Row],[Month]], $C$4*12, $C$2, , 0)</f>
        <v>16115.37871551715</v>
      </c>
      <c r="L167" s="17">
        <f t="shared" si="5"/>
        <v>3295471.0539835622</v>
      </c>
    </row>
    <row r="168" spans="8:12" x14ac:dyDescent="0.2">
      <c r="H168" s="15">
        <f xml:space="preserve"> ROWS($G$2:G168)</f>
        <v>167</v>
      </c>
      <c r="I168" s="16">
        <f t="shared" si="4"/>
        <v>35338.959863754586</v>
      </c>
      <c r="J168" s="16">
        <f xml:space="preserve"> -IPMT($C$3/12, Table1[[#This Row],[Month]], $C$4*12, $C$2, , 0)</f>
        <v>19129.574772396918</v>
      </c>
      <c r="K168" s="16">
        <f xml:space="preserve"> -PPMT($C$3/12, Table1[[#This Row],[Month]], $C$4*12, $C$2, , 0)</f>
        <v>16209.385091357668</v>
      </c>
      <c r="L168" s="17">
        <f t="shared" si="5"/>
        <v>3279355.6752680452</v>
      </c>
    </row>
    <row r="169" spans="8:12" x14ac:dyDescent="0.2">
      <c r="H169" s="15">
        <f xml:space="preserve"> ROWS($G$2:G169)</f>
        <v>168</v>
      </c>
      <c r="I169" s="16">
        <f t="shared" si="4"/>
        <v>35338.959863754586</v>
      </c>
      <c r="J169" s="16">
        <f xml:space="preserve"> -IPMT($C$3/12, Table1[[#This Row],[Month]], $C$4*12, $C$2, , 0)</f>
        <v>19035.020026030663</v>
      </c>
      <c r="K169" s="16">
        <f xml:space="preserve"> -PPMT($C$3/12, Table1[[#This Row],[Month]], $C$4*12, $C$2, , 0)</f>
        <v>16303.939837723919</v>
      </c>
      <c r="L169" s="17">
        <f t="shared" si="5"/>
        <v>3263146.2901766873</v>
      </c>
    </row>
    <row r="170" spans="8:12" x14ac:dyDescent="0.2">
      <c r="H170" s="15">
        <f xml:space="preserve"> ROWS($G$2:G170)</f>
        <v>169</v>
      </c>
      <c r="I170" s="16">
        <f t="shared" si="4"/>
        <v>35338.959863754586</v>
      </c>
      <c r="J170" s="16">
        <f xml:space="preserve"> -IPMT($C$3/12, Table1[[#This Row],[Month]], $C$4*12, $C$2, , 0)</f>
        <v>18939.913710310608</v>
      </c>
      <c r="K170" s="16">
        <f xml:space="preserve"> -PPMT($C$3/12, Table1[[#This Row],[Month]], $C$4*12, $C$2, , 0)</f>
        <v>16399.046153443975</v>
      </c>
      <c r="L170" s="17">
        <f t="shared" si="5"/>
        <v>3246842.3503389633</v>
      </c>
    </row>
    <row r="171" spans="8:12" x14ac:dyDescent="0.2">
      <c r="H171" s="15">
        <f xml:space="preserve"> ROWS($G$2:G171)</f>
        <v>170</v>
      </c>
      <c r="I171" s="16">
        <f t="shared" si="4"/>
        <v>35338.959863754586</v>
      </c>
      <c r="J171" s="16">
        <f xml:space="preserve"> -IPMT($C$3/12, Table1[[#This Row],[Month]], $C$4*12, $C$2, , 0)</f>
        <v>18844.252607748855</v>
      </c>
      <c r="K171" s="16">
        <f xml:space="preserve"> -PPMT($C$3/12, Table1[[#This Row],[Month]], $C$4*12, $C$2, , 0)</f>
        <v>16494.707256005731</v>
      </c>
      <c r="L171" s="17">
        <f t="shared" si="5"/>
        <v>3230443.3041855195</v>
      </c>
    </row>
    <row r="172" spans="8:12" x14ac:dyDescent="0.2">
      <c r="H172" s="15">
        <f xml:space="preserve"> ROWS($G$2:G172)</f>
        <v>171</v>
      </c>
      <c r="I172" s="16">
        <f t="shared" si="4"/>
        <v>35338.959863754586</v>
      </c>
      <c r="J172" s="16">
        <f xml:space="preserve"> -IPMT($C$3/12, Table1[[#This Row],[Month]], $C$4*12, $C$2, , 0)</f>
        <v>18748.033482088817</v>
      </c>
      <c r="K172" s="16">
        <f xml:space="preserve"> -PPMT($C$3/12, Table1[[#This Row],[Month]], $C$4*12, $C$2, , 0)</f>
        <v>16590.926381665766</v>
      </c>
      <c r="L172" s="17">
        <f t="shared" si="5"/>
        <v>3213948.5969295138</v>
      </c>
    </row>
    <row r="173" spans="8:12" x14ac:dyDescent="0.2">
      <c r="H173" s="15">
        <f xml:space="preserve"> ROWS($G$2:G173)</f>
        <v>172</v>
      </c>
      <c r="I173" s="16">
        <f t="shared" si="4"/>
        <v>35338.959863754586</v>
      </c>
      <c r="J173" s="16">
        <f xml:space="preserve"> -IPMT($C$3/12, Table1[[#This Row],[Month]], $C$4*12, $C$2, , 0)</f>
        <v>18651.253078195772</v>
      </c>
      <c r="K173" s="16">
        <f xml:space="preserve"> -PPMT($C$3/12, Table1[[#This Row],[Month]], $C$4*12, $C$2, , 0)</f>
        <v>16687.706785558818</v>
      </c>
      <c r="L173" s="17">
        <f t="shared" si="5"/>
        <v>3197357.6705478481</v>
      </c>
    </row>
    <row r="174" spans="8:12" x14ac:dyDescent="0.2">
      <c r="H174" s="15">
        <f xml:space="preserve"> ROWS($G$2:G174)</f>
        <v>173</v>
      </c>
      <c r="I174" s="16">
        <f t="shared" si="4"/>
        <v>35338.959863754586</v>
      </c>
      <c r="J174" s="16">
        <f xml:space="preserve"> -IPMT($C$3/12, Table1[[#This Row],[Month]], $C$4*12, $C$2, , 0)</f>
        <v>18553.908121946675</v>
      </c>
      <c r="K174" s="16">
        <f xml:space="preserve"> -PPMT($C$3/12, Table1[[#This Row],[Month]], $C$4*12, $C$2, , 0)</f>
        <v>16785.051741807911</v>
      </c>
      <c r="L174" s="17">
        <f t="shared" si="5"/>
        <v>3180669.9637622894</v>
      </c>
    </row>
    <row r="175" spans="8:12" x14ac:dyDescent="0.2">
      <c r="H175" s="15">
        <f xml:space="preserve"> ROWS($G$2:G175)</f>
        <v>174</v>
      </c>
      <c r="I175" s="16">
        <f t="shared" si="4"/>
        <v>35338.959863754586</v>
      </c>
      <c r="J175" s="16">
        <f xml:space="preserve"> -IPMT($C$3/12, Table1[[#This Row],[Month]], $C$4*12, $C$2, , 0)</f>
        <v>18455.995320119462</v>
      </c>
      <c r="K175" s="16">
        <f xml:space="preserve"> -PPMT($C$3/12, Table1[[#This Row],[Month]], $C$4*12, $C$2, , 0)</f>
        <v>16882.96454363512</v>
      </c>
      <c r="L175" s="17">
        <f t="shared" si="5"/>
        <v>3163884.9120204817</v>
      </c>
    </row>
    <row r="176" spans="8:12" x14ac:dyDescent="0.2">
      <c r="H176" s="15">
        <f xml:space="preserve"> ROWS($G$2:G176)</f>
        <v>175</v>
      </c>
      <c r="I176" s="16">
        <f t="shared" si="4"/>
        <v>35338.959863754586</v>
      </c>
      <c r="J176" s="16">
        <f xml:space="preserve"> -IPMT($C$3/12, Table1[[#This Row],[Month]], $C$4*12, $C$2, , 0)</f>
        <v>18357.511360281591</v>
      </c>
      <c r="K176" s="16">
        <f xml:space="preserve"> -PPMT($C$3/12, Table1[[#This Row],[Month]], $C$4*12, $C$2, , 0)</f>
        <v>16981.448503472991</v>
      </c>
      <c r="L176" s="17">
        <f t="shared" si="5"/>
        <v>3147001.9474768466</v>
      </c>
    </row>
    <row r="177" spans="8:12" x14ac:dyDescent="0.2">
      <c r="H177" s="15">
        <f xml:space="preserve"> ROWS($G$2:G177)</f>
        <v>176</v>
      </c>
      <c r="I177" s="16">
        <f t="shared" si="4"/>
        <v>35338.959863754586</v>
      </c>
      <c r="J177" s="16">
        <f xml:space="preserve"> -IPMT($C$3/12, Table1[[#This Row],[Month]], $C$4*12, $C$2, , 0)</f>
        <v>18258.452910678003</v>
      </c>
      <c r="K177" s="16">
        <f xml:space="preserve"> -PPMT($C$3/12, Table1[[#This Row],[Month]], $C$4*12, $C$2, , 0)</f>
        <v>17080.506953076587</v>
      </c>
      <c r="L177" s="17">
        <f t="shared" si="5"/>
        <v>3130020.4989733738</v>
      </c>
    </row>
    <row r="178" spans="8:12" x14ac:dyDescent="0.2">
      <c r="H178" s="15">
        <f xml:space="preserve"> ROWS($G$2:G178)</f>
        <v>177</v>
      </c>
      <c r="I178" s="16">
        <f t="shared" si="4"/>
        <v>35338.959863754586</v>
      </c>
      <c r="J178" s="16">
        <f xml:space="preserve"> -IPMT($C$3/12, Table1[[#This Row],[Month]], $C$4*12, $C$2, , 0)</f>
        <v>18158.816620118381</v>
      </c>
      <c r="K178" s="16">
        <f xml:space="preserve"> -PPMT($C$3/12, Table1[[#This Row],[Month]], $C$4*12, $C$2, , 0)</f>
        <v>17180.143243636201</v>
      </c>
      <c r="L178" s="17">
        <f t="shared" si="5"/>
        <v>3112939.9920202973</v>
      </c>
    </row>
    <row r="179" spans="8:12" x14ac:dyDescent="0.2">
      <c r="H179" s="15">
        <f xml:space="preserve"> ROWS($G$2:G179)</f>
        <v>178</v>
      </c>
      <c r="I179" s="16">
        <f t="shared" si="4"/>
        <v>35338.959863754586</v>
      </c>
      <c r="J179" s="16">
        <f xml:space="preserve"> -IPMT($C$3/12, Table1[[#This Row],[Month]], $C$4*12, $C$2, , 0)</f>
        <v>18058.599117863843</v>
      </c>
      <c r="K179" s="16">
        <f xml:space="preserve"> -PPMT($C$3/12, Table1[[#This Row],[Month]], $C$4*12, $C$2, , 0)</f>
        <v>17280.360745890746</v>
      </c>
      <c r="L179" s="17">
        <f t="shared" si="5"/>
        <v>3095759.8487766613</v>
      </c>
    </row>
    <row r="180" spans="8:12" x14ac:dyDescent="0.2">
      <c r="H180" s="15">
        <f xml:space="preserve"> ROWS($G$2:G180)</f>
        <v>179</v>
      </c>
      <c r="I180" s="16">
        <f t="shared" si="4"/>
        <v>35338.959863754586</v>
      </c>
      <c r="J180" s="16">
        <f xml:space="preserve"> -IPMT($C$3/12, Table1[[#This Row],[Month]], $C$4*12, $C$2, , 0)</f>
        <v>17957.797013512813</v>
      </c>
      <c r="K180" s="16">
        <f xml:space="preserve"> -PPMT($C$3/12, Table1[[#This Row],[Month]], $C$4*12, $C$2, , 0)</f>
        <v>17381.162850241773</v>
      </c>
      <c r="L180" s="17">
        <f t="shared" si="5"/>
        <v>3078479.4880307708</v>
      </c>
    </row>
    <row r="181" spans="8:12" x14ac:dyDescent="0.2">
      <c r="H181" s="15">
        <f xml:space="preserve"> ROWS($G$2:G181)</f>
        <v>180</v>
      </c>
      <c r="I181" s="16">
        <f t="shared" si="4"/>
        <v>35338.959863754586</v>
      </c>
      <c r="J181" s="16">
        <f xml:space="preserve"> -IPMT($C$3/12, Table1[[#This Row],[Month]], $C$4*12, $C$2, , 0)</f>
        <v>17856.406896886398</v>
      </c>
      <c r="K181" s="16">
        <f xml:space="preserve"> -PPMT($C$3/12, Table1[[#This Row],[Month]], $C$4*12, $C$2, , 0)</f>
        <v>17482.552966868185</v>
      </c>
      <c r="L181" s="17">
        <f t="shared" si="5"/>
        <v>3061098.3251805292</v>
      </c>
    </row>
    <row r="182" spans="8:12" x14ac:dyDescent="0.2">
      <c r="H182" s="15">
        <f xml:space="preserve"> ROWS($G$2:G182)</f>
        <v>181</v>
      </c>
      <c r="I182" s="16">
        <f t="shared" si="4"/>
        <v>35338.959863754586</v>
      </c>
      <c r="J182" s="16">
        <f xml:space="preserve"> -IPMT($C$3/12, Table1[[#This Row],[Month]], $C$4*12, $C$2, , 0)</f>
        <v>17754.425337913002</v>
      </c>
      <c r="K182" s="16">
        <f xml:space="preserve"> -PPMT($C$3/12, Table1[[#This Row],[Month]], $C$4*12, $C$2, , 0)</f>
        <v>17584.534525841584</v>
      </c>
      <c r="L182" s="17">
        <f t="shared" si="5"/>
        <v>3043615.7722136611</v>
      </c>
    </row>
    <row r="183" spans="8:12" x14ac:dyDescent="0.2">
      <c r="H183" s="15">
        <f xml:space="preserve"> ROWS($G$2:G183)</f>
        <v>182</v>
      </c>
      <c r="I183" s="16">
        <f t="shared" si="4"/>
        <v>35338.959863754586</v>
      </c>
      <c r="J183" s="16">
        <f xml:space="preserve"> -IPMT($C$3/12, Table1[[#This Row],[Month]], $C$4*12, $C$2, , 0)</f>
        <v>17651.84888651226</v>
      </c>
      <c r="K183" s="16">
        <f xml:space="preserve"> -PPMT($C$3/12, Table1[[#This Row],[Month]], $C$4*12, $C$2, , 0)</f>
        <v>17687.110977242326</v>
      </c>
      <c r="L183" s="17">
        <f t="shared" si="5"/>
        <v>3026031.2376878196</v>
      </c>
    </row>
    <row r="184" spans="8:12" x14ac:dyDescent="0.2">
      <c r="H184" s="15">
        <f xml:space="preserve"> ROWS($G$2:G184)</f>
        <v>183</v>
      </c>
      <c r="I184" s="16">
        <f t="shared" si="4"/>
        <v>35338.959863754586</v>
      </c>
      <c r="J184" s="16">
        <f xml:space="preserve"> -IPMT($C$3/12, Table1[[#This Row],[Month]], $C$4*12, $C$2, , 0)</f>
        <v>17548.674072478349</v>
      </c>
      <c r="K184" s="16">
        <f xml:space="preserve"> -PPMT($C$3/12, Table1[[#This Row],[Month]], $C$4*12, $C$2, , 0)</f>
        <v>17790.285791276237</v>
      </c>
      <c r="L184" s="17">
        <f t="shared" si="5"/>
        <v>3008344.1267105774</v>
      </c>
    </row>
    <row r="185" spans="8:12" x14ac:dyDescent="0.2">
      <c r="H185" s="15">
        <f xml:space="preserve"> ROWS($G$2:G185)</f>
        <v>184</v>
      </c>
      <c r="I185" s="16">
        <f t="shared" si="4"/>
        <v>35338.959863754586</v>
      </c>
      <c r="J185" s="16">
        <f xml:space="preserve"> -IPMT($C$3/12, Table1[[#This Row],[Month]], $C$4*12, $C$2, , 0)</f>
        <v>17444.897405362572</v>
      </c>
      <c r="K185" s="16">
        <f xml:space="preserve"> -PPMT($C$3/12, Table1[[#This Row],[Month]], $C$4*12, $C$2, , 0)</f>
        <v>17894.062458392014</v>
      </c>
      <c r="L185" s="17">
        <f t="shared" si="5"/>
        <v>2990553.8409193014</v>
      </c>
    </row>
    <row r="186" spans="8:12" x14ac:dyDescent="0.2">
      <c r="H186" s="15">
        <f xml:space="preserve"> ROWS($G$2:G186)</f>
        <v>185</v>
      </c>
      <c r="I186" s="16">
        <f t="shared" si="4"/>
        <v>35338.959863754586</v>
      </c>
      <c r="J186" s="16">
        <f xml:space="preserve"> -IPMT($C$3/12, Table1[[#This Row],[Month]], $C$4*12, $C$2, , 0)</f>
        <v>17340.51537435528</v>
      </c>
      <c r="K186" s="16">
        <f xml:space="preserve"> -PPMT($C$3/12, Table1[[#This Row],[Month]], $C$4*12, $C$2, , 0)</f>
        <v>17998.444489399306</v>
      </c>
      <c r="L186" s="17">
        <f t="shared" si="5"/>
        <v>2972659.7784609091</v>
      </c>
    </row>
    <row r="187" spans="8:12" x14ac:dyDescent="0.2">
      <c r="H187" s="15">
        <f xml:space="preserve"> ROWS($G$2:G187)</f>
        <v>186</v>
      </c>
      <c r="I187" s="16">
        <f t="shared" si="4"/>
        <v>35338.959863754586</v>
      </c>
      <c r="J187" s="16">
        <f xml:space="preserve"> -IPMT($C$3/12, Table1[[#This Row],[Month]], $C$4*12, $C$2, , 0)</f>
        <v>17235.524448167122</v>
      </c>
      <c r="K187" s="16">
        <f xml:space="preserve"> -PPMT($C$3/12, Table1[[#This Row],[Month]], $C$4*12, $C$2, , 0)</f>
        <v>18103.435415587468</v>
      </c>
      <c r="L187" s="17">
        <f t="shared" si="5"/>
        <v>2954661.3339715097</v>
      </c>
    </row>
    <row r="188" spans="8:12" x14ac:dyDescent="0.2">
      <c r="H188" s="15">
        <f xml:space="preserve"> ROWS($G$2:G188)</f>
        <v>187</v>
      </c>
      <c r="I188" s="16">
        <f t="shared" si="4"/>
        <v>35338.959863754586</v>
      </c>
      <c r="J188" s="16">
        <f xml:space="preserve"> -IPMT($C$3/12, Table1[[#This Row],[Month]], $C$4*12, $C$2, , 0)</f>
        <v>17129.921074909529</v>
      </c>
      <c r="K188" s="16">
        <f xml:space="preserve"> -PPMT($C$3/12, Table1[[#This Row],[Month]], $C$4*12, $C$2, , 0)</f>
        <v>18209.03878884506</v>
      </c>
      <c r="L188" s="17">
        <f t="shared" si="5"/>
        <v>2936557.8985559223</v>
      </c>
    </row>
    <row r="189" spans="8:12" x14ac:dyDescent="0.2">
      <c r="H189" s="15">
        <f xml:space="preserve"> ROWS($G$2:G189)</f>
        <v>188</v>
      </c>
      <c r="I189" s="16">
        <f t="shared" si="4"/>
        <v>35338.959863754586</v>
      </c>
      <c r="J189" s="16">
        <f xml:space="preserve"> -IPMT($C$3/12, Table1[[#This Row],[Month]], $C$4*12, $C$2, , 0)</f>
        <v>17023.701681974599</v>
      </c>
      <c r="K189" s="16">
        <f xml:space="preserve"> -PPMT($C$3/12, Table1[[#This Row],[Month]], $C$4*12, $C$2, , 0)</f>
        <v>18315.258181779987</v>
      </c>
      <c r="L189" s="17">
        <f t="shared" si="5"/>
        <v>2918348.8597670775</v>
      </c>
    </row>
    <row r="190" spans="8:12" x14ac:dyDescent="0.2">
      <c r="H190" s="15">
        <f xml:space="preserve"> ROWS($G$2:G190)</f>
        <v>189</v>
      </c>
      <c r="I190" s="16">
        <f t="shared" si="4"/>
        <v>35338.959863754586</v>
      </c>
      <c r="J190" s="16">
        <f xml:space="preserve"> -IPMT($C$3/12, Table1[[#This Row],[Month]], $C$4*12, $C$2, , 0)</f>
        <v>16916.862675914217</v>
      </c>
      <c r="K190" s="16">
        <f xml:space="preserve"> -PPMT($C$3/12, Table1[[#This Row],[Month]], $C$4*12, $C$2, , 0)</f>
        <v>18422.097187840376</v>
      </c>
      <c r="L190" s="17">
        <f t="shared" si="5"/>
        <v>2900033.6015852974</v>
      </c>
    </row>
    <row r="191" spans="8:12" x14ac:dyDescent="0.2">
      <c r="H191" s="15">
        <f xml:space="preserve"> ROWS($G$2:G191)</f>
        <v>190</v>
      </c>
      <c r="I191" s="16">
        <f t="shared" si="4"/>
        <v>35338.959863754586</v>
      </c>
      <c r="J191" s="16">
        <f xml:space="preserve"> -IPMT($C$3/12, Table1[[#This Row],[Month]], $C$4*12, $C$2, , 0)</f>
        <v>16809.400442318474</v>
      </c>
      <c r="K191" s="16">
        <f xml:space="preserve"> -PPMT($C$3/12, Table1[[#This Row],[Month]], $C$4*12, $C$2, , 0)</f>
        <v>18529.559421436112</v>
      </c>
      <c r="L191" s="17">
        <f t="shared" si="5"/>
        <v>2881611.504397457</v>
      </c>
    </row>
    <row r="192" spans="8:12" x14ac:dyDescent="0.2">
      <c r="H192" s="15">
        <f xml:space="preserve"> ROWS($G$2:G192)</f>
        <v>191</v>
      </c>
      <c r="I192" s="16">
        <f t="shared" si="4"/>
        <v>35338.959863754586</v>
      </c>
      <c r="J192" s="16">
        <f xml:space="preserve"> -IPMT($C$3/12, Table1[[#This Row],[Month]], $C$4*12, $C$2, , 0)</f>
        <v>16701.311345693433</v>
      </c>
      <c r="K192" s="16">
        <f xml:space="preserve"> -PPMT($C$3/12, Table1[[#This Row],[Month]], $C$4*12, $C$2, , 0)</f>
        <v>18637.648518061153</v>
      </c>
      <c r="L192" s="17">
        <f t="shared" si="5"/>
        <v>2863081.9449760211</v>
      </c>
    </row>
    <row r="193" spans="8:12" x14ac:dyDescent="0.2">
      <c r="H193" s="15">
        <f xml:space="preserve"> ROWS($G$2:G193)</f>
        <v>192</v>
      </c>
      <c r="I193" s="16">
        <f t="shared" si="4"/>
        <v>35338.959863754586</v>
      </c>
      <c r="J193" s="16">
        <f xml:space="preserve"> -IPMT($C$3/12, Table1[[#This Row],[Month]], $C$4*12, $C$2, , 0)</f>
        <v>16592.591729338077</v>
      </c>
      <c r="K193" s="16">
        <f xml:space="preserve"> -PPMT($C$3/12, Table1[[#This Row],[Month]], $C$4*12, $C$2, , 0)</f>
        <v>18746.368134416509</v>
      </c>
      <c r="L193" s="17">
        <f t="shared" si="5"/>
        <v>2844444.2964579598</v>
      </c>
    </row>
    <row r="194" spans="8:12" x14ac:dyDescent="0.2">
      <c r="H194" s="15">
        <f xml:space="preserve"> ROWS($G$2:G194)</f>
        <v>193</v>
      </c>
      <c r="I194" s="16">
        <f t="shared" ref="I194:I257" si="6" xml:space="preserve"> -PMT($C$3/12, $C$4*12, $C$2, , 0)</f>
        <v>35338.959863754586</v>
      </c>
      <c r="J194" s="16">
        <f xml:space="preserve"> -IPMT($C$3/12, Table1[[#This Row],[Month]], $C$4*12, $C$2, , 0)</f>
        <v>16483.237915220649</v>
      </c>
      <c r="K194" s="16">
        <f xml:space="preserve"> -PPMT($C$3/12, Table1[[#This Row],[Month]], $C$4*12, $C$2, , 0)</f>
        <v>18855.721948533941</v>
      </c>
      <c r="L194" s="17">
        <f t="shared" si="5"/>
        <v>2825697.9283235432</v>
      </c>
    </row>
    <row r="195" spans="8:12" x14ac:dyDescent="0.2">
      <c r="H195" s="15">
        <f xml:space="preserve"> ROWS($G$2:G195)</f>
        <v>194</v>
      </c>
      <c r="I195" s="16">
        <f t="shared" si="6"/>
        <v>35338.959863754586</v>
      </c>
      <c r="J195" s="16">
        <f xml:space="preserve"> -IPMT($C$3/12, Table1[[#This Row],[Month]], $C$4*12, $C$2, , 0)</f>
        <v>16373.246203854198</v>
      </c>
      <c r="K195" s="16">
        <f xml:space="preserve"> -PPMT($C$3/12, Table1[[#This Row],[Month]], $C$4*12, $C$2, , 0)</f>
        <v>18965.713659900386</v>
      </c>
      <c r="L195" s="17">
        <f t="shared" si="5"/>
        <v>2806842.2063750094</v>
      </c>
    </row>
    <row r="196" spans="8:12" x14ac:dyDescent="0.2">
      <c r="H196" s="15">
        <f xml:space="preserve"> ROWS($G$2:G196)</f>
        <v>195</v>
      </c>
      <c r="I196" s="16">
        <f t="shared" si="6"/>
        <v>35338.959863754586</v>
      </c>
      <c r="J196" s="16">
        <f xml:space="preserve"> -IPMT($C$3/12, Table1[[#This Row],[Month]], $C$4*12, $C$2, , 0)</f>
        <v>16262.612874171446</v>
      </c>
      <c r="K196" s="16">
        <f xml:space="preserve"> -PPMT($C$3/12, Table1[[#This Row],[Month]], $C$4*12, $C$2, , 0)</f>
        <v>19076.34698958314</v>
      </c>
      <c r="L196" s="17">
        <f t="shared" ref="L196:L259" si="7" xml:space="preserve"> L195 - K195</f>
        <v>2787876.4927151091</v>
      </c>
    </row>
    <row r="197" spans="8:12" x14ac:dyDescent="0.2">
      <c r="H197" s="15">
        <f xml:space="preserve"> ROWS($G$2:G197)</f>
        <v>196</v>
      </c>
      <c r="I197" s="16">
        <f t="shared" si="6"/>
        <v>35338.959863754586</v>
      </c>
      <c r="J197" s="16">
        <f xml:space="preserve"> -IPMT($C$3/12, Table1[[#This Row],[Month]], $C$4*12, $C$2, , 0)</f>
        <v>16151.334183398878</v>
      </c>
      <c r="K197" s="16">
        <f xml:space="preserve"> -PPMT($C$3/12, Table1[[#This Row],[Month]], $C$4*12, $C$2, , 0)</f>
        <v>19187.625680355704</v>
      </c>
      <c r="L197" s="17">
        <f t="shared" si="7"/>
        <v>2768800.1457255259</v>
      </c>
    </row>
    <row r="198" spans="8:12" x14ac:dyDescent="0.2">
      <c r="H198" s="15">
        <f xml:space="preserve"> ROWS($G$2:G198)</f>
        <v>197</v>
      </c>
      <c r="I198" s="16">
        <f t="shared" si="6"/>
        <v>35338.959863754586</v>
      </c>
      <c r="J198" s="16">
        <f xml:space="preserve"> -IPMT($C$3/12, Table1[[#This Row],[Month]], $C$4*12, $C$2, , 0)</f>
        <v>16039.406366930138</v>
      </c>
      <c r="K198" s="16">
        <f xml:space="preserve"> -PPMT($C$3/12, Table1[[#This Row],[Month]], $C$4*12, $C$2, , 0)</f>
        <v>19299.553496824446</v>
      </c>
      <c r="L198" s="17">
        <f t="shared" si="7"/>
        <v>2749612.5200451701</v>
      </c>
    </row>
    <row r="199" spans="8:12" x14ac:dyDescent="0.2">
      <c r="H199" s="15">
        <f xml:space="preserve"> ROWS($G$2:G199)</f>
        <v>198</v>
      </c>
      <c r="I199" s="16">
        <f t="shared" si="6"/>
        <v>35338.959863754586</v>
      </c>
      <c r="J199" s="16">
        <f xml:space="preserve"> -IPMT($C$3/12, Table1[[#This Row],[Month]], $C$4*12, $C$2, , 0)</f>
        <v>15926.825638198659</v>
      </c>
      <c r="K199" s="16">
        <f xml:space="preserve"> -PPMT($C$3/12, Table1[[#This Row],[Month]], $C$4*12, $C$2, , 0)</f>
        <v>19412.134225555925</v>
      </c>
      <c r="L199" s="17">
        <f t="shared" si="7"/>
        <v>2730312.9665483455</v>
      </c>
    </row>
    <row r="200" spans="8:12" x14ac:dyDescent="0.2">
      <c r="H200" s="15">
        <f xml:space="preserve"> ROWS($G$2:G200)</f>
        <v>199</v>
      </c>
      <c r="I200" s="16">
        <f t="shared" si="6"/>
        <v>35338.959863754586</v>
      </c>
      <c r="J200" s="16">
        <f xml:space="preserve"> -IPMT($C$3/12, Table1[[#This Row],[Month]], $C$4*12, $C$2, , 0)</f>
        <v>15813.588188549584</v>
      </c>
      <c r="K200" s="16">
        <f xml:space="preserve"> -PPMT($C$3/12, Table1[[#This Row],[Month]], $C$4*12, $C$2, , 0)</f>
        <v>19525.371675205002</v>
      </c>
      <c r="L200" s="17">
        <f t="shared" si="7"/>
        <v>2710900.8323227898</v>
      </c>
    </row>
    <row r="201" spans="8:12" x14ac:dyDescent="0.2">
      <c r="H201" s="15">
        <f xml:space="preserve"> ROWS($G$2:G201)</f>
        <v>200</v>
      </c>
      <c r="I201" s="16">
        <f t="shared" si="6"/>
        <v>35338.959863754586</v>
      </c>
      <c r="J201" s="16">
        <f xml:space="preserve"> -IPMT($C$3/12, Table1[[#This Row],[Month]], $C$4*12, $C$2, , 0)</f>
        <v>15699.690187110891</v>
      </c>
      <c r="K201" s="16">
        <f xml:space="preserve"> -PPMT($C$3/12, Table1[[#This Row],[Month]], $C$4*12, $C$2, , 0)</f>
        <v>19639.269676643693</v>
      </c>
      <c r="L201" s="17">
        <f t="shared" si="7"/>
        <v>2691375.4606475849</v>
      </c>
    </row>
    <row r="202" spans="8:12" x14ac:dyDescent="0.2">
      <c r="H202" s="15">
        <f xml:space="preserve"> ROWS($G$2:G202)</f>
        <v>201</v>
      </c>
      <c r="I202" s="16">
        <f t="shared" si="6"/>
        <v>35338.959863754586</v>
      </c>
      <c r="J202" s="16">
        <f xml:space="preserve"> -IPMT($C$3/12, Table1[[#This Row],[Month]], $C$4*12, $C$2, , 0)</f>
        <v>15585.127780663801</v>
      </c>
      <c r="K202" s="16">
        <f xml:space="preserve"> -PPMT($C$3/12, Table1[[#This Row],[Month]], $C$4*12, $C$2, , 0)</f>
        <v>19753.832083090783</v>
      </c>
      <c r="L202" s="17">
        <f t="shared" si="7"/>
        <v>2671736.190970941</v>
      </c>
    </row>
    <row r="203" spans="8:12" x14ac:dyDescent="0.2">
      <c r="H203" s="15">
        <f xml:space="preserve"> ROWS($G$2:G203)</f>
        <v>202</v>
      </c>
      <c r="I203" s="16">
        <f t="shared" si="6"/>
        <v>35338.959863754586</v>
      </c>
      <c r="J203" s="16">
        <f xml:space="preserve"> -IPMT($C$3/12, Table1[[#This Row],[Month]], $C$4*12, $C$2, , 0)</f>
        <v>15469.89709351244</v>
      </c>
      <c r="K203" s="16">
        <f xml:space="preserve"> -PPMT($C$3/12, Table1[[#This Row],[Month]], $C$4*12, $C$2, , 0)</f>
        <v>19869.062770242148</v>
      </c>
      <c r="L203" s="17">
        <f t="shared" si="7"/>
        <v>2651982.3588878503</v>
      </c>
    </row>
    <row r="204" spans="8:12" x14ac:dyDescent="0.2">
      <c r="H204" s="15">
        <f xml:space="preserve"> ROWS($G$2:G204)</f>
        <v>203</v>
      </c>
      <c r="I204" s="16">
        <f t="shared" si="6"/>
        <v>35338.959863754586</v>
      </c>
      <c r="J204" s="16">
        <f xml:space="preserve"> -IPMT($C$3/12, Table1[[#This Row],[Month]], $C$4*12, $C$2, , 0)</f>
        <v>15353.994227352692</v>
      </c>
      <c r="K204" s="16">
        <f xml:space="preserve"> -PPMT($C$3/12, Table1[[#This Row],[Month]], $C$4*12, $C$2, , 0)</f>
        <v>19984.965636401892</v>
      </c>
      <c r="L204" s="17">
        <f t="shared" si="7"/>
        <v>2632113.296117608</v>
      </c>
    </row>
    <row r="205" spans="8:12" x14ac:dyDescent="0.2">
      <c r="H205" s="15">
        <f xml:space="preserve"> ROWS($G$2:G205)</f>
        <v>204</v>
      </c>
      <c r="I205" s="16">
        <f t="shared" si="6"/>
        <v>35338.959863754586</v>
      </c>
      <c r="J205" s="16">
        <f xml:space="preserve"> -IPMT($C$3/12, Table1[[#This Row],[Month]], $C$4*12, $C$2, , 0)</f>
        <v>15237.415261140348</v>
      </c>
      <c r="K205" s="16">
        <f xml:space="preserve"> -PPMT($C$3/12, Table1[[#This Row],[Month]], $C$4*12, $C$2, , 0)</f>
        <v>20101.544602614234</v>
      </c>
      <c r="L205" s="17">
        <f t="shared" si="7"/>
        <v>2612128.3304812061</v>
      </c>
    </row>
    <row r="206" spans="8:12" x14ac:dyDescent="0.2">
      <c r="H206" s="15">
        <f xml:space="preserve"> ROWS($G$2:G206)</f>
        <v>205</v>
      </c>
      <c r="I206" s="16">
        <f t="shared" si="6"/>
        <v>35338.959863754586</v>
      </c>
      <c r="J206" s="16">
        <f xml:space="preserve"> -IPMT($C$3/12, Table1[[#This Row],[Month]], $C$4*12, $C$2, , 0)</f>
        <v>15120.156250958431</v>
      </c>
      <c r="K206" s="16">
        <f xml:space="preserve"> -PPMT($C$3/12, Table1[[#This Row],[Month]], $C$4*12, $C$2, , 0)</f>
        <v>20218.803612796153</v>
      </c>
      <c r="L206" s="17">
        <f t="shared" si="7"/>
        <v>2592026.7858785917</v>
      </c>
    </row>
    <row r="207" spans="8:12" x14ac:dyDescent="0.2">
      <c r="H207" s="15">
        <f xml:space="preserve"> ROWS($G$2:G207)</f>
        <v>206</v>
      </c>
      <c r="I207" s="16">
        <f t="shared" si="6"/>
        <v>35338.959863754586</v>
      </c>
      <c r="J207" s="16">
        <f xml:space="preserve"> -IPMT($C$3/12, Table1[[#This Row],[Month]], $C$4*12, $C$2, , 0)</f>
        <v>15002.213229883786</v>
      </c>
      <c r="K207" s="16">
        <f xml:space="preserve"> -PPMT($C$3/12, Table1[[#This Row],[Month]], $C$4*12, $C$2, , 0)</f>
        <v>20336.7466338708</v>
      </c>
      <c r="L207" s="17">
        <f t="shared" si="7"/>
        <v>2571807.9822657956</v>
      </c>
    </row>
    <row r="208" spans="8:12" x14ac:dyDescent="0.2">
      <c r="H208" s="15">
        <f xml:space="preserve"> ROWS($G$2:G208)</f>
        <v>207</v>
      </c>
      <c r="I208" s="16">
        <f t="shared" si="6"/>
        <v>35338.959863754586</v>
      </c>
      <c r="J208" s="16">
        <f xml:space="preserve"> -IPMT($C$3/12, Table1[[#This Row],[Month]], $C$4*12, $C$2, , 0)</f>
        <v>14883.582207852873</v>
      </c>
      <c r="K208" s="16">
        <f xml:space="preserve"> -PPMT($C$3/12, Table1[[#This Row],[Month]], $C$4*12, $C$2, , 0)</f>
        <v>20455.377655901713</v>
      </c>
      <c r="L208" s="17">
        <f t="shared" si="7"/>
        <v>2551471.2356319246</v>
      </c>
    </row>
    <row r="209" spans="8:12" x14ac:dyDescent="0.2">
      <c r="H209" s="15">
        <f xml:space="preserve"> ROWS($G$2:G209)</f>
        <v>208</v>
      </c>
      <c r="I209" s="16">
        <f t="shared" si="6"/>
        <v>35338.959863754586</v>
      </c>
      <c r="J209" s="16">
        <f xml:space="preserve"> -IPMT($C$3/12, Table1[[#This Row],[Month]], $C$4*12, $C$2, , 0)</f>
        <v>14764.259171526781</v>
      </c>
      <c r="K209" s="16">
        <f xml:space="preserve"> -PPMT($C$3/12, Table1[[#This Row],[Month]], $C$4*12, $C$2, , 0)</f>
        <v>20574.700692227805</v>
      </c>
      <c r="L209" s="17">
        <f t="shared" si="7"/>
        <v>2531015.8579760231</v>
      </c>
    </row>
    <row r="210" spans="8:12" x14ac:dyDescent="0.2">
      <c r="H210" s="15">
        <f xml:space="preserve"> ROWS($G$2:G210)</f>
        <v>209</v>
      </c>
      <c r="I210" s="16">
        <f t="shared" si="6"/>
        <v>35338.959863754586</v>
      </c>
      <c r="J210" s="16">
        <f xml:space="preserve"> -IPMT($C$3/12, Table1[[#This Row],[Month]], $C$4*12, $C$2, , 0)</f>
        <v>14644.240084155454</v>
      </c>
      <c r="K210" s="16">
        <f xml:space="preserve"> -PPMT($C$3/12, Table1[[#This Row],[Month]], $C$4*12, $C$2, , 0)</f>
        <v>20694.719779599134</v>
      </c>
      <c r="L210" s="17">
        <f t="shared" si="7"/>
        <v>2510441.1572837955</v>
      </c>
    </row>
    <row r="211" spans="8:12" x14ac:dyDescent="0.2">
      <c r="H211" s="15">
        <f xml:space="preserve"> ROWS($G$2:G211)</f>
        <v>210</v>
      </c>
      <c r="I211" s="16">
        <f t="shared" si="6"/>
        <v>35338.959863754586</v>
      </c>
      <c r="J211" s="16">
        <f xml:space="preserve"> -IPMT($C$3/12, Table1[[#This Row],[Month]], $C$4*12, $C$2, , 0)</f>
        <v>14523.520885441123</v>
      </c>
      <c r="K211" s="16">
        <f xml:space="preserve"> -PPMT($C$3/12, Table1[[#This Row],[Month]], $C$4*12, $C$2, , 0)</f>
        <v>20815.438978313461</v>
      </c>
      <c r="L211" s="17">
        <f t="shared" si="7"/>
        <v>2489746.4375041965</v>
      </c>
    </row>
    <row r="212" spans="8:12" x14ac:dyDescent="0.2">
      <c r="H212" s="15">
        <f xml:space="preserve"> ROWS($G$2:G212)</f>
        <v>211</v>
      </c>
      <c r="I212" s="16">
        <f t="shared" si="6"/>
        <v>35338.959863754586</v>
      </c>
      <c r="J212" s="16">
        <f xml:space="preserve"> -IPMT($C$3/12, Table1[[#This Row],[Month]], $C$4*12, $C$2, , 0)</f>
        <v>14402.097491400958</v>
      </c>
      <c r="K212" s="16">
        <f xml:space="preserve"> -PPMT($C$3/12, Table1[[#This Row],[Month]], $C$4*12, $C$2, , 0)</f>
        <v>20936.862372353622</v>
      </c>
      <c r="L212" s="17">
        <f t="shared" si="7"/>
        <v>2468930.9985258831</v>
      </c>
    </row>
    <row r="213" spans="8:12" x14ac:dyDescent="0.2">
      <c r="H213" s="15">
        <f xml:space="preserve"> ROWS($G$2:G213)</f>
        <v>212</v>
      </c>
      <c r="I213" s="16">
        <f t="shared" si="6"/>
        <v>35338.959863754586</v>
      </c>
      <c r="J213" s="16">
        <f xml:space="preserve"> -IPMT($C$3/12, Table1[[#This Row],[Month]], $C$4*12, $C$2, , 0)</f>
        <v>14279.965794228898</v>
      </c>
      <c r="K213" s="16">
        <f xml:space="preserve"> -PPMT($C$3/12, Table1[[#This Row],[Month]], $C$4*12, $C$2, , 0)</f>
        <v>21058.994069525685</v>
      </c>
      <c r="L213" s="17">
        <f t="shared" si="7"/>
        <v>2447994.1361535294</v>
      </c>
    </row>
    <row r="214" spans="8:12" x14ac:dyDescent="0.2">
      <c r="H214" s="15">
        <f xml:space="preserve"> ROWS($G$2:G214)</f>
        <v>213</v>
      </c>
      <c r="I214" s="16">
        <f t="shared" si="6"/>
        <v>35338.959863754586</v>
      </c>
      <c r="J214" s="16">
        <f xml:space="preserve"> -IPMT($C$3/12, Table1[[#This Row],[Month]], $C$4*12, $C$2, , 0)</f>
        <v>14157.121662156669</v>
      </c>
      <c r="K214" s="16">
        <f xml:space="preserve"> -PPMT($C$3/12, Table1[[#This Row],[Month]], $C$4*12, $C$2, , 0)</f>
        <v>21181.838201597919</v>
      </c>
      <c r="L214" s="17">
        <f t="shared" si="7"/>
        <v>2426935.1420840039</v>
      </c>
    </row>
    <row r="215" spans="8:12" x14ac:dyDescent="0.2">
      <c r="H215" s="15">
        <f xml:space="preserve"> ROWS($G$2:G215)</f>
        <v>214</v>
      </c>
      <c r="I215" s="16">
        <f t="shared" si="6"/>
        <v>35338.959863754586</v>
      </c>
      <c r="J215" s="16">
        <f xml:space="preserve"> -IPMT($C$3/12, Table1[[#This Row],[Month]], $C$4*12, $C$2, , 0)</f>
        <v>14033.560939314011</v>
      </c>
      <c r="K215" s="16">
        <f xml:space="preserve"> -PPMT($C$3/12, Table1[[#This Row],[Month]], $C$4*12, $C$2, , 0)</f>
        <v>21305.398924440575</v>
      </c>
      <c r="L215" s="17">
        <f t="shared" si="7"/>
        <v>2405753.3038824061</v>
      </c>
    </row>
    <row r="216" spans="8:12" x14ac:dyDescent="0.2">
      <c r="H216" s="15">
        <f xml:space="preserve"> ROWS($G$2:G216)</f>
        <v>215</v>
      </c>
      <c r="I216" s="16">
        <f t="shared" si="6"/>
        <v>35338.959863754586</v>
      </c>
      <c r="J216" s="16">
        <f xml:space="preserve"> -IPMT($C$3/12, Table1[[#This Row],[Month]], $C$4*12, $C$2, , 0)</f>
        <v>13909.279445588105</v>
      </c>
      <c r="K216" s="16">
        <f xml:space="preserve"> -PPMT($C$3/12, Table1[[#This Row],[Month]], $C$4*12, $C$2, , 0)</f>
        <v>21429.680418166481</v>
      </c>
      <c r="L216" s="17">
        <f t="shared" si="7"/>
        <v>2384447.9049579655</v>
      </c>
    </row>
    <row r="217" spans="8:12" x14ac:dyDescent="0.2">
      <c r="H217" s="15">
        <f xml:space="preserve"> ROWS($G$2:G217)</f>
        <v>216</v>
      </c>
      <c r="I217" s="16">
        <f t="shared" si="6"/>
        <v>35338.959863754586</v>
      </c>
      <c r="J217" s="16">
        <f xml:space="preserve"> -IPMT($C$3/12, Table1[[#This Row],[Month]], $C$4*12, $C$2, , 0)</f>
        <v>13784.272976482136</v>
      </c>
      <c r="K217" s="16">
        <f xml:space="preserve"> -PPMT($C$3/12, Table1[[#This Row],[Month]], $C$4*12, $C$2, , 0)</f>
        <v>21554.686887272448</v>
      </c>
      <c r="L217" s="17">
        <f t="shared" si="7"/>
        <v>2363018.2245397992</v>
      </c>
    </row>
    <row r="218" spans="8:12" x14ac:dyDescent="0.2">
      <c r="H218" s="15">
        <f xml:space="preserve"> ROWS($G$2:G218)</f>
        <v>217</v>
      </c>
      <c r="I218" s="16">
        <f t="shared" si="6"/>
        <v>35338.959863754586</v>
      </c>
      <c r="J218" s="16">
        <f xml:space="preserve"> -IPMT($C$3/12, Table1[[#This Row],[Month]], $C$4*12, $C$2, , 0)</f>
        <v>13658.537302973047</v>
      </c>
      <c r="K218" s="16">
        <f xml:space="preserve"> -PPMT($C$3/12, Table1[[#This Row],[Month]], $C$4*12, $C$2, , 0)</f>
        <v>21680.422560781542</v>
      </c>
      <c r="L218" s="17">
        <f t="shared" si="7"/>
        <v>2341463.5376525265</v>
      </c>
    </row>
    <row r="219" spans="8:12" x14ac:dyDescent="0.2">
      <c r="H219" s="15">
        <f xml:space="preserve"> ROWS($G$2:G219)</f>
        <v>218</v>
      </c>
      <c r="I219" s="16">
        <f t="shared" si="6"/>
        <v>35338.959863754586</v>
      </c>
      <c r="J219" s="16">
        <f xml:space="preserve"> -IPMT($C$3/12, Table1[[#This Row],[Month]], $C$4*12, $C$2, , 0)</f>
        <v>13532.06817136849</v>
      </c>
      <c r="K219" s="16">
        <f xml:space="preserve"> -PPMT($C$3/12, Table1[[#This Row],[Month]], $C$4*12, $C$2, , 0)</f>
        <v>21806.891692386096</v>
      </c>
      <c r="L219" s="17">
        <f t="shared" si="7"/>
        <v>2319783.1150917448</v>
      </c>
    </row>
    <row r="220" spans="8:12" x14ac:dyDescent="0.2">
      <c r="H220" s="15">
        <f xml:space="preserve"> ROWS($G$2:G220)</f>
        <v>219</v>
      </c>
      <c r="I220" s="16">
        <f t="shared" si="6"/>
        <v>35338.959863754586</v>
      </c>
      <c r="J220" s="16">
        <f xml:space="preserve"> -IPMT($C$3/12, Table1[[#This Row],[Month]], $C$4*12, $C$2, , 0)</f>
        <v>13404.861303162903</v>
      </c>
      <c r="K220" s="16">
        <f xml:space="preserve"> -PPMT($C$3/12, Table1[[#This Row],[Month]], $C$4*12, $C$2, , 0)</f>
        <v>21934.098560591687</v>
      </c>
      <c r="L220" s="17">
        <f t="shared" si="7"/>
        <v>2297976.2233993588</v>
      </c>
    </row>
    <row r="221" spans="8:12" x14ac:dyDescent="0.2">
      <c r="H221" s="15">
        <f xml:space="preserve"> ROWS($G$2:G221)</f>
        <v>220</v>
      </c>
      <c r="I221" s="16">
        <f t="shared" si="6"/>
        <v>35338.959863754586</v>
      </c>
      <c r="J221" s="16">
        <f xml:space="preserve"> -IPMT($C$3/12, Table1[[#This Row],[Month]], $C$4*12, $C$2, , 0)</f>
        <v>13276.912394892785</v>
      </c>
      <c r="K221" s="16">
        <f xml:space="preserve"> -PPMT($C$3/12, Table1[[#This Row],[Month]], $C$4*12, $C$2, , 0)</f>
        <v>22062.047468861798</v>
      </c>
      <c r="L221" s="17">
        <f t="shared" si="7"/>
        <v>2276042.1248387671</v>
      </c>
    </row>
    <row r="222" spans="8:12" x14ac:dyDescent="0.2">
      <c r="H222" s="15">
        <f xml:space="preserve"> ROWS($G$2:G222)</f>
        <v>221</v>
      </c>
      <c r="I222" s="16">
        <f t="shared" si="6"/>
        <v>35338.959863754586</v>
      </c>
      <c r="J222" s="16">
        <f xml:space="preserve"> -IPMT($C$3/12, Table1[[#This Row],[Month]], $C$4*12, $C$2, , 0)</f>
        <v>13148.217117991089</v>
      </c>
      <c r="K222" s="16">
        <f xml:space="preserve"> -PPMT($C$3/12, Table1[[#This Row],[Month]], $C$4*12, $C$2, , 0)</f>
        <v>22190.742745763495</v>
      </c>
      <c r="L222" s="17">
        <f t="shared" si="7"/>
        <v>2253980.0773699051</v>
      </c>
    </row>
    <row r="223" spans="8:12" x14ac:dyDescent="0.2">
      <c r="H223" s="15">
        <f xml:space="preserve"> ROWS($G$2:G223)</f>
        <v>222</v>
      </c>
      <c r="I223" s="16">
        <f t="shared" si="6"/>
        <v>35338.959863754586</v>
      </c>
      <c r="J223" s="16">
        <f xml:space="preserve"> -IPMT($C$3/12, Table1[[#This Row],[Month]], $C$4*12, $C$2, , 0)</f>
        <v>13018.771118640803</v>
      </c>
      <c r="K223" s="16">
        <f xml:space="preserve"> -PPMT($C$3/12, Table1[[#This Row],[Month]], $C$4*12, $C$2, , 0)</f>
        <v>22320.188745113781</v>
      </c>
      <c r="L223" s="17">
        <f t="shared" si="7"/>
        <v>2231789.3346241415</v>
      </c>
    </row>
    <row r="224" spans="8:12" x14ac:dyDescent="0.2">
      <c r="H224" s="15">
        <f xml:space="preserve"> ROWS($G$2:G224)</f>
        <v>223</v>
      </c>
      <c r="I224" s="16">
        <f t="shared" si="6"/>
        <v>35338.959863754586</v>
      </c>
      <c r="J224" s="16">
        <f xml:space="preserve"> -IPMT($C$3/12, Table1[[#This Row],[Month]], $C$4*12, $C$2, , 0)</f>
        <v>12888.570017627639</v>
      </c>
      <c r="K224" s="16">
        <f xml:space="preserve"> -PPMT($C$3/12, Table1[[#This Row],[Month]], $C$4*12, $C$2, , 0)</f>
        <v>22450.389846126945</v>
      </c>
      <c r="L224" s="17">
        <f t="shared" si="7"/>
        <v>2209469.1458790279</v>
      </c>
    </row>
    <row r="225" spans="8:12" x14ac:dyDescent="0.2">
      <c r="H225" s="15">
        <f xml:space="preserve"> ROWS($G$2:G225)</f>
        <v>224</v>
      </c>
      <c r="I225" s="16">
        <f t="shared" si="6"/>
        <v>35338.959863754586</v>
      </c>
      <c r="J225" s="16">
        <f xml:space="preserve"> -IPMT($C$3/12, Table1[[#This Row],[Month]], $C$4*12, $C$2, , 0)</f>
        <v>12757.609410191899</v>
      </c>
      <c r="K225" s="16">
        <f xml:space="preserve"> -PPMT($C$3/12, Table1[[#This Row],[Month]], $C$4*12, $C$2, , 0)</f>
        <v>22581.350453562689</v>
      </c>
      <c r="L225" s="17">
        <f t="shared" si="7"/>
        <v>2187018.7560329009</v>
      </c>
    </row>
    <row r="226" spans="8:12" x14ac:dyDescent="0.2">
      <c r="H226" s="15">
        <f xml:space="preserve"> ROWS($G$2:G226)</f>
        <v>225</v>
      </c>
      <c r="I226" s="16">
        <f t="shared" si="6"/>
        <v>35338.959863754586</v>
      </c>
      <c r="J226" s="16">
        <f xml:space="preserve"> -IPMT($C$3/12, Table1[[#This Row],[Month]], $C$4*12, $C$2, , 0)</f>
        <v>12625.88486587945</v>
      </c>
      <c r="K226" s="16">
        <f xml:space="preserve"> -PPMT($C$3/12, Table1[[#This Row],[Month]], $C$4*12, $C$2, , 0)</f>
        <v>22713.074997875134</v>
      </c>
      <c r="L226" s="17">
        <f t="shared" si="7"/>
        <v>2164437.4055793383</v>
      </c>
    </row>
    <row r="227" spans="8:12" x14ac:dyDescent="0.2">
      <c r="H227" s="15">
        <f xml:space="preserve"> ROWS($G$2:G227)</f>
        <v>226</v>
      </c>
      <c r="I227" s="16">
        <f t="shared" si="6"/>
        <v>35338.959863754586</v>
      </c>
      <c r="J227" s="16">
        <f xml:space="preserve"> -IPMT($C$3/12, Table1[[#This Row],[Month]], $C$4*12, $C$2, , 0)</f>
        <v>12493.391928391844</v>
      </c>
      <c r="K227" s="16">
        <f xml:space="preserve"> -PPMT($C$3/12, Table1[[#This Row],[Month]], $C$4*12, $C$2, , 0)</f>
        <v>22845.567935362738</v>
      </c>
      <c r="L227" s="17">
        <f t="shared" si="7"/>
        <v>2141724.3305814634</v>
      </c>
    </row>
    <row r="228" spans="8:12" x14ac:dyDescent="0.2">
      <c r="H228" s="15">
        <f xml:space="preserve"> ROWS($G$2:G228)</f>
        <v>227</v>
      </c>
      <c r="I228" s="16">
        <f t="shared" si="6"/>
        <v>35338.959863754586</v>
      </c>
      <c r="J228" s="16">
        <f xml:space="preserve"> -IPMT($C$3/12, Table1[[#This Row],[Month]], $C$4*12, $C$2, , 0)</f>
        <v>12360.126115435562</v>
      </c>
      <c r="K228" s="16">
        <f xml:space="preserve"> -PPMT($C$3/12, Table1[[#This Row],[Month]], $C$4*12, $C$2, , 0)</f>
        <v>22978.833748319023</v>
      </c>
      <c r="L228" s="17">
        <f t="shared" si="7"/>
        <v>2118878.7626461005</v>
      </c>
    </row>
    <row r="229" spans="8:12" x14ac:dyDescent="0.2">
      <c r="H229" s="15">
        <f xml:space="preserve"> ROWS($G$2:G229)</f>
        <v>228</v>
      </c>
      <c r="I229" s="16">
        <f t="shared" si="6"/>
        <v>35338.959863754586</v>
      </c>
      <c r="J229" s="16">
        <f xml:space="preserve"> -IPMT($C$3/12, Table1[[#This Row],[Month]], $C$4*12, $C$2, , 0)</f>
        <v>12226.082918570368</v>
      </c>
      <c r="K229" s="16">
        <f xml:space="preserve"> -PPMT($C$3/12, Table1[[#This Row],[Month]], $C$4*12, $C$2, , 0)</f>
        <v>23112.876945184216</v>
      </c>
      <c r="L229" s="17">
        <f t="shared" si="7"/>
        <v>2095899.9288977815</v>
      </c>
    </row>
    <row r="230" spans="8:12" x14ac:dyDescent="0.2">
      <c r="H230" s="15">
        <f xml:space="preserve"> ROWS($G$2:G230)</f>
        <v>229</v>
      </c>
      <c r="I230" s="16">
        <f t="shared" si="6"/>
        <v>35338.959863754586</v>
      </c>
      <c r="J230" s="16">
        <f xml:space="preserve"> -IPMT($C$3/12, Table1[[#This Row],[Month]], $C$4*12, $C$2, , 0)</f>
        <v>12091.257803056795</v>
      </c>
      <c r="K230" s="16">
        <f xml:space="preserve"> -PPMT($C$3/12, Table1[[#This Row],[Month]], $C$4*12, $C$2, , 0)</f>
        <v>23247.702060697793</v>
      </c>
      <c r="L230" s="17">
        <f t="shared" si="7"/>
        <v>2072787.0519525972</v>
      </c>
    </row>
    <row r="231" spans="8:12" x14ac:dyDescent="0.2">
      <c r="H231" s="15">
        <f xml:space="preserve"> ROWS($G$2:G231)</f>
        <v>230</v>
      </c>
      <c r="I231" s="16">
        <f t="shared" si="6"/>
        <v>35338.959863754586</v>
      </c>
      <c r="J231" s="16">
        <f xml:space="preserve"> -IPMT($C$3/12, Table1[[#This Row],[Month]], $C$4*12, $C$2, , 0)</f>
        <v>11955.646207702723</v>
      </c>
      <c r="K231" s="16">
        <f xml:space="preserve"> -PPMT($C$3/12, Table1[[#This Row],[Month]], $C$4*12, $C$2, , 0)</f>
        <v>23383.313656051861</v>
      </c>
      <c r="L231" s="17">
        <f t="shared" si="7"/>
        <v>2049539.3498918994</v>
      </c>
    </row>
    <row r="232" spans="8:12" x14ac:dyDescent="0.2">
      <c r="H232" s="15">
        <f xml:space="preserve"> ROWS($G$2:G232)</f>
        <v>231</v>
      </c>
      <c r="I232" s="16">
        <f t="shared" si="6"/>
        <v>35338.959863754586</v>
      </c>
      <c r="J232" s="16">
        <f xml:space="preserve"> -IPMT($C$3/12, Table1[[#This Row],[Month]], $C$4*12, $C$2, , 0)</f>
        <v>11819.243544709088</v>
      </c>
      <c r="K232" s="16">
        <f xml:space="preserve"> -PPMT($C$3/12, Table1[[#This Row],[Month]], $C$4*12, $C$2, , 0)</f>
        <v>23519.716319045499</v>
      </c>
      <c r="L232" s="17">
        <f t="shared" si="7"/>
        <v>2026156.0362358475</v>
      </c>
    </row>
    <row r="233" spans="8:12" x14ac:dyDescent="0.2">
      <c r="H233" s="15">
        <f xml:space="preserve"> ROWS($G$2:G233)</f>
        <v>232</v>
      </c>
      <c r="I233" s="16">
        <f t="shared" si="6"/>
        <v>35338.959863754586</v>
      </c>
      <c r="J233" s="16">
        <f xml:space="preserve"> -IPMT($C$3/12, Table1[[#This Row],[Month]], $C$4*12, $C$2, , 0)</f>
        <v>11682.045199514658</v>
      </c>
      <c r="K233" s="16">
        <f xml:space="preserve"> -PPMT($C$3/12, Table1[[#This Row],[Month]], $C$4*12, $C$2, , 0)</f>
        <v>23656.914664239928</v>
      </c>
      <c r="L233" s="17">
        <f t="shared" si="7"/>
        <v>2002636.319916802</v>
      </c>
    </row>
    <row r="234" spans="8:12" x14ac:dyDescent="0.2">
      <c r="H234" s="15">
        <f xml:space="preserve"> ROWS($G$2:G234)</f>
        <v>233</v>
      </c>
      <c r="I234" s="16">
        <f t="shared" si="6"/>
        <v>35338.959863754586</v>
      </c>
      <c r="J234" s="16">
        <f xml:space="preserve"> -IPMT($C$3/12, Table1[[#This Row],[Month]], $C$4*12, $C$2, , 0)</f>
        <v>11544.046530639922</v>
      </c>
      <c r="K234" s="16">
        <f xml:space="preserve"> -PPMT($C$3/12, Table1[[#This Row],[Month]], $C$4*12, $C$2, , 0)</f>
        <v>23794.913333114662</v>
      </c>
      <c r="L234" s="17">
        <f t="shared" si="7"/>
        <v>1978979.4052525621</v>
      </c>
    </row>
    <row r="235" spans="8:12" x14ac:dyDescent="0.2">
      <c r="H235" s="15">
        <f xml:space="preserve"> ROWS($G$2:G235)</f>
        <v>234</v>
      </c>
      <c r="I235" s="16">
        <f t="shared" si="6"/>
        <v>35338.959863754586</v>
      </c>
      <c r="J235" s="16">
        <f xml:space="preserve"> -IPMT($C$3/12, Table1[[#This Row],[Month]], $C$4*12, $C$2, , 0)</f>
        <v>11405.242869530084</v>
      </c>
      <c r="K235" s="16">
        <f xml:space="preserve"> -PPMT($C$3/12, Table1[[#This Row],[Month]], $C$4*12, $C$2, , 0)</f>
        <v>23933.716994224498</v>
      </c>
      <c r="L235" s="17">
        <f t="shared" si="7"/>
        <v>1955184.4919194474</v>
      </c>
    </row>
    <row r="236" spans="8:12" x14ac:dyDescent="0.2">
      <c r="H236" s="15">
        <f xml:space="preserve"> ROWS($G$2:G236)</f>
        <v>235</v>
      </c>
      <c r="I236" s="16">
        <f t="shared" si="6"/>
        <v>35338.959863754586</v>
      </c>
      <c r="J236" s="16">
        <f xml:space="preserve"> -IPMT($C$3/12, Table1[[#This Row],[Month]], $C$4*12, $C$2, , 0)</f>
        <v>11265.629520397111</v>
      </c>
      <c r="K236" s="16">
        <f xml:space="preserve"> -PPMT($C$3/12, Table1[[#This Row],[Month]], $C$4*12, $C$2, , 0)</f>
        <v>24073.330343357477</v>
      </c>
      <c r="L236" s="17">
        <f t="shared" si="7"/>
        <v>1931250.7749252229</v>
      </c>
    </row>
    <row r="237" spans="8:12" x14ac:dyDescent="0.2">
      <c r="H237" s="15">
        <f xml:space="preserve"> ROWS($G$2:G237)</f>
        <v>236</v>
      </c>
      <c r="I237" s="16">
        <f t="shared" si="6"/>
        <v>35338.959863754586</v>
      </c>
      <c r="J237" s="16">
        <f xml:space="preserve"> -IPMT($C$3/12, Table1[[#This Row],[Month]], $C$4*12, $C$2, , 0)</f>
        <v>11125.201760060858</v>
      </c>
      <c r="K237" s="16">
        <f xml:space="preserve"> -PPMT($C$3/12, Table1[[#This Row],[Month]], $C$4*12, $C$2, , 0)</f>
        <v>24213.758103693726</v>
      </c>
      <c r="L237" s="17">
        <f t="shared" si="7"/>
        <v>1907177.4445818653</v>
      </c>
    </row>
    <row r="238" spans="8:12" x14ac:dyDescent="0.2">
      <c r="H238" s="15">
        <f xml:space="preserve"> ROWS($G$2:G238)</f>
        <v>237</v>
      </c>
      <c r="I238" s="16">
        <f t="shared" si="6"/>
        <v>35338.959863754586</v>
      </c>
      <c r="J238" s="16">
        <f xml:space="preserve"> -IPMT($C$3/12, Table1[[#This Row],[Month]], $C$4*12, $C$2, , 0)</f>
        <v>10983.954837789313</v>
      </c>
      <c r="K238" s="16">
        <f xml:space="preserve"> -PPMT($C$3/12, Table1[[#This Row],[Month]], $C$4*12, $C$2, , 0)</f>
        <v>24355.005025965274</v>
      </c>
      <c r="L238" s="17">
        <f t="shared" si="7"/>
        <v>1882963.6864781715</v>
      </c>
    </row>
    <row r="239" spans="8:12" x14ac:dyDescent="0.2">
      <c r="H239" s="15">
        <f xml:space="preserve"> ROWS($G$2:G239)</f>
        <v>238</v>
      </c>
      <c r="I239" s="16">
        <f t="shared" si="6"/>
        <v>35338.959863754586</v>
      </c>
      <c r="J239" s="16">
        <f xml:space="preserve"> -IPMT($C$3/12, Table1[[#This Row],[Month]], $C$4*12, $C$2, , 0)</f>
        <v>10841.883975137849</v>
      </c>
      <c r="K239" s="16">
        <f xml:space="preserve"> -PPMT($C$3/12, Table1[[#This Row],[Month]], $C$4*12, $C$2, , 0)</f>
        <v>24497.075888616735</v>
      </c>
      <c r="L239" s="17">
        <f t="shared" si="7"/>
        <v>1858608.6814522063</v>
      </c>
    </row>
    <row r="240" spans="8:12" x14ac:dyDescent="0.2">
      <c r="H240" s="15">
        <f xml:space="preserve"> ROWS($G$2:G240)</f>
        <v>239</v>
      </c>
      <c r="I240" s="16">
        <f t="shared" si="6"/>
        <v>35338.959863754586</v>
      </c>
      <c r="J240" s="16">
        <f xml:space="preserve"> -IPMT($C$3/12, Table1[[#This Row],[Month]], $C$4*12, $C$2, , 0)</f>
        <v>10698.984365787583</v>
      </c>
      <c r="K240" s="16">
        <f xml:space="preserve"> -PPMT($C$3/12, Table1[[#This Row],[Month]], $C$4*12, $C$2, , 0)</f>
        <v>24639.975497967003</v>
      </c>
      <c r="L240" s="17">
        <f t="shared" si="7"/>
        <v>1834111.6055635896</v>
      </c>
    </row>
    <row r="241" spans="8:12" x14ac:dyDescent="0.2">
      <c r="H241" s="15">
        <f xml:space="preserve"> ROWS($G$2:G241)</f>
        <v>240</v>
      </c>
      <c r="I241" s="16">
        <f t="shared" si="6"/>
        <v>35338.959863754586</v>
      </c>
      <c r="J241" s="16">
        <f xml:space="preserve"> -IPMT($C$3/12, Table1[[#This Row],[Month]], $C$4*12, $C$2, , 0)</f>
        <v>10555.251175382777</v>
      </c>
      <c r="K241" s="16">
        <f xml:space="preserve"> -PPMT($C$3/12, Table1[[#This Row],[Month]], $C$4*12, $C$2, , 0)</f>
        <v>24783.708688371808</v>
      </c>
      <c r="L241" s="17">
        <f t="shared" si="7"/>
        <v>1809471.6300656225</v>
      </c>
    </row>
    <row r="242" spans="8:12" x14ac:dyDescent="0.2">
      <c r="H242" s="15">
        <f xml:space="preserve"> ROWS($G$2:G242)</f>
        <v>241</v>
      </c>
      <c r="I242" s="16">
        <f t="shared" si="6"/>
        <v>35338.959863754586</v>
      </c>
      <c r="J242" s="16">
        <f xml:space="preserve"> -IPMT($C$3/12, Table1[[#This Row],[Month]], $C$4*12, $C$2, , 0)</f>
        <v>10410.679541367273</v>
      </c>
      <c r="K242" s="16">
        <f xml:space="preserve"> -PPMT($C$3/12, Table1[[#This Row],[Month]], $C$4*12, $C$2, , 0)</f>
        <v>24928.280322387309</v>
      </c>
      <c r="L242" s="17">
        <f t="shared" si="7"/>
        <v>1784687.9213772507</v>
      </c>
    </row>
    <row r="243" spans="8:12" x14ac:dyDescent="0.2">
      <c r="H243" s="15">
        <f xml:space="preserve"> ROWS($G$2:G243)</f>
        <v>242</v>
      </c>
      <c r="I243" s="16">
        <f t="shared" si="6"/>
        <v>35338.959863754586</v>
      </c>
      <c r="J243" s="16">
        <f xml:space="preserve"> -IPMT($C$3/12, Table1[[#This Row],[Month]], $C$4*12, $C$2, , 0)</f>
        <v>10265.264572820015</v>
      </c>
      <c r="K243" s="16">
        <f xml:space="preserve"> -PPMT($C$3/12, Table1[[#This Row],[Month]], $C$4*12, $C$2, , 0)</f>
        <v>25073.695290934567</v>
      </c>
      <c r="L243" s="17">
        <f t="shared" si="7"/>
        <v>1759759.6410548633</v>
      </c>
    </row>
    <row r="244" spans="8:12" x14ac:dyDescent="0.2">
      <c r="H244" s="15">
        <f xml:space="preserve"> ROWS($G$2:G244)</f>
        <v>243</v>
      </c>
      <c r="I244" s="16">
        <f t="shared" si="6"/>
        <v>35338.959863754586</v>
      </c>
      <c r="J244" s="16">
        <f xml:space="preserve"> -IPMT($C$3/12, Table1[[#This Row],[Month]], $C$4*12, $C$2, , 0)</f>
        <v>10119.001350289564</v>
      </c>
      <c r="K244" s="16">
        <f xml:space="preserve"> -PPMT($C$3/12, Table1[[#This Row],[Month]], $C$4*12, $C$2, , 0)</f>
        <v>25219.958513465022</v>
      </c>
      <c r="L244" s="17">
        <f t="shared" si="7"/>
        <v>1734685.9457639288</v>
      </c>
    </row>
    <row r="245" spans="8:12" x14ac:dyDescent="0.2">
      <c r="H245" s="15">
        <f xml:space="preserve"> ROWS($G$2:G245)</f>
        <v>244</v>
      </c>
      <c r="I245" s="16">
        <f t="shared" si="6"/>
        <v>35338.959863754586</v>
      </c>
      <c r="J245" s="16">
        <f xml:space="preserve"> -IPMT($C$3/12, Table1[[#This Row],[Month]], $C$4*12, $C$2, , 0)</f>
        <v>9971.8849256276826</v>
      </c>
      <c r="K245" s="16">
        <f xml:space="preserve"> -PPMT($C$3/12, Table1[[#This Row],[Month]], $C$4*12, $C$2, , 0)</f>
        <v>25367.074938126902</v>
      </c>
      <c r="L245" s="17">
        <f t="shared" si="7"/>
        <v>1709465.9872504638</v>
      </c>
    </row>
    <row r="246" spans="8:12" x14ac:dyDescent="0.2">
      <c r="H246" s="15">
        <f xml:space="preserve"> ROWS($G$2:G246)</f>
        <v>245</v>
      </c>
      <c r="I246" s="16">
        <f t="shared" si="6"/>
        <v>35338.959863754586</v>
      </c>
      <c r="J246" s="16">
        <f xml:space="preserve"> -IPMT($C$3/12, Table1[[#This Row],[Month]], $C$4*12, $C$2, , 0)</f>
        <v>9823.9103218219425</v>
      </c>
      <c r="K246" s="16">
        <f xml:space="preserve"> -PPMT($C$3/12, Table1[[#This Row],[Month]], $C$4*12, $C$2, , 0)</f>
        <v>25515.04954193264</v>
      </c>
      <c r="L246" s="17">
        <f t="shared" si="7"/>
        <v>1684098.912312337</v>
      </c>
    </row>
    <row r="247" spans="8:12" x14ac:dyDescent="0.2">
      <c r="H247" s="15">
        <f xml:space="preserve"> ROWS($G$2:G247)</f>
        <v>246</v>
      </c>
      <c r="I247" s="16">
        <f t="shared" si="6"/>
        <v>35338.959863754586</v>
      </c>
      <c r="J247" s="16">
        <f xml:space="preserve"> -IPMT($C$3/12, Table1[[#This Row],[Month]], $C$4*12, $C$2, , 0)</f>
        <v>9675.0725328273365</v>
      </c>
      <c r="K247" s="16">
        <f xml:space="preserve"> -PPMT($C$3/12, Table1[[#This Row],[Month]], $C$4*12, $C$2, , 0)</f>
        <v>25663.887330927246</v>
      </c>
      <c r="L247" s="17">
        <f t="shared" si="7"/>
        <v>1658583.8627704044</v>
      </c>
    </row>
    <row r="248" spans="8:12" x14ac:dyDescent="0.2">
      <c r="H248" s="15">
        <f xml:space="preserve"> ROWS($G$2:G248)</f>
        <v>247</v>
      </c>
      <c r="I248" s="16">
        <f t="shared" si="6"/>
        <v>35338.959863754586</v>
      </c>
      <c r="J248" s="16">
        <f xml:space="preserve"> -IPMT($C$3/12, Table1[[#This Row],[Month]], $C$4*12, $C$2, , 0)</f>
        <v>9525.3665233969259</v>
      </c>
      <c r="K248" s="16">
        <f xml:space="preserve"> -PPMT($C$3/12, Table1[[#This Row],[Month]], $C$4*12, $C$2, , 0)</f>
        <v>25813.59334035766</v>
      </c>
      <c r="L248" s="17">
        <f t="shared" si="7"/>
        <v>1632919.9754394772</v>
      </c>
    </row>
    <row r="249" spans="8:12" x14ac:dyDescent="0.2">
      <c r="H249" s="15">
        <f xml:space="preserve"> ROWS($G$2:G249)</f>
        <v>248</v>
      </c>
      <c r="I249" s="16">
        <f t="shared" si="6"/>
        <v>35338.959863754586</v>
      </c>
      <c r="J249" s="16">
        <f xml:space="preserve"> -IPMT($C$3/12, Table1[[#This Row],[Month]], $C$4*12, $C$2, , 0)</f>
        <v>9374.7872289115076</v>
      </c>
      <c r="K249" s="16">
        <f xml:space="preserve"> -PPMT($C$3/12, Table1[[#This Row],[Month]], $C$4*12, $C$2, , 0)</f>
        <v>25964.172634843075</v>
      </c>
      <c r="L249" s="17">
        <f t="shared" si="7"/>
        <v>1607106.3820991195</v>
      </c>
    </row>
    <row r="250" spans="8:12" x14ac:dyDescent="0.2">
      <c r="H250" s="15">
        <f xml:space="preserve"> ROWS($G$2:G250)</f>
        <v>249</v>
      </c>
      <c r="I250" s="16">
        <f t="shared" si="6"/>
        <v>35338.959863754586</v>
      </c>
      <c r="J250" s="16">
        <f xml:space="preserve"> -IPMT($C$3/12, Table1[[#This Row],[Month]], $C$4*12, $C$2, , 0)</f>
        <v>9223.3295552082564</v>
      </c>
      <c r="K250" s="16">
        <f xml:space="preserve"> -PPMT($C$3/12, Table1[[#This Row],[Month]], $C$4*12, $C$2, , 0)</f>
        <v>26115.63030854633</v>
      </c>
      <c r="L250" s="17">
        <f t="shared" si="7"/>
        <v>1581142.2094642764</v>
      </c>
    </row>
    <row r="251" spans="8:12" x14ac:dyDescent="0.2">
      <c r="H251" s="15">
        <f xml:space="preserve"> ROWS($G$2:G251)</f>
        <v>250</v>
      </c>
      <c r="I251" s="16">
        <f t="shared" si="6"/>
        <v>35338.959863754586</v>
      </c>
      <c r="J251" s="16">
        <f xml:space="preserve"> -IPMT($C$3/12, Table1[[#This Row],[Month]], $C$4*12, $C$2, , 0)</f>
        <v>9070.9883784084032</v>
      </c>
      <c r="K251" s="16">
        <f xml:space="preserve"> -PPMT($C$3/12, Table1[[#This Row],[Month]], $C$4*12, $C$2, , 0)</f>
        <v>26267.971485346181</v>
      </c>
      <c r="L251" s="17">
        <f t="shared" si="7"/>
        <v>1555026.5791557301</v>
      </c>
    </row>
    <row r="252" spans="8:12" x14ac:dyDescent="0.2">
      <c r="H252" s="15">
        <f xml:space="preserve"> ROWS($G$2:G252)</f>
        <v>251</v>
      </c>
      <c r="I252" s="16">
        <f t="shared" si="6"/>
        <v>35338.959863754586</v>
      </c>
      <c r="J252" s="16">
        <f xml:space="preserve"> -IPMT($C$3/12, Table1[[#This Row],[Month]], $C$4*12, $C$2, , 0)</f>
        <v>8917.7585447438832</v>
      </c>
      <c r="K252" s="16">
        <f xml:space="preserve"> -PPMT($C$3/12, Table1[[#This Row],[Month]], $C$4*12, $C$2, , 0)</f>
        <v>26421.201319010703</v>
      </c>
      <c r="L252" s="17">
        <f t="shared" si="7"/>
        <v>1528758.607670384</v>
      </c>
    </row>
    <row r="253" spans="8:12" x14ac:dyDescent="0.2">
      <c r="H253" s="15">
        <f xml:space="preserve"> ROWS($G$2:G253)</f>
        <v>252</v>
      </c>
      <c r="I253" s="16">
        <f t="shared" si="6"/>
        <v>35338.959863754586</v>
      </c>
      <c r="J253" s="16">
        <f xml:space="preserve"> -IPMT($C$3/12, Table1[[#This Row],[Month]], $C$4*12, $C$2, , 0)</f>
        <v>8763.6348703829863</v>
      </c>
      <c r="K253" s="16">
        <f xml:space="preserve"> -PPMT($C$3/12, Table1[[#This Row],[Month]], $C$4*12, $C$2, , 0)</f>
        <v>26575.3249933716</v>
      </c>
      <c r="L253" s="17">
        <f t="shared" si="7"/>
        <v>1502337.4063513733</v>
      </c>
    </row>
    <row r="254" spans="8:12" x14ac:dyDescent="0.2">
      <c r="H254" s="15">
        <f xml:space="preserve"> ROWS($G$2:G254)</f>
        <v>253</v>
      </c>
      <c r="I254" s="16">
        <f t="shared" si="6"/>
        <v>35338.959863754586</v>
      </c>
      <c r="J254" s="16">
        <f xml:space="preserve"> -IPMT($C$3/12, Table1[[#This Row],[Month]], $C$4*12, $C$2, , 0)</f>
        <v>8608.6121412549855</v>
      </c>
      <c r="K254" s="16">
        <f xml:space="preserve"> -PPMT($C$3/12, Table1[[#This Row],[Month]], $C$4*12, $C$2, , 0)</f>
        <v>26730.347722499599</v>
      </c>
      <c r="L254" s="17">
        <f t="shared" si="7"/>
        <v>1475762.0813580018</v>
      </c>
    </row>
    <row r="255" spans="8:12" x14ac:dyDescent="0.2">
      <c r="H255" s="15">
        <f xml:space="preserve"> ROWS($G$2:G255)</f>
        <v>254</v>
      </c>
      <c r="I255" s="16">
        <f t="shared" si="6"/>
        <v>35338.959863754586</v>
      </c>
      <c r="J255" s="16">
        <f xml:space="preserve"> -IPMT($C$3/12, Table1[[#This Row],[Month]], $C$4*12, $C$2, , 0)</f>
        <v>8452.685112873738</v>
      </c>
      <c r="K255" s="16">
        <f xml:space="preserve"> -PPMT($C$3/12, Table1[[#This Row],[Month]], $C$4*12, $C$2, , 0)</f>
        <v>26886.274750880846</v>
      </c>
      <c r="L255" s="17">
        <f t="shared" si="7"/>
        <v>1449031.7336355022</v>
      </c>
    </row>
    <row r="256" spans="8:12" x14ac:dyDescent="0.2">
      <c r="H256" s="15">
        <f xml:space="preserve"> ROWS($G$2:G256)</f>
        <v>255</v>
      </c>
      <c r="I256" s="16">
        <f t="shared" si="6"/>
        <v>35338.959863754586</v>
      </c>
      <c r="J256" s="16">
        <f xml:space="preserve"> -IPMT($C$3/12, Table1[[#This Row],[Month]], $C$4*12, $C$2, , 0)</f>
        <v>8295.8485101602673</v>
      </c>
      <c r="K256" s="16">
        <f xml:space="preserve"> -PPMT($C$3/12, Table1[[#This Row],[Month]], $C$4*12, $C$2, , 0)</f>
        <v>27043.111353594319</v>
      </c>
      <c r="L256" s="17">
        <f t="shared" si="7"/>
        <v>1422145.4588846213</v>
      </c>
    </row>
    <row r="257" spans="8:12" x14ac:dyDescent="0.2">
      <c r="H257" s="15">
        <f xml:space="preserve"> ROWS($G$2:G257)</f>
        <v>256</v>
      </c>
      <c r="I257" s="16">
        <f t="shared" si="6"/>
        <v>35338.959863754586</v>
      </c>
      <c r="J257" s="16">
        <f xml:space="preserve"> -IPMT($C$3/12, Table1[[#This Row],[Month]], $C$4*12, $C$2, , 0)</f>
        <v>8138.0970272643008</v>
      </c>
      <c r="K257" s="16">
        <f xml:space="preserve"> -PPMT($C$3/12, Table1[[#This Row],[Month]], $C$4*12, $C$2, , 0)</f>
        <v>27200.862836490287</v>
      </c>
      <c r="L257" s="17">
        <f t="shared" si="7"/>
        <v>1395102.3475310269</v>
      </c>
    </row>
    <row r="258" spans="8:12" x14ac:dyDescent="0.2">
      <c r="H258" s="15">
        <f xml:space="preserve"> ROWS($G$2:G258)</f>
        <v>257</v>
      </c>
      <c r="I258" s="16">
        <f t="shared" ref="I258:I301" si="8" xml:space="preserve"> -PMT($C$3/12, $C$4*12, $C$2, , 0)</f>
        <v>35338.959863754586</v>
      </c>
      <c r="J258" s="16">
        <f xml:space="preserve"> -IPMT($C$3/12, Table1[[#This Row],[Month]], $C$4*12, $C$2, , 0)</f>
        <v>7979.4253273847735</v>
      </c>
      <c r="K258" s="16">
        <f xml:space="preserve"> -PPMT($C$3/12, Table1[[#This Row],[Month]], $C$4*12, $C$2, , 0)</f>
        <v>27359.534536369811</v>
      </c>
      <c r="L258" s="17">
        <f t="shared" si="7"/>
        <v>1367901.4846945365</v>
      </c>
    </row>
    <row r="259" spans="8:12" x14ac:dyDescent="0.2">
      <c r="H259" s="15">
        <f xml:space="preserve"> ROWS($G$2:G259)</f>
        <v>258</v>
      </c>
      <c r="I259" s="16">
        <f t="shared" si="8"/>
        <v>35338.959863754586</v>
      </c>
      <c r="J259" s="16">
        <f xml:space="preserve"> -IPMT($C$3/12, Table1[[#This Row],[Month]], $C$4*12, $C$2, , 0)</f>
        <v>7819.8280425892826</v>
      </c>
      <c r="K259" s="16">
        <f xml:space="preserve"> -PPMT($C$3/12, Table1[[#This Row],[Month]], $C$4*12, $C$2, , 0)</f>
        <v>27519.131821165305</v>
      </c>
      <c r="L259" s="17">
        <f t="shared" si="7"/>
        <v>1340541.9501581667</v>
      </c>
    </row>
    <row r="260" spans="8:12" x14ac:dyDescent="0.2">
      <c r="H260" s="15">
        <f xml:space="preserve"> ROWS($G$2:G260)</f>
        <v>259</v>
      </c>
      <c r="I260" s="16">
        <f t="shared" si="8"/>
        <v>35338.959863754586</v>
      </c>
      <c r="J260" s="16">
        <f xml:space="preserve"> -IPMT($C$3/12, Table1[[#This Row],[Month]], $C$4*12, $C$2, , 0)</f>
        <v>7659.2997736324851</v>
      </c>
      <c r="K260" s="16">
        <f xml:space="preserve"> -PPMT($C$3/12, Table1[[#This Row],[Month]], $C$4*12, $C$2, , 0)</f>
        <v>27679.660090122095</v>
      </c>
      <c r="L260" s="17">
        <f t="shared" ref="L260:L301" si="9" xml:space="preserve"> L259 - K259</f>
        <v>1313022.8183370014</v>
      </c>
    </row>
    <row r="261" spans="8:12" x14ac:dyDescent="0.2">
      <c r="H261" s="15">
        <f xml:space="preserve"> ROWS($G$2:G261)</f>
        <v>260</v>
      </c>
      <c r="I261" s="16">
        <f t="shared" si="8"/>
        <v>35338.959863754586</v>
      </c>
      <c r="J261" s="16">
        <f xml:space="preserve"> -IPMT($C$3/12, Table1[[#This Row],[Month]], $C$4*12, $C$2, , 0)</f>
        <v>7497.835089773439</v>
      </c>
      <c r="K261" s="16">
        <f xml:space="preserve"> -PPMT($C$3/12, Table1[[#This Row],[Month]], $C$4*12, $C$2, , 0)</f>
        <v>27841.124773981144</v>
      </c>
      <c r="L261" s="17">
        <f t="shared" si="9"/>
        <v>1285343.1582468792</v>
      </c>
    </row>
    <row r="262" spans="8:12" x14ac:dyDescent="0.2">
      <c r="H262" s="15">
        <f xml:space="preserve"> ROWS($G$2:G262)</f>
        <v>261</v>
      </c>
      <c r="I262" s="16">
        <f t="shared" si="8"/>
        <v>35338.959863754586</v>
      </c>
      <c r="J262" s="16">
        <f xml:space="preserve"> -IPMT($C$3/12, Table1[[#This Row],[Month]], $C$4*12, $C$2, , 0)</f>
        <v>7335.4285285918832</v>
      </c>
      <c r="K262" s="16">
        <f xml:space="preserve"> -PPMT($C$3/12, Table1[[#This Row],[Month]], $C$4*12, $C$2, , 0)</f>
        <v>28003.531335162705</v>
      </c>
      <c r="L262" s="17">
        <f t="shared" si="9"/>
        <v>1257502.0334728982</v>
      </c>
    </row>
    <row r="263" spans="8:12" x14ac:dyDescent="0.2">
      <c r="H263" s="15">
        <f xml:space="preserve"> ROWS($G$2:G263)</f>
        <v>262</v>
      </c>
      <c r="I263" s="16">
        <f t="shared" si="8"/>
        <v>35338.959863754586</v>
      </c>
      <c r="J263" s="16">
        <f xml:space="preserve"> -IPMT($C$3/12, Table1[[#This Row],[Month]], $C$4*12, $C$2, , 0)</f>
        <v>7172.0745958034331</v>
      </c>
      <c r="K263" s="16">
        <f xml:space="preserve"> -PPMT($C$3/12, Table1[[#This Row],[Month]], $C$4*12, $C$2, , 0)</f>
        <v>28166.885267951151</v>
      </c>
      <c r="L263" s="17">
        <f t="shared" si="9"/>
        <v>1229498.5021377355</v>
      </c>
    </row>
    <row r="264" spans="8:12" x14ac:dyDescent="0.2">
      <c r="H264" s="15">
        <f xml:space="preserve"> ROWS($G$2:G264)</f>
        <v>263</v>
      </c>
      <c r="I264" s="16">
        <f t="shared" si="8"/>
        <v>35338.959863754586</v>
      </c>
      <c r="J264" s="16">
        <f xml:space="preserve"> -IPMT($C$3/12, Table1[[#This Row],[Month]], $C$4*12, $C$2, , 0)</f>
        <v>7007.7677650737187</v>
      </c>
      <c r="K264" s="16">
        <f xml:space="preserve"> -PPMT($C$3/12, Table1[[#This Row],[Month]], $C$4*12, $C$2, , 0)</f>
        <v>28331.192098680865</v>
      </c>
      <c r="L264" s="17">
        <f t="shared" si="9"/>
        <v>1201331.6168697844</v>
      </c>
    </row>
    <row r="265" spans="8:12" x14ac:dyDescent="0.2">
      <c r="H265" s="15">
        <f xml:space="preserve"> ROWS($G$2:G265)</f>
        <v>264</v>
      </c>
      <c r="I265" s="16">
        <f t="shared" si="8"/>
        <v>35338.959863754586</v>
      </c>
      <c r="J265" s="16">
        <f xml:space="preserve"> -IPMT($C$3/12, Table1[[#This Row],[Month]], $C$4*12, $C$2, , 0)</f>
        <v>6842.5024778314146</v>
      </c>
      <c r="K265" s="16">
        <f xml:space="preserve"> -PPMT($C$3/12, Table1[[#This Row],[Month]], $C$4*12, $C$2, , 0)</f>
        <v>28496.457385923171</v>
      </c>
      <c r="L265" s="17">
        <f t="shared" si="9"/>
        <v>1173000.4247711035</v>
      </c>
    </row>
    <row r="266" spans="8:12" x14ac:dyDescent="0.2">
      <c r="H266" s="15">
        <f xml:space="preserve"> ROWS($G$2:G266)</f>
        <v>265</v>
      </c>
      <c r="I266" s="16">
        <f t="shared" si="8"/>
        <v>35338.959863754586</v>
      </c>
      <c r="J266" s="16">
        <f xml:space="preserve"> -IPMT($C$3/12, Table1[[#This Row],[Month]], $C$4*12, $C$2, , 0)</f>
        <v>6676.2731430801969</v>
      </c>
      <c r="K266" s="16">
        <f xml:space="preserve"> -PPMT($C$3/12, Table1[[#This Row],[Month]], $C$4*12, $C$2, , 0)</f>
        <v>28662.686720674388</v>
      </c>
      <c r="L266" s="17">
        <f t="shared" si="9"/>
        <v>1144503.9673851803</v>
      </c>
    </row>
    <row r="267" spans="8:12" x14ac:dyDescent="0.2">
      <c r="H267" s="15">
        <f xml:space="preserve"> ROWS($G$2:G267)</f>
        <v>266</v>
      </c>
      <c r="I267" s="16">
        <f t="shared" si="8"/>
        <v>35338.959863754586</v>
      </c>
      <c r="J267" s="16">
        <f xml:space="preserve"> -IPMT($C$3/12, Table1[[#This Row],[Month]], $C$4*12, $C$2, , 0)</f>
        <v>6509.0741372095954</v>
      </c>
      <c r="K267" s="16">
        <f xml:space="preserve"> -PPMT($C$3/12, Table1[[#This Row],[Month]], $C$4*12, $C$2, , 0)</f>
        <v>28829.885726544988</v>
      </c>
      <c r="L267" s="17">
        <f t="shared" si="9"/>
        <v>1115841.2806645059</v>
      </c>
    </row>
    <row r="268" spans="8:12" x14ac:dyDescent="0.2">
      <c r="H268" s="15">
        <f xml:space="preserve"> ROWS($G$2:G268)</f>
        <v>267</v>
      </c>
      <c r="I268" s="16">
        <f t="shared" si="8"/>
        <v>35338.959863754586</v>
      </c>
      <c r="J268" s="16">
        <f xml:space="preserve"> -IPMT($C$3/12, Table1[[#This Row],[Month]], $C$4*12, $C$2, , 0)</f>
        <v>6340.8998038047494</v>
      </c>
      <c r="K268" s="16">
        <f xml:space="preserve"> -PPMT($C$3/12, Table1[[#This Row],[Month]], $C$4*12, $C$2, , 0)</f>
        <v>28998.060059949839</v>
      </c>
      <c r="L268" s="17">
        <f t="shared" si="9"/>
        <v>1087011.3949379609</v>
      </c>
    </row>
    <row r="269" spans="8:12" x14ac:dyDescent="0.2">
      <c r="H269" s="15">
        <f xml:space="preserve"> ROWS($G$2:G269)</f>
        <v>268</v>
      </c>
      <c r="I269" s="16">
        <f t="shared" si="8"/>
        <v>35338.959863754586</v>
      </c>
      <c r="J269" s="16">
        <f xml:space="preserve"> -IPMT($C$3/12, Table1[[#This Row],[Month]], $C$4*12, $C$2, , 0)</f>
        <v>6171.7444534550405</v>
      </c>
      <c r="K269" s="16">
        <f xml:space="preserve"> -PPMT($C$3/12, Table1[[#This Row],[Month]], $C$4*12, $C$2, , 0)</f>
        <v>29167.215410299545</v>
      </c>
      <c r="L269" s="17">
        <f t="shared" si="9"/>
        <v>1058013.3348780111</v>
      </c>
    </row>
    <row r="270" spans="8:12" x14ac:dyDescent="0.2">
      <c r="H270" s="15">
        <f xml:space="preserve"> ROWS($G$2:G270)</f>
        <v>269</v>
      </c>
      <c r="I270" s="16">
        <f t="shared" si="8"/>
        <v>35338.959863754586</v>
      </c>
      <c r="J270" s="16">
        <f xml:space="preserve"> -IPMT($C$3/12, Table1[[#This Row],[Month]], $C$4*12, $C$2, , 0)</f>
        <v>6001.6023635616275</v>
      </c>
      <c r="K270" s="16">
        <f xml:space="preserve"> -PPMT($C$3/12, Table1[[#This Row],[Month]], $C$4*12, $C$2, , 0)</f>
        <v>29337.35750019296</v>
      </c>
      <c r="L270" s="17">
        <f t="shared" si="9"/>
        <v>1028846.1194677115</v>
      </c>
    </row>
    <row r="271" spans="8:12" x14ac:dyDescent="0.2">
      <c r="H271" s="15">
        <f xml:space="preserve"> ROWS($G$2:G271)</f>
        <v>270</v>
      </c>
      <c r="I271" s="16">
        <f t="shared" si="8"/>
        <v>35338.959863754586</v>
      </c>
      <c r="J271" s="16">
        <f xml:space="preserve"> -IPMT($C$3/12, Table1[[#This Row],[Month]], $C$4*12, $C$2, , 0)</f>
        <v>5830.4677781438349</v>
      </c>
      <c r="K271" s="16">
        <f xml:space="preserve"> -PPMT($C$3/12, Table1[[#This Row],[Month]], $C$4*12, $C$2, , 0)</f>
        <v>29508.492085610749</v>
      </c>
      <c r="L271" s="17">
        <f t="shared" si="9"/>
        <v>999508.7619675186</v>
      </c>
    </row>
    <row r="272" spans="8:12" x14ac:dyDescent="0.2">
      <c r="H272" s="15">
        <f xml:space="preserve"> ROWS($G$2:G272)</f>
        <v>271</v>
      </c>
      <c r="I272" s="16">
        <f t="shared" si="8"/>
        <v>35338.959863754586</v>
      </c>
      <c r="J272" s="16">
        <f xml:space="preserve"> -IPMT($C$3/12, Table1[[#This Row],[Month]], $C$4*12, $C$2, , 0)</f>
        <v>5658.3349076444392</v>
      </c>
      <c r="K272" s="16">
        <f xml:space="preserve"> -PPMT($C$3/12, Table1[[#This Row],[Month]], $C$4*12, $C$2, , 0)</f>
        <v>29680.624956110143</v>
      </c>
      <c r="L272" s="17">
        <f t="shared" si="9"/>
        <v>970000.26988190785</v>
      </c>
    </row>
    <row r="273" spans="8:12" x14ac:dyDescent="0.2">
      <c r="H273" s="15">
        <f xml:space="preserve"> ROWS($G$2:G273)</f>
        <v>272</v>
      </c>
      <c r="I273" s="16">
        <f t="shared" si="8"/>
        <v>35338.959863754586</v>
      </c>
      <c r="J273" s="16">
        <f xml:space="preserve"> -IPMT($C$3/12, Table1[[#This Row],[Month]], $C$4*12, $C$2, , 0)</f>
        <v>5485.1979287337963</v>
      </c>
      <c r="K273" s="16">
        <f xml:space="preserve"> -PPMT($C$3/12, Table1[[#This Row],[Month]], $C$4*12, $C$2, , 0)</f>
        <v>29853.76193502079</v>
      </c>
      <c r="L273" s="17">
        <f t="shared" si="9"/>
        <v>940319.64492579771</v>
      </c>
    </row>
    <row r="274" spans="8:12" x14ac:dyDescent="0.2">
      <c r="H274" s="15">
        <f xml:space="preserve"> ROWS($G$2:G274)</f>
        <v>273</v>
      </c>
      <c r="I274" s="16">
        <f t="shared" si="8"/>
        <v>35338.959863754586</v>
      </c>
      <c r="J274" s="16">
        <f xml:space="preserve"> -IPMT($C$3/12, Table1[[#This Row],[Month]], $C$4*12, $C$2, , 0)</f>
        <v>5311.0509841128423</v>
      </c>
      <c r="K274" s="16">
        <f xml:space="preserve"> -PPMT($C$3/12, Table1[[#This Row],[Month]], $C$4*12, $C$2, , 0)</f>
        <v>30027.908879641745</v>
      </c>
      <c r="L274" s="17">
        <f t="shared" si="9"/>
        <v>910465.88299077691</v>
      </c>
    </row>
    <row r="275" spans="8:12" x14ac:dyDescent="0.2">
      <c r="H275" s="15">
        <f xml:space="preserve"> ROWS($G$2:G275)</f>
        <v>274</v>
      </c>
      <c r="I275" s="16">
        <f t="shared" si="8"/>
        <v>35338.959863754586</v>
      </c>
      <c r="J275" s="16">
        <f xml:space="preserve"> -IPMT($C$3/12, Table1[[#This Row],[Month]], $C$4*12, $C$2, , 0)</f>
        <v>5135.8881823149313</v>
      </c>
      <c r="K275" s="16">
        <f xml:space="preserve"> -PPMT($C$3/12, Table1[[#This Row],[Month]], $C$4*12, $C$2, , 0)</f>
        <v>30203.071681439651</v>
      </c>
      <c r="L275" s="17">
        <f t="shared" si="9"/>
        <v>880437.97411113512</v>
      </c>
    </row>
    <row r="276" spans="8:12" x14ac:dyDescent="0.2">
      <c r="H276" s="15">
        <f xml:space="preserve"> ROWS($G$2:G276)</f>
        <v>275</v>
      </c>
      <c r="I276" s="16">
        <f t="shared" si="8"/>
        <v>35338.959863754586</v>
      </c>
      <c r="J276" s="16">
        <f xml:space="preserve"> -IPMT($C$3/12, Table1[[#This Row],[Month]], $C$4*12, $C$2, , 0)</f>
        <v>4959.7035975065337</v>
      </c>
      <c r="K276" s="16">
        <f xml:space="preserve"> -PPMT($C$3/12, Table1[[#This Row],[Month]], $C$4*12, $C$2, , 0)</f>
        <v>30379.256266248052</v>
      </c>
      <c r="L276" s="17">
        <f t="shared" si="9"/>
        <v>850234.90242969547</v>
      </c>
    </row>
    <row r="277" spans="8:12" x14ac:dyDescent="0.2">
      <c r="H277" s="15">
        <f xml:space="preserve"> ROWS($G$2:G277)</f>
        <v>276</v>
      </c>
      <c r="I277" s="16">
        <f t="shared" si="8"/>
        <v>35338.959863754586</v>
      </c>
      <c r="J277" s="16">
        <f xml:space="preserve"> -IPMT($C$3/12, Table1[[#This Row],[Month]], $C$4*12, $C$2, , 0)</f>
        <v>4782.4912692867547</v>
      </c>
      <c r="K277" s="16">
        <f xml:space="preserve"> -PPMT($C$3/12, Table1[[#This Row],[Month]], $C$4*12, $C$2, , 0)</f>
        <v>30556.468594467828</v>
      </c>
      <c r="L277" s="17">
        <f t="shared" si="9"/>
        <v>819855.64616344741</v>
      </c>
    </row>
    <row r="278" spans="8:12" x14ac:dyDescent="0.2">
      <c r="H278" s="15">
        <f xml:space="preserve"> ROWS($G$2:G278)</f>
        <v>277</v>
      </c>
      <c r="I278" s="16">
        <f t="shared" si="8"/>
        <v>35338.959863754586</v>
      </c>
      <c r="J278" s="16">
        <f xml:space="preserve"> -IPMT($C$3/12, Table1[[#This Row],[Month]], $C$4*12, $C$2, , 0)</f>
        <v>4604.2452024856921</v>
      </c>
      <c r="K278" s="16">
        <f xml:space="preserve"> -PPMT($C$3/12, Table1[[#This Row],[Month]], $C$4*12, $C$2, , 0)</f>
        <v>30734.714661268892</v>
      </c>
      <c r="L278" s="17">
        <f t="shared" si="9"/>
        <v>789299.17756897956</v>
      </c>
    </row>
    <row r="279" spans="8:12" x14ac:dyDescent="0.2">
      <c r="H279" s="15">
        <f xml:space="preserve"> ROWS($G$2:G279)</f>
        <v>278</v>
      </c>
      <c r="I279" s="16">
        <f t="shared" si="8"/>
        <v>35338.959863754586</v>
      </c>
      <c r="J279" s="16">
        <f xml:space="preserve"> -IPMT($C$3/12, Table1[[#This Row],[Month]], $C$4*12, $C$2, , 0)</f>
        <v>4424.9593669616224</v>
      </c>
      <c r="K279" s="16">
        <f xml:space="preserve"> -PPMT($C$3/12, Table1[[#This Row],[Month]], $C$4*12, $C$2, , 0)</f>
        <v>30914.00049679296</v>
      </c>
      <c r="L279" s="17">
        <f t="shared" si="9"/>
        <v>758564.46290771069</v>
      </c>
    </row>
    <row r="280" spans="8:12" x14ac:dyDescent="0.2">
      <c r="H280" s="15">
        <f xml:space="preserve"> ROWS($G$2:G280)</f>
        <v>279</v>
      </c>
      <c r="I280" s="16">
        <f t="shared" si="8"/>
        <v>35338.959863754586</v>
      </c>
      <c r="J280" s="16">
        <f xml:space="preserve"> -IPMT($C$3/12, Table1[[#This Row],[Month]], $C$4*12, $C$2, , 0)</f>
        <v>4244.6276973969962</v>
      </c>
      <c r="K280" s="16">
        <f xml:space="preserve"> -PPMT($C$3/12, Table1[[#This Row],[Month]], $C$4*12, $C$2, , 0)</f>
        <v>31094.332166357588</v>
      </c>
      <c r="L280" s="17">
        <f t="shared" si="9"/>
        <v>727650.46241091774</v>
      </c>
    </row>
    <row r="281" spans="8:12" x14ac:dyDescent="0.2">
      <c r="H281" s="15">
        <f xml:space="preserve"> ROWS($G$2:G281)</f>
        <v>280</v>
      </c>
      <c r="I281" s="16">
        <f t="shared" si="8"/>
        <v>35338.959863754586</v>
      </c>
      <c r="J281" s="16">
        <f xml:space="preserve"> -IPMT($C$3/12, Table1[[#This Row],[Month]], $C$4*12, $C$2, , 0)</f>
        <v>4063.2440930932444</v>
      </c>
      <c r="K281" s="16">
        <f xml:space="preserve"> -PPMT($C$3/12, Table1[[#This Row],[Month]], $C$4*12, $C$2, , 0)</f>
        <v>31275.715770661343</v>
      </c>
      <c r="L281" s="17">
        <f t="shared" si="9"/>
        <v>696556.13024456019</v>
      </c>
    </row>
    <row r="282" spans="8:12" x14ac:dyDescent="0.2">
      <c r="H282" s="15">
        <f xml:space="preserve"> ROWS($G$2:G282)</f>
        <v>281</v>
      </c>
      <c r="I282" s="16">
        <f t="shared" si="8"/>
        <v>35338.959863754586</v>
      </c>
      <c r="J282" s="16">
        <f xml:space="preserve"> -IPMT($C$3/12, Table1[[#This Row],[Month]], $C$4*12, $C$2, , 0)</f>
        <v>3880.8024177643861</v>
      </c>
      <c r="K282" s="16">
        <f xml:space="preserve"> -PPMT($C$3/12, Table1[[#This Row],[Month]], $C$4*12, $C$2, , 0)</f>
        <v>31458.157445990197</v>
      </c>
      <c r="L282" s="17">
        <f t="shared" si="9"/>
        <v>665280.41447389883</v>
      </c>
    </row>
    <row r="283" spans="8:12" x14ac:dyDescent="0.2">
      <c r="H283" s="15">
        <f xml:space="preserve"> ROWS($G$2:G283)</f>
        <v>282</v>
      </c>
      <c r="I283" s="16">
        <f t="shared" si="8"/>
        <v>35338.959863754586</v>
      </c>
      <c r="J283" s="16">
        <f xml:space="preserve"> -IPMT($C$3/12, Table1[[#This Row],[Month]], $C$4*12, $C$2, , 0)</f>
        <v>3697.2964993294436</v>
      </c>
      <c r="K283" s="16">
        <f xml:space="preserve"> -PPMT($C$3/12, Table1[[#This Row],[Month]], $C$4*12, $C$2, , 0)</f>
        <v>31641.663364425141</v>
      </c>
      <c r="L283" s="17">
        <f t="shared" si="9"/>
        <v>633822.25702790858</v>
      </c>
    </row>
    <row r="284" spans="8:12" x14ac:dyDescent="0.2">
      <c r="H284" s="15">
        <f xml:space="preserve"> ROWS($G$2:G284)</f>
        <v>283</v>
      </c>
      <c r="I284" s="16">
        <f t="shared" si="8"/>
        <v>35338.959863754586</v>
      </c>
      <c r="J284" s="16">
        <f xml:space="preserve"> -IPMT($C$3/12, Table1[[#This Row],[Month]], $C$4*12, $C$2, , 0)</f>
        <v>3512.7201297036308</v>
      </c>
      <c r="K284" s="16">
        <f xml:space="preserve"> -PPMT($C$3/12, Table1[[#This Row],[Month]], $C$4*12, $C$2, , 0)</f>
        <v>31826.239734050956</v>
      </c>
      <c r="L284" s="17">
        <f t="shared" si="9"/>
        <v>602180.59366348339</v>
      </c>
    </row>
    <row r="285" spans="8:12" x14ac:dyDescent="0.2">
      <c r="H285" s="15">
        <f xml:space="preserve"> ROWS($G$2:G285)</f>
        <v>284</v>
      </c>
      <c r="I285" s="16">
        <f t="shared" si="8"/>
        <v>35338.959863754586</v>
      </c>
      <c r="J285" s="16">
        <f xml:space="preserve"> -IPMT($C$3/12, Table1[[#This Row],[Month]], $C$4*12, $C$2, , 0)</f>
        <v>3327.0670645883338</v>
      </c>
      <c r="K285" s="16">
        <f xml:space="preserve"> -PPMT($C$3/12, Table1[[#This Row],[Month]], $C$4*12, $C$2, , 0)</f>
        <v>32011.892799166253</v>
      </c>
      <c r="L285" s="17">
        <f t="shared" si="9"/>
        <v>570354.35392943246</v>
      </c>
    </row>
    <row r="286" spans="8:12" x14ac:dyDescent="0.2">
      <c r="H286" s="15">
        <f xml:space="preserve"> ROWS($G$2:G286)</f>
        <v>285</v>
      </c>
      <c r="I286" s="16">
        <f t="shared" si="8"/>
        <v>35338.959863754586</v>
      </c>
      <c r="J286" s="16">
        <f xml:space="preserve"> -IPMT($C$3/12, Table1[[#This Row],[Month]], $C$4*12, $C$2, , 0)</f>
        <v>3140.3310232598633</v>
      </c>
      <c r="K286" s="16">
        <f xml:space="preserve"> -PPMT($C$3/12, Table1[[#This Row],[Month]], $C$4*12, $C$2, , 0)</f>
        <v>32198.628840494723</v>
      </c>
      <c r="L286" s="17">
        <f t="shared" si="9"/>
        <v>538342.46113026619</v>
      </c>
    </row>
    <row r="287" spans="8:12" x14ac:dyDescent="0.2">
      <c r="H287" s="15">
        <f xml:space="preserve"> ROWS($G$2:G287)</f>
        <v>286</v>
      </c>
      <c r="I287" s="16">
        <f t="shared" si="8"/>
        <v>35338.959863754586</v>
      </c>
      <c r="J287" s="16">
        <f xml:space="preserve"> -IPMT($C$3/12, Table1[[#This Row],[Month]], $C$4*12, $C$2, , 0)</f>
        <v>2952.5056883569778</v>
      </c>
      <c r="K287" s="16">
        <f xml:space="preserve"> -PPMT($C$3/12, Table1[[#This Row],[Month]], $C$4*12, $C$2, , 0)</f>
        <v>32386.454175397608</v>
      </c>
      <c r="L287" s="17">
        <f t="shared" si="9"/>
        <v>506143.83228977147</v>
      </c>
    </row>
    <row r="288" spans="8:12" x14ac:dyDescent="0.2">
      <c r="H288" s="15">
        <f xml:space="preserve"> ROWS($G$2:G288)</f>
        <v>287</v>
      </c>
      <c r="I288" s="16">
        <f t="shared" si="8"/>
        <v>35338.959863754586</v>
      </c>
      <c r="J288" s="16">
        <f xml:space="preserve"> -IPMT($C$3/12, Table1[[#This Row],[Month]], $C$4*12, $C$2, , 0)</f>
        <v>2763.5847056671582</v>
      </c>
      <c r="K288" s="16">
        <f xml:space="preserve"> -PPMT($C$3/12, Table1[[#This Row],[Month]], $C$4*12, $C$2, , 0)</f>
        <v>32575.37515808743</v>
      </c>
      <c r="L288" s="17">
        <f t="shared" si="9"/>
        <v>473757.37811437389</v>
      </c>
    </row>
    <row r="289" spans="8:12" x14ac:dyDescent="0.2">
      <c r="H289" s="15">
        <f xml:space="preserve"> ROWS($G$2:G289)</f>
        <v>288</v>
      </c>
      <c r="I289" s="16">
        <f t="shared" si="8"/>
        <v>35338.959863754586</v>
      </c>
      <c r="J289" s="16">
        <f xml:space="preserve"> -IPMT($C$3/12, Table1[[#This Row],[Month]], $C$4*12, $C$2, , 0)</f>
        <v>2573.5616839116483</v>
      </c>
      <c r="K289" s="16">
        <f xml:space="preserve"> -PPMT($C$3/12, Table1[[#This Row],[Month]], $C$4*12, $C$2, , 0)</f>
        <v>32765.398179842938</v>
      </c>
      <c r="L289" s="17">
        <f t="shared" si="9"/>
        <v>441182.00295628648</v>
      </c>
    </row>
    <row r="290" spans="8:12" x14ac:dyDescent="0.2">
      <c r="H290" s="15">
        <f xml:space="preserve"> ROWS($G$2:G290)</f>
        <v>289</v>
      </c>
      <c r="I290" s="16">
        <f t="shared" si="8"/>
        <v>35338.959863754586</v>
      </c>
      <c r="J290" s="16">
        <f xml:space="preserve"> -IPMT($C$3/12, Table1[[#This Row],[Month]], $C$4*12, $C$2, , 0)</f>
        <v>2382.4301945292309</v>
      </c>
      <c r="K290" s="16">
        <f xml:space="preserve"> -PPMT($C$3/12, Table1[[#This Row],[Month]], $C$4*12, $C$2, , 0)</f>
        <v>32956.529669225354</v>
      </c>
      <c r="L290" s="17">
        <f t="shared" si="9"/>
        <v>408416.60477644356</v>
      </c>
    </row>
    <row r="291" spans="8:12" x14ac:dyDescent="0.2">
      <c r="H291" s="15">
        <f xml:space="preserve"> ROWS($G$2:G291)</f>
        <v>290</v>
      </c>
      <c r="I291" s="16">
        <f t="shared" si="8"/>
        <v>35338.959863754586</v>
      </c>
      <c r="J291" s="16">
        <f xml:space="preserve"> -IPMT($C$3/12, Table1[[#This Row],[Month]], $C$4*12, $C$2, , 0)</f>
        <v>2190.1837714587496</v>
      </c>
      <c r="K291" s="16">
        <f xml:space="preserve"> -PPMT($C$3/12, Table1[[#This Row],[Month]], $C$4*12, $C$2, , 0)</f>
        <v>33148.776092295833</v>
      </c>
      <c r="L291" s="17">
        <f t="shared" si="9"/>
        <v>375460.07510721823</v>
      </c>
    </row>
    <row r="292" spans="8:12" x14ac:dyDescent="0.2">
      <c r="H292" s="15">
        <f xml:space="preserve"> ROWS($G$2:G292)</f>
        <v>291</v>
      </c>
      <c r="I292" s="16">
        <f t="shared" si="8"/>
        <v>35338.959863754586</v>
      </c>
      <c r="J292" s="16">
        <f xml:space="preserve"> -IPMT($C$3/12, Table1[[#This Row],[Month]], $C$4*12, $C$2, , 0)</f>
        <v>1996.8159109203571</v>
      </c>
      <c r="K292" s="16">
        <f xml:space="preserve"> -PPMT($C$3/12, Table1[[#This Row],[Month]], $C$4*12, $C$2, , 0)</f>
        <v>33342.143952834231</v>
      </c>
      <c r="L292" s="17">
        <f t="shared" si="9"/>
        <v>342311.29901492241</v>
      </c>
    </row>
    <row r="293" spans="8:12" x14ac:dyDescent="0.2">
      <c r="H293" s="15">
        <f xml:space="preserve"> ROWS($G$2:G293)</f>
        <v>292</v>
      </c>
      <c r="I293" s="16">
        <f t="shared" si="8"/>
        <v>35338.959863754586</v>
      </c>
      <c r="J293" s="16">
        <f xml:space="preserve"> -IPMT($C$3/12, Table1[[#This Row],[Month]], $C$4*12, $C$2, , 0)</f>
        <v>1802.320071195491</v>
      </c>
      <c r="K293" s="16">
        <f xml:space="preserve"> -PPMT($C$3/12, Table1[[#This Row],[Month]], $C$4*12, $C$2, , 0)</f>
        <v>33536.639792559094</v>
      </c>
      <c r="L293" s="17">
        <f t="shared" si="9"/>
        <v>308969.15506208816</v>
      </c>
    </row>
    <row r="294" spans="8:12" x14ac:dyDescent="0.2">
      <c r="H294" s="15">
        <f xml:space="preserve"> ROWS($G$2:G294)</f>
        <v>293</v>
      </c>
      <c r="I294" s="16">
        <f t="shared" si="8"/>
        <v>35338.959863754586</v>
      </c>
      <c r="J294" s="16">
        <f xml:space="preserve"> -IPMT($C$3/12, Table1[[#This Row],[Month]], $C$4*12, $C$2, , 0)</f>
        <v>1606.6896724055625</v>
      </c>
      <c r="K294" s="16">
        <f xml:space="preserve"> -PPMT($C$3/12, Table1[[#This Row],[Month]], $C$4*12, $C$2, , 0)</f>
        <v>33732.270191349024</v>
      </c>
      <c r="L294" s="17">
        <f t="shared" si="9"/>
        <v>275432.51526952907</v>
      </c>
    </row>
    <row r="295" spans="8:12" x14ac:dyDescent="0.2">
      <c r="H295" s="15">
        <f xml:space="preserve"> ROWS($G$2:G295)</f>
        <v>294</v>
      </c>
      <c r="I295" s="16">
        <f t="shared" si="8"/>
        <v>35338.959863754586</v>
      </c>
      <c r="J295" s="16">
        <f xml:space="preserve"> -IPMT($C$3/12, Table1[[#This Row],[Month]], $C$4*12, $C$2, , 0)</f>
        <v>1409.9180962893599</v>
      </c>
      <c r="K295" s="16">
        <f xml:space="preserve"> -PPMT($C$3/12, Table1[[#This Row],[Month]], $C$4*12, $C$2, , 0)</f>
        <v>33929.041767465227</v>
      </c>
      <c r="L295" s="17">
        <f t="shared" si="9"/>
        <v>241700.24507818004</v>
      </c>
    </row>
    <row r="296" spans="8:12" x14ac:dyDescent="0.2">
      <c r="H296" s="15">
        <f xml:space="preserve"> ROWS($G$2:G296)</f>
        <v>295</v>
      </c>
      <c r="I296" s="16">
        <f t="shared" si="8"/>
        <v>35338.959863754586</v>
      </c>
      <c r="J296" s="16">
        <f xml:space="preserve"> -IPMT($C$3/12, Table1[[#This Row],[Month]], $C$4*12, $C$2, , 0)</f>
        <v>1211.9986859791463</v>
      </c>
      <c r="K296" s="16">
        <f xml:space="preserve"> -PPMT($C$3/12, Table1[[#This Row],[Month]], $C$4*12, $C$2, , 0)</f>
        <v>34126.961177775433</v>
      </c>
      <c r="L296" s="17">
        <f t="shared" si="9"/>
        <v>207771.2033107148</v>
      </c>
    </row>
    <row r="297" spans="8:12" x14ac:dyDescent="0.2">
      <c r="H297" s="15">
        <f xml:space="preserve"> ROWS($G$2:G297)</f>
        <v>296</v>
      </c>
      <c r="I297" s="16">
        <f t="shared" si="8"/>
        <v>35338.959863754586</v>
      </c>
      <c r="J297" s="16">
        <f xml:space="preserve"> -IPMT($C$3/12, Table1[[#This Row],[Month]], $C$4*12, $C$2, , 0)</f>
        <v>1012.9247457754561</v>
      </c>
      <c r="K297" s="16">
        <f xml:space="preserve"> -PPMT($C$3/12, Table1[[#This Row],[Month]], $C$4*12, $C$2, , 0)</f>
        <v>34326.035117979125</v>
      </c>
      <c r="L297" s="17">
        <f t="shared" si="9"/>
        <v>173644.24213293937</v>
      </c>
    </row>
    <row r="298" spans="8:12" x14ac:dyDescent="0.2">
      <c r="H298" s="15">
        <f xml:space="preserve"> ROWS($G$2:G298)</f>
        <v>297</v>
      </c>
      <c r="I298" s="16">
        <f t="shared" si="8"/>
        <v>35338.959863754586</v>
      </c>
      <c r="J298" s="16">
        <f xml:space="preserve"> -IPMT($C$3/12, Table1[[#This Row],[Month]], $C$4*12, $C$2, , 0)</f>
        <v>812.689540920578</v>
      </c>
      <c r="K298" s="16">
        <f xml:space="preserve"> -PPMT($C$3/12, Table1[[#This Row],[Month]], $C$4*12, $C$2, , 0)</f>
        <v>34526.270322834003</v>
      </c>
      <c r="L298" s="17">
        <f t="shared" si="9"/>
        <v>139318.20701496024</v>
      </c>
    </row>
    <row r="299" spans="8:12" x14ac:dyDescent="0.2">
      <c r="H299" s="15">
        <f xml:space="preserve"> ROWS($G$2:G299)</f>
        <v>298</v>
      </c>
      <c r="I299" s="16">
        <f t="shared" si="8"/>
        <v>35338.959863754586</v>
      </c>
      <c r="J299" s="16">
        <f xml:space="preserve"> -IPMT($C$3/12, Table1[[#This Row],[Month]], $C$4*12, $C$2, , 0)</f>
        <v>611.28629737071287</v>
      </c>
      <c r="K299" s="16">
        <f xml:space="preserve"> -PPMT($C$3/12, Table1[[#This Row],[Month]], $C$4*12, $C$2, , 0)</f>
        <v>34727.673566383877</v>
      </c>
      <c r="L299" s="17">
        <f t="shared" si="9"/>
        <v>104791.93669212624</v>
      </c>
    </row>
    <row r="300" spans="8:12" x14ac:dyDescent="0.2">
      <c r="H300" s="15">
        <f xml:space="preserve"> ROWS($G$2:G300)</f>
        <v>299</v>
      </c>
      <c r="I300" s="16">
        <f t="shared" si="8"/>
        <v>35338.959863754586</v>
      </c>
      <c r="J300" s="16">
        <f xml:space="preserve"> -IPMT($C$3/12, Table1[[#This Row],[Month]], $C$4*12, $C$2, , 0)</f>
        <v>408.70820156680685</v>
      </c>
      <c r="K300" s="16">
        <f xml:space="preserve"> -PPMT($C$3/12, Table1[[#This Row],[Month]], $C$4*12, $C$2, , 0)</f>
        <v>34930.25166218778</v>
      </c>
      <c r="L300" s="17">
        <f t="shared" si="9"/>
        <v>70064.263125742364</v>
      </c>
    </row>
    <row r="301" spans="8:12" x14ac:dyDescent="0.2">
      <c r="H301" s="15">
        <f xml:space="preserve"> ROWS($G$2:G301)</f>
        <v>300</v>
      </c>
      <c r="I301" s="16">
        <f t="shared" si="8"/>
        <v>35338.959863754586</v>
      </c>
      <c r="J301" s="16">
        <f xml:space="preserve"> -IPMT($C$3/12, Table1[[#This Row],[Month]], $C$4*12, $C$2, , 0)</f>
        <v>204.94840020404484</v>
      </c>
      <c r="K301" s="16">
        <f xml:space="preserve"> -PPMT($C$3/12, Table1[[#This Row],[Month]], $C$4*12, $C$2, , 0)</f>
        <v>35134.011463550545</v>
      </c>
      <c r="L301" s="17">
        <f t="shared" si="9"/>
        <v>35134.011463554583</v>
      </c>
    </row>
    <row r="302" spans="8:12" x14ac:dyDescent="0.2">
      <c r="H302" s="15"/>
      <c r="I302" s="16">
        <f xml:space="preserve"> SUM(Table1[Installment])</f>
        <v>10601687.959126374</v>
      </c>
      <c r="J302" s="16">
        <f xml:space="preserve"> SUM(J2:J301)</f>
        <v>5601687.9591263738</v>
      </c>
      <c r="K302" s="16">
        <f xml:space="preserve"> SUM(Table1[Principle Component])</f>
        <v>5000000.0000000009</v>
      </c>
      <c r="L302" s="15">
        <f xml:space="preserve"> SUM(Table1[[#Headers],[#Data],[Principle on which Interest is calculated]])</f>
        <v>960289364.42166543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9C8E-041A-4354-A932-BE671A4E3A3C}">
  <sheetPr>
    <tabColor rgb="FF00B050"/>
  </sheetPr>
  <dimension ref="B1:K302"/>
  <sheetViews>
    <sheetView tabSelected="1" workbookViewId="0">
      <selection activeCell="K303" sqref="K303"/>
    </sheetView>
  </sheetViews>
  <sheetFormatPr defaultRowHeight="12.75" x14ac:dyDescent="0.2"/>
  <cols>
    <col min="2" max="2" width="17" bestFit="1" customWidth="1"/>
    <col min="3" max="3" width="15" bestFit="1" customWidth="1"/>
    <col min="7" max="7" width="9.7109375" bestFit="1" customWidth="1"/>
    <col min="8" max="8" width="15.85546875" bestFit="1" customWidth="1"/>
    <col min="9" max="9" width="28" bestFit="1" customWidth="1"/>
    <col min="10" max="10" width="29.7109375" bestFit="1" customWidth="1"/>
    <col min="11" max="11" width="55.28515625" bestFit="1" customWidth="1"/>
  </cols>
  <sheetData>
    <row r="1" spans="2:11" ht="18" x14ac:dyDescent="0.2">
      <c r="G1" s="21" t="s">
        <v>11</v>
      </c>
      <c r="H1" s="21" t="s">
        <v>12</v>
      </c>
      <c r="I1" s="21" t="s">
        <v>13</v>
      </c>
      <c r="J1" s="21" t="s">
        <v>14</v>
      </c>
      <c r="K1" s="21" t="s">
        <v>15</v>
      </c>
    </row>
    <row r="2" spans="2:11" x14ac:dyDescent="0.2">
      <c r="G2" s="19">
        <f xml:space="preserve"> ROWS($F$2:F2)</f>
        <v>1</v>
      </c>
      <c r="H2" s="22">
        <f t="shared" ref="H2:H61" si="0" xml:space="preserve"> -PMT($C$4/12, $C$5*12, $C$3, , 0)</f>
        <v>35338.959863754586</v>
      </c>
      <c r="I2" s="22">
        <f xml:space="preserve"> -IPMT($C$4/12, Table2[[#This Row],[Month]],$C$5*12, $C$3, ,0)</f>
        <v>29166.666666666668</v>
      </c>
      <c r="J2" s="22">
        <f xml:space="preserve"> -PPMT($C$4/12, Table2[[#This Row],[Month]], $C$5*12,$C$3, ,0)</f>
        <v>6172.2931970879199</v>
      </c>
      <c r="K2" s="23">
        <v>5000000</v>
      </c>
    </row>
    <row r="3" spans="2:11" ht="15.75" x14ac:dyDescent="0.25">
      <c r="B3" s="11" t="s">
        <v>1</v>
      </c>
      <c r="C3" s="12">
        <v>5000000</v>
      </c>
      <c r="G3" s="19">
        <f xml:space="preserve"> ROWS($F$2:F3)</f>
        <v>2</v>
      </c>
      <c r="H3" s="22">
        <f t="shared" si="0"/>
        <v>35338.959863754586</v>
      </c>
      <c r="I3" s="22">
        <f xml:space="preserve"> -IPMT($C$4/12, Table2[[#This Row],[Month]],$C$5*12, $C$3, ,0)</f>
        <v>29130.661623016982</v>
      </c>
      <c r="J3" s="22">
        <f xml:space="preserve"> -PPMT($C$4/12, Table2[[#This Row],[Month]], $C$5*12,$C$3, ,0)</f>
        <v>6208.2982407376012</v>
      </c>
      <c r="K3" s="23">
        <f xml:space="preserve"> K2-J2</f>
        <v>4993827.7068029121</v>
      </c>
    </row>
    <row r="4" spans="2:11" ht="15.75" x14ac:dyDescent="0.25">
      <c r="B4" s="11" t="s">
        <v>3</v>
      </c>
      <c r="C4" s="13">
        <v>7.0000000000000007E-2</v>
      </c>
      <c r="G4" s="19">
        <f xml:space="preserve"> ROWS($F$2:F4)</f>
        <v>3</v>
      </c>
      <c r="H4" s="22">
        <f t="shared" si="0"/>
        <v>35338.959863754586</v>
      </c>
      <c r="I4" s="22">
        <f xml:space="preserve"> -IPMT($C$4/12, Table2[[#This Row],[Month]],$C$5*12, $C$3, ,0)</f>
        <v>29094.446549946017</v>
      </c>
      <c r="J4" s="22">
        <f xml:space="preserve"> -PPMT($C$4/12, Table2[[#This Row],[Month]], $C$5*12,$C$3, ,0)</f>
        <v>6244.5133138085685</v>
      </c>
      <c r="K4" s="23">
        <f t="shared" ref="K4:K61" si="1" xml:space="preserve"> K3-J3</f>
        <v>4987619.4085621741</v>
      </c>
    </row>
    <row r="5" spans="2:11" ht="15.75" x14ac:dyDescent="0.25">
      <c r="B5" s="11" t="s">
        <v>6</v>
      </c>
      <c r="C5" s="14">
        <v>25</v>
      </c>
      <c r="G5" s="19">
        <f xml:space="preserve"> ROWS($F$2:F5)</f>
        <v>4</v>
      </c>
      <c r="H5" s="22">
        <f t="shared" si="0"/>
        <v>35338.959863754586</v>
      </c>
      <c r="I5" s="22">
        <f xml:space="preserve"> -IPMT($C$4/12, Table2[[#This Row],[Month]],$C$5*12, $C$3, ,0)</f>
        <v>29058.020222282135</v>
      </c>
      <c r="J5" s="22">
        <f xml:space="preserve"> -PPMT($C$4/12, Table2[[#This Row],[Month]], $C$5*12,$C$3, ,0)</f>
        <v>6280.9396414724533</v>
      </c>
      <c r="K5" s="23">
        <f t="shared" si="1"/>
        <v>4981374.8952483656</v>
      </c>
    </row>
    <row r="6" spans="2:11" ht="15.75" x14ac:dyDescent="0.25">
      <c r="B6" s="11" t="s">
        <v>8</v>
      </c>
      <c r="C6" s="14" t="s">
        <v>9</v>
      </c>
      <c r="G6" s="19">
        <f xml:space="preserve"> ROWS($F$2:F6)</f>
        <v>5</v>
      </c>
      <c r="H6" s="22">
        <f t="shared" si="0"/>
        <v>35338.959863754586</v>
      </c>
      <c r="I6" s="22">
        <f xml:space="preserve"> -IPMT($C$4/12, Table2[[#This Row],[Month]],$C$5*12, $C$3, ,0)</f>
        <v>29021.381407706875</v>
      </c>
      <c r="J6" s="22">
        <f xml:space="preserve"> -PPMT($C$4/12, Table2[[#This Row],[Month]], $C$5*12,$C$3, ,0)</f>
        <v>6317.5784560477086</v>
      </c>
      <c r="K6" s="23">
        <f t="shared" si="1"/>
        <v>4975093.9556068927</v>
      </c>
    </row>
    <row r="7" spans="2:11" x14ac:dyDescent="0.2">
      <c r="G7" s="19">
        <f xml:space="preserve"> ROWS($F$2:F7)</f>
        <v>6</v>
      </c>
      <c r="H7" s="22">
        <f t="shared" si="0"/>
        <v>35338.959863754586</v>
      </c>
      <c r="I7" s="22">
        <f xml:space="preserve"> -IPMT($C$4/12, Table2[[#This Row],[Month]],$C$5*12, $C$3, ,0)</f>
        <v>28984.528866713263</v>
      </c>
      <c r="J7" s="22">
        <f xml:space="preserve"> -PPMT($C$4/12, Table2[[#This Row],[Month]], $C$5*12,$C$3, ,0)</f>
        <v>6354.4309970413206</v>
      </c>
      <c r="K7" s="23">
        <f t="shared" si="1"/>
        <v>4968776.3771508448</v>
      </c>
    </row>
    <row r="8" spans="2:11" x14ac:dyDescent="0.2">
      <c r="G8" s="19">
        <f xml:space="preserve"> ROWS($F$2:F8)</f>
        <v>7</v>
      </c>
      <c r="H8" s="22">
        <f t="shared" si="0"/>
        <v>35338.959863754586</v>
      </c>
      <c r="I8" s="22">
        <f xml:space="preserve"> -IPMT($C$4/12, Table2[[#This Row],[Month]],$C$5*12, $C$3, ,0)</f>
        <v>28947.461352563856</v>
      </c>
      <c r="J8" s="22">
        <f xml:space="preserve"> -PPMT($C$4/12, Table2[[#This Row],[Month]], $C$5*12,$C$3, ,0)</f>
        <v>6391.4985111907281</v>
      </c>
      <c r="K8" s="23">
        <f t="shared" si="1"/>
        <v>4962421.9461538037</v>
      </c>
    </row>
    <row r="9" spans="2:11" x14ac:dyDescent="0.2">
      <c r="G9" s="19">
        <f xml:space="preserve"> ROWS($F$2:F9)</f>
        <v>8</v>
      </c>
      <c r="H9" s="22">
        <f t="shared" si="0"/>
        <v>35338.959863754586</v>
      </c>
      <c r="I9" s="22">
        <f xml:space="preserve"> -IPMT($C$4/12, Table2[[#This Row],[Month]],$C$5*12, $C$3, ,0)</f>
        <v>28910.177611248579</v>
      </c>
      <c r="J9" s="22">
        <f xml:space="preserve"> -PPMT($C$4/12, Table2[[#This Row],[Month]], $C$5*12,$C$3, ,0)</f>
        <v>6428.7822525060074</v>
      </c>
      <c r="K9" s="23">
        <f t="shared" si="1"/>
        <v>4956030.4476426132</v>
      </c>
    </row>
    <row r="10" spans="2:11" x14ac:dyDescent="0.2">
      <c r="G10" s="19">
        <f xml:space="preserve"> ROWS($F$2:F10)</f>
        <v>9</v>
      </c>
      <c r="H10" s="22">
        <f t="shared" si="0"/>
        <v>35338.959863754586</v>
      </c>
      <c r="I10" s="22">
        <f xml:space="preserve"> -IPMT($C$4/12, Table2[[#This Row],[Month]],$C$5*12, $C$3, ,0)</f>
        <v>28872.676381442296</v>
      </c>
      <c r="J10" s="22">
        <f xml:space="preserve"> -PPMT($C$4/12, Table2[[#This Row],[Month]], $C$5*12,$C$3, ,0)</f>
        <v>6466.283482312293</v>
      </c>
      <c r="K10" s="23">
        <f t="shared" si="1"/>
        <v>4949601.6653901068</v>
      </c>
    </row>
    <row r="11" spans="2:11" x14ac:dyDescent="0.2">
      <c r="G11" s="19">
        <f xml:space="preserve"> ROWS($F$2:F11)</f>
        <v>10</v>
      </c>
      <c r="H11" s="22">
        <f t="shared" si="0"/>
        <v>35338.959863754586</v>
      </c>
      <c r="I11" s="22">
        <f xml:space="preserve"> -IPMT($C$4/12, Table2[[#This Row],[Month]],$C$5*12, $C$3, ,0)</f>
        <v>28834.95639446214</v>
      </c>
      <c r="J11" s="22">
        <f xml:space="preserve"> -PPMT($C$4/12, Table2[[#This Row],[Month]], $C$5*12,$C$3, ,0)</f>
        <v>6504.0034692924473</v>
      </c>
      <c r="K11" s="23">
        <f t="shared" si="1"/>
        <v>4943135.3819077946</v>
      </c>
    </row>
    <row r="12" spans="2:11" x14ac:dyDescent="0.2">
      <c r="G12" s="19">
        <f xml:space="preserve"> ROWS($F$2:F12)</f>
        <v>11</v>
      </c>
      <c r="H12" s="22">
        <f t="shared" si="0"/>
        <v>35338.959863754586</v>
      </c>
      <c r="I12" s="22">
        <f xml:space="preserve"> -IPMT($C$4/12, Table2[[#This Row],[Month]],$C$5*12, $C$3, ,0)</f>
        <v>28797.0163742246</v>
      </c>
      <c r="J12" s="22">
        <f xml:space="preserve"> -PPMT($C$4/12, Table2[[#This Row],[Month]], $C$5*12,$C$3, ,0)</f>
        <v>6541.9434895299855</v>
      </c>
      <c r="K12" s="23">
        <f t="shared" si="1"/>
        <v>4936631.3784385026</v>
      </c>
    </row>
    <row r="13" spans="2:11" x14ac:dyDescent="0.2">
      <c r="G13" s="19">
        <f xml:space="preserve"> ROWS($F$2:F13)</f>
        <v>12</v>
      </c>
      <c r="H13" s="22">
        <f t="shared" si="0"/>
        <v>35338.959863754586</v>
      </c>
      <c r="I13" s="22">
        <f xml:space="preserve"> -IPMT($C$4/12, Table2[[#This Row],[Month]],$C$5*12, $C$3, ,0)</f>
        <v>28758.855037202342</v>
      </c>
      <c r="J13" s="22">
        <f xml:space="preserve"> -PPMT($C$4/12, Table2[[#This Row],[Month]], $C$5*12,$C$3, ,0)</f>
        <v>6580.104826552245</v>
      </c>
      <c r="K13" s="23">
        <f t="shared" si="1"/>
        <v>4930089.4349489724</v>
      </c>
    </row>
    <row r="14" spans="2:11" x14ac:dyDescent="0.2">
      <c r="G14" s="19">
        <f xml:space="preserve"> ROWS($F$2:F14)</f>
        <v>13</v>
      </c>
      <c r="H14" s="22">
        <f t="shared" si="0"/>
        <v>35338.959863754586</v>
      </c>
      <c r="I14" s="22">
        <f xml:space="preserve"> -IPMT($C$4/12, Table2[[#This Row],[Month]],$C$5*12, $C$3, ,0)</f>
        <v>28720.471092380787</v>
      </c>
      <c r="J14" s="22">
        <f xml:space="preserve"> -PPMT($C$4/12, Table2[[#This Row],[Month]], $C$5*12,$C$3, ,0)</f>
        <v>6618.488771373799</v>
      </c>
      <c r="K14" s="23">
        <f t="shared" si="1"/>
        <v>4923509.3301224206</v>
      </c>
    </row>
    <row r="15" spans="2:11" x14ac:dyDescent="0.2">
      <c r="G15" s="19">
        <f xml:space="preserve"> ROWS($F$2:F15)</f>
        <v>14</v>
      </c>
      <c r="H15" s="22">
        <f t="shared" si="0"/>
        <v>35338.959863754586</v>
      </c>
      <c r="I15" s="22">
        <f xml:space="preserve"> -IPMT($C$4/12, Table2[[#This Row],[Month]],$C$5*12, $C$3, ,0)</f>
        <v>28681.863241214436</v>
      </c>
      <c r="J15" s="22">
        <f xml:space="preserve"> -PPMT($C$4/12, Table2[[#This Row],[Month]], $C$5*12,$C$3, ,0)</f>
        <v>6657.096622540148</v>
      </c>
      <c r="K15" s="23">
        <f t="shared" si="1"/>
        <v>4916890.8413510472</v>
      </c>
    </row>
    <row r="16" spans="2:11" x14ac:dyDescent="0.2">
      <c r="G16" s="19">
        <f xml:space="preserve"> ROWS($F$2:F16)</f>
        <v>15</v>
      </c>
      <c r="H16" s="22">
        <f t="shared" si="0"/>
        <v>35338.959863754586</v>
      </c>
      <c r="I16" s="22">
        <f xml:space="preserve"> -IPMT($C$4/12, Table2[[#This Row],[Month]],$C$5*12, $C$3, ,0)</f>
        <v>28643.030177582958</v>
      </c>
      <c r="J16" s="22">
        <f xml:space="preserve"> -PPMT($C$4/12, Table2[[#This Row],[Month]], $C$5*12,$C$3, ,0)</f>
        <v>6695.9296861716321</v>
      </c>
      <c r="K16" s="23">
        <f t="shared" si="1"/>
        <v>4910233.7447285075</v>
      </c>
    </row>
    <row r="17" spans="7:11" x14ac:dyDescent="0.2">
      <c r="G17" s="19">
        <f xml:space="preserve"> ROWS($F$2:F17)</f>
        <v>16</v>
      </c>
      <c r="H17" s="22">
        <f t="shared" si="0"/>
        <v>35338.959863754586</v>
      </c>
      <c r="I17" s="22">
        <f xml:space="preserve"> -IPMT($C$4/12, Table2[[#This Row],[Month]],$C$5*12, $C$3, ,0)</f>
        <v>28603.970587746953</v>
      </c>
      <c r="J17" s="22">
        <f xml:space="preserve"> -PPMT($C$4/12, Table2[[#This Row],[Month]], $C$5*12,$C$3, ,0)</f>
        <v>6734.9892760076318</v>
      </c>
      <c r="K17" s="23">
        <f t="shared" si="1"/>
        <v>4903537.8150423355</v>
      </c>
    </row>
    <row r="18" spans="7:11" x14ac:dyDescent="0.2">
      <c r="G18" s="19">
        <f xml:space="preserve"> ROWS($F$2:F18)</f>
        <v>17</v>
      </c>
      <c r="H18" s="22">
        <f t="shared" si="0"/>
        <v>35338.959863754586</v>
      </c>
      <c r="I18" s="22">
        <f xml:space="preserve"> -IPMT($C$4/12, Table2[[#This Row],[Month]],$C$5*12, $C$3, ,0)</f>
        <v>28564.683150303576</v>
      </c>
      <c r="J18" s="22">
        <f xml:space="preserve"> -PPMT($C$4/12, Table2[[#This Row],[Month]], $C$5*12,$C$3, ,0)</f>
        <v>6774.2767134510095</v>
      </c>
      <c r="K18" s="23">
        <f t="shared" si="1"/>
        <v>4896802.8257663278</v>
      </c>
    </row>
    <row r="19" spans="7:11" x14ac:dyDescent="0.2">
      <c r="G19" s="19">
        <f xml:space="preserve"> ROWS($F$2:F19)</f>
        <v>18</v>
      </c>
      <c r="H19" s="22">
        <f t="shared" si="0"/>
        <v>35338.959863754586</v>
      </c>
      <c r="I19" s="22">
        <f xml:space="preserve"> -IPMT($C$4/12, Table2[[#This Row],[Month]],$C$5*12, $C$3, ,0)</f>
        <v>28525.16653614178</v>
      </c>
      <c r="J19" s="22">
        <f xml:space="preserve"> -PPMT($C$4/12, Table2[[#This Row],[Month]], $C$5*12,$C$3, ,0)</f>
        <v>6813.793327612806</v>
      </c>
      <c r="K19" s="23">
        <f t="shared" si="1"/>
        <v>4890028.5490528764</v>
      </c>
    </row>
    <row r="20" spans="7:11" x14ac:dyDescent="0.2">
      <c r="G20" s="19">
        <f xml:space="preserve"> ROWS($F$2:F20)</f>
        <v>19</v>
      </c>
      <c r="H20" s="22">
        <f t="shared" si="0"/>
        <v>35338.959863754586</v>
      </c>
      <c r="I20" s="22">
        <f xml:space="preserve"> -IPMT($C$4/12, Table2[[#This Row],[Month]],$C$5*12, $C$3, ,0)</f>
        <v>28485.419408397367</v>
      </c>
      <c r="J20" s="22">
        <f xml:space="preserve"> -PPMT($C$4/12, Table2[[#This Row],[Month]], $C$5*12,$C$3, ,0)</f>
        <v>6853.5404553572162</v>
      </c>
      <c r="K20" s="23">
        <f t="shared" si="1"/>
        <v>4883214.7557252636</v>
      </c>
    </row>
    <row r="21" spans="7:11" x14ac:dyDescent="0.2">
      <c r="G21" s="19">
        <f xml:space="preserve"> ROWS($F$2:F21)</f>
        <v>20</v>
      </c>
      <c r="H21" s="22">
        <f t="shared" si="0"/>
        <v>35338.959863754586</v>
      </c>
      <c r="I21" s="22">
        <f xml:space="preserve"> -IPMT($C$4/12, Table2[[#This Row],[Month]],$C$5*12, $C$3, ,0)</f>
        <v>28445.440422407784</v>
      </c>
      <c r="J21" s="22">
        <f xml:space="preserve"> -PPMT($C$4/12, Table2[[#This Row],[Month]], $C$5*12,$C$3, ,0)</f>
        <v>6893.5194413467989</v>
      </c>
      <c r="K21" s="23">
        <f t="shared" si="1"/>
        <v>4876361.2152699064</v>
      </c>
    </row>
    <row r="22" spans="7:11" x14ac:dyDescent="0.2">
      <c r="G22" s="19">
        <f xml:space="preserve"> ROWS($F$2:F22)</f>
        <v>21</v>
      </c>
      <c r="H22" s="22">
        <f t="shared" si="0"/>
        <v>35338.959863754586</v>
      </c>
      <c r="I22" s="22">
        <f xml:space="preserve"> -IPMT($C$4/12, Table2[[#This Row],[Month]],$C$5*12, $C$3, ,0)</f>
        <v>28405.2282256666</v>
      </c>
      <c r="J22" s="22">
        <f xml:space="preserve"> -PPMT($C$4/12, Table2[[#This Row],[Month]], $C$5*12,$C$3, ,0)</f>
        <v>6933.7316380879893</v>
      </c>
      <c r="K22" s="23">
        <f t="shared" si="1"/>
        <v>4869467.6958285598</v>
      </c>
    </row>
    <row r="23" spans="7:11" x14ac:dyDescent="0.2">
      <c r="G23" s="19">
        <f xml:space="preserve"> ROWS($F$2:F23)</f>
        <v>22</v>
      </c>
      <c r="H23" s="22">
        <f t="shared" si="0"/>
        <v>35338.959863754586</v>
      </c>
      <c r="I23" s="22">
        <f xml:space="preserve"> -IPMT($C$4/12, Table2[[#This Row],[Month]],$C$5*12, $C$3, ,0)</f>
        <v>28364.78145777775</v>
      </c>
      <c r="J23" s="22">
        <f xml:space="preserve"> -PPMT($C$4/12, Table2[[#This Row],[Month]], $C$5*12,$C$3, ,0)</f>
        <v>6974.1784059768352</v>
      </c>
      <c r="K23" s="23">
        <f t="shared" si="1"/>
        <v>4862533.9641904719</v>
      </c>
    </row>
    <row r="24" spans="7:11" x14ac:dyDescent="0.2">
      <c r="G24" s="19">
        <f xml:space="preserve"> ROWS($F$2:F24)</f>
        <v>23</v>
      </c>
      <c r="H24" s="22">
        <f t="shared" si="0"/>
        <v>35338.959863754586</v>
      </c>
      <c r="I24" s="22">
        <f xml:space="preserve"> -IPMT($C$4/12, Table2[[#This Row],[Month]],$C$5*12, $C$3, ,0)</f>
        <v>28324.09875040955</v>
      </c>
      <c r="J24" s="22">
        <f xml:space="preserve"> -PPMT($C$4/12, Table2[[#This Row],[Month]], $C$5*12,$C$3, ,0)</f>
        <v>7014.8611133450349</v>
      </c>
      <c r="K24" s="23">
        <f t="shared" si="1"/>
        <v>4855559.7857844951</v>
      </c>
    </row>
    <row r="25" spans="7:11" x14ac:dyDescent="0.2">
      <c r="G25" s="19">
        <f xml:space="preserve"> ROWS($F$2:F25)</f>
        <v>24</v>
      </c>
      <c r="H25" s="22">
        <f t="shared" si="0"/>
        <v>35338.959863754586</v>
      </c>
      <c r="I25" s="22">
        <f xml:space="preserve"> -IPMT($C$4/12, Table2[[#This Row],[Month]],$C$5*12, $C$3, ,0)</f>
        <v>28283.178727248371</v>
      </c>
      <c r="J25" s="22">
        <f xml:space="preserve"> -PPMT($C$4/12, Table2[[#This Row],[Month]], $C$5*12,$C$3, ,0)</f>
        <v>7055.7811365062125</v>
      </c>
      <c r="K25" s="23">
        <f t="shared" si="1"/>
        <v>4848544.9246711498</v>
      </c>
    </row>
    <row r="26" spans="7:11" x14ac:dyDescent="0.2">
      <c r="G26" s="19">
        <f xml:space="preserve"> ROWS($F$2:F26)</f>
        <v>25</v>
      </c>
      <c r="H26" s="22">
        <f t="shared" si="0"/>
        <v>35338.959863754586</v>
      </c>
      <c r="I26" s="22">
        <f xml:space="preserve"> -IPMT($C$4/12, Table2[[#This Row],[Month]],$C$5*12, $C$3, ,0)</f>
        <v>28242.020003952082</v>
      </c>
      <c r="J26" s="22">
        <f xml:space="preserve"> -PPMT($C$4/12, Table2[[#This Row],[Month]], $C$5*12,$C$3, ,0)</f>
        <v>7096.9398598024991</v>
      </c>
      <c r="K26" s="23">
        <f t="shared" si="1"/>
        <v>4841489.1435346436</v>
      </c>
    </row>
    <row r="27" spans="7:11" x14ac:dyDescent="0.2">
      <c r="G27" s="19">
        <f xml:space="preserve"> ROWS($F$2:F27)</f>
        <v>26</v>
      </c>
      <c r="H27" s="22">
        <f t="shared" si="0"/>
        <v>35338.959863754586</v>
      </c>
      <c r="I27" s="22">
        <f xml:space="preserve"> -IPMT($C$4/12, Table2[[#This Row],[Month]],$C$5*12, $C$3, ,0)</f>
        <v>28200.62118810324</v>
      </c>
      <c r="J27" s="22">
        <f xml:space="preserve"> -PPMT($C$4/12, Table2[[#This Row],[Month]], $C$5*12,$C$3, ,0)</f>
        <v>7138.3386756513464</v>
      </c>
      <c r="K27" s="23">
        <f t="shared" si="1"/>
        <v>4834392.2036748407</v>
      </c>
    </row>
    <row r="28" spans="7:11" x14ac:dyDescent="0.2">
      <c r="G28" s="19">
        <f xml:space="preserve"> ROWS($F$2:F28)</f>
        <v>27</v>
      </c>
      <c r="H28" s="22">
        <f t="shared" si="0"/>
        <v>35338.959863754586</v>
      </c>
      <c r="I28" s="22">
        <f xml:space="preserve"> -IPMT($C$4/12, Table2[[#This Row],[Month]],$C$5*12, $C$3, ,0)</f>
        <v>28158.980879161936</v>
      </c>
      <c r="J28" s="22">
        <f xml:space="preserve"> -PPMT($C$4/12, Table2[[#This Row],[Month]], $C$5*12,$C$3, ,0)</f>
        <v>7179.9789845926471</v>
      </c>
      <c r="K28" s="23">
        <f t="shared" si="1"/>
        <v>4827253.864999189</v>
      </c>
    </row>
    <row r="29" spans="7:11" x14ac:dyDescent="0.2">
      <c r="G29" s="19">
        <f xml:space="preserve"> ROWS($F$2:F29)</f>
        <v>28</v>
      </c>
      <c r="H29" s="22">
        <f t="shared" si="0"/>
        <v>35338.959863754586</v>
      </c>
      <c r="I29" s="22">
        <f xml:space="preserve"> -IPMT($C$4/12, Table2[[#This Row],[Month]],$C$5*12, $C$3, ,0)</f>
        <v>28117.097668418482</v>
      </c>
      <c r="J29" s="22">
        <f xml:space="preserve"> -PPMT($C$4/12, Table2[[#This Row],[Month]], $C$5*12,$C$3, ,0)</f>
        <v>7221.8621953361044</v>
      </c>
      <c r="K29" s="23">
        <f t="shared" si="1"/>
        <v>4820073.8860145966</v>
      </c>
    </row>
    <row r="30" spans="7:11" x14ac:dyDescent="0.2">
      <c r="G30" s="19">
        <f xml:space="preserve"> ROWS($F$2:F30)</f>
        <v>29</v>
      </c>
      <c r="H30" s="22">
        <f t="shared" si="0"/>
        <v>35338.959863754586</v>
      </c>
      <c r="I30" s="22">
        <f xml:space="preserve"> -IPMT($C$4/12, Table2[[#This Row],[Month]],$C$5*12, $C$3, ,0)</f>
        <v>28074.970138945686</v>
      </c>
      <c r="J30" s="22">
        <f xml:space="preserve"> -PPMT($C$4/12, Table2[[#This Row],[Month]], $C$5*12,$C$3, ,0)</f>
        <v>7263.9897248088973</v>
      </c>
      <c r="K30" s="23">
        <f t="shared" si="1"/>
        <v>4812852.0238192603</v>
      </c>
    </row>
    <row r="31" spans="7:11" x14ac:dyDescent="0.2">
      <c r="G31" s="19">
        <f xml:space="preserve"> ROWS($F$2:F31)</f>
        <v>30</v>
      </c>
      <c r="H31" s="22">
        <f t="shared" si="0"/>
        <v>35338.959863754586</v>
      </c>
      <c r="I31" s="22">
        <f xml:space="preserve"> -IPMT($C$4/12, Table2[[#This Row],[Month]],$C$5*12, $C$3, ,0)</f>
        <v>28032.596865550971</v>
      </c>
      <c r="J31" s="22">
        <f xml:space="preserve"> -PPMT($C$4/12, Table2[[#This Row],[Month]], $C$5*12,$C$3, ,0)</f>
        <v>7306.3629982036173</v>
      </c>
      <c r="K31" s="23">
        <f t="shared" si="1"/>
        <v>4805588.034094451</v>
      </c>
    </row>
    <row r="32" spans="7:11" x14ac:dyDescent="0.2">
      <c r="G32" s="19">
        <f xml:space="preserve"> ROWS($F$2:F32)</f>
        <v>31</v>
      </c>
      <c r="H32" s="22">
        <f t="shared" si="0"/>
        <v>35338.959863754586</v>
      </c>
      <c r="I32" s="22">
        <f xml:space="preserve"> -IPMT($C$4/12, Table2[[#This Row],[Month]],$C$5*12, $C$3, ,0)</f>
        <v>27989.976414728113</v>
      </c>
      <c r="J32" s="22">
        <f xml:space="preserve"> -PPMT($C$4/12, Table2[[#This Row],[Month]], $C$5*12,$C$3, ,0)</f>
        <v>7348.9834490264702</v>
      </c>
      <c r="K32" s="23">
        <f t="shared" si="1"/>
        <v>4798281.6710962476</v>
      </c>
    </row>
    <row r="33" spans="7:11" x14ac:dyDescent="0.2">
      <c r="G33" s="19">
        <f xml:space="preserve"> ROWS($F$2:F33)</f>
        <v>32</v>
      </c>
      <c r="H33" s="22">
        <f t="shared" si="0"/>
        <v>35338.959863754586</v>
      </c>
      <c r="I33" s="22">
        <f xml:space="preserve"> -IPMT($C$4/12, Table2[[#This Row],[Month]],$C$5*12, $C$3, ,0)</f>
        <v>27947.107344608794</v>
      </c>
      <c r="J33" s="22">
        <f xml:space="preserve"> -PPMT($C$4/12, Table2[[#This Row],[Month]], $C$5*12,$C$3, ,0)</f>
        <v>7391.8525191457929</v>
      </c>
      <c r="K33" s="23">
        <f t="shared" si="1"/>
        <v>4790932.6876472216</v>
      </c>
    </row>
    <row r="34" spans="7:11" x14ac:dyDescent="0.2">
      <c r="G34" s="19">
        <f xml:space="preserve"> ROWS($F$2:F34)</f>
        <v>33</v>
      </c>
      <c r="H34" s="22">
        <f t="shared" si="0"/>
        <v>35338.959863754586</v>
      </c>
      <c r="I34" s="22">
        <f xml:space="preserve"> -IPMT($C$4/12, Table2[[#This Row],[Month]],$C$5*12, $C$3, ,0)</f>
        <v>27903.988204913774</v>
      </c>
      <c r="J34" s="22">
        <f xml:space="preserve"> -PPMT($C$4/12, Table2[[#This Row],[Month]], $C$5*12,$C$3, ,0)</f>
        <v>7434.9716588408091</v>
      </c>
      <c r="K34" s="23">
        <f t="shared" si="1"/>
        <v>4783540.8351280754</v>
      </c>
    </row>
    <row r="35" spans="7:11" x14ac:dyDescent="0.2">
      <c r="G35" s="19">
        <f xml:space="preserve"> ROWS($F$2:F35)</f>
        <v>34</v>
      </c>
      <c r="H35" s="22">
        <f t="shared" si="0"/>
        <v>35338.959863754586</v>
      </c>
      <c r="I35" s="22">
        <f xml:space="preserve"> -IPMT($C$4/12, Table2[[#This Row],[Month]],$C$5*12, $C$3, ,0)</f>
        <v>27860.617536903872</v>
      </c>
      <c r="J35" s="22">
        <f xml:space="preserve"> -PPMT($C$4/12, Table2[[#This Row],[Month]], $C$5*12,$C$3, ,0)</f>
        <v>7478.342326850714</v>
      </c>
      <c r="K35" s="23">
        <f t="shared" si="1"/>
        <v>4776105.8634692347</v>
      </c>
    </row>
    <row r="36" spans="7:11" x14ac:dyDescent="0.2">
      <c r="G36" s="19">
        <f xml:space="preserve"> ROWS($F$2:F36)</f>
        <v>35</v>
      </c>
      <c r="H36" s="22">
        <f t="shared" si="0"/>
        <v>35338.959863754586</v>
      </c>
      <c r="I36" s="22">
        <f xml:space="preserve"> -IPMT($C$4/12, Table2[[#This Row],[Month]],$C$5*12, $C$3, ,0)</f>
        <v>27816.993873330575</v>
      </c>
      <c r="J36" s="22">
        <f xml:space="preserve"> -PPMT($C$4/12, Table2[[#This Row],[Month]], $C$5*12,$C$3, ,0)</f>
        <v>7521.9659904240107</v>
      </c>
      <c r="K36" s="23">
        <f t="shared" si="1"/>
        <v>4768627.521142384</v>
      </c>
    </row>
    <row r="37" spans="7:11" x14ac:dyDescent="0.2">
      <c r="G37" s="19">
        <f xml:space="preserve"> ROWS($F$2:F37)</f>
        <v>36</v>
      </c>
      <c r="H37" s="22">
        <f t="shared" si="0"/>
        <v>35338.959863754586</v>
      </c>
      <c r="I37" s="22">
        <f xml:space="preserve"> -IPMT($C$4/12, Table2[[#This Row],[Month]],$C$5*12, $C$3, ,0)</f>
        <v>27773.115738386441</v>
      </c>
      <c r="J37" s="22">
        <f xml:space="preserve"> -PPMT($C$4/12, Table2[[#This Row],[Month]], $C$5*12,$C$3, ,0)</f>
        <v>7565.8441253681485</v>
      </c>
      <c r="K37" s="23">
        <f t="shared" si="1"/>
        <v>4761105.5551519599</v>
      </c>
    </row>
    <row r="38" spans="7:11" x14ac:dyDescent="0.2">
      <c r="G38" s="19">
        <f xml:space="preserve"> ROWS($F$2:F38)</f>
        <v>37</v>
      </c>
      <c r="H38" s="22">
        <f t="shared" si="0"/>
        <v>35338.959863754586</v>
      </c>
      <c r="I38" s="22">
        <f xml:space="preserve"> -IPMT($C$4/12, Table2[[#This Row],[Month]],$C$5*12, $C$3, ,0)</f>
        <v>27728.981647655117</v>
      </c>
      <c r="J38" s="22">
        <f xml:space="preserve"> -PPMT($C$4/12, Table2[[#This Row],[Month]], $C$5*12,$C$3, ,0)</f>
        <v>7609.9782160994646</v>
      </c>
      <c r="K38" s="23">
        <f t="shared" si="1"/>
        <v>4753539.7110265922</v>
      </c>
    </row>
    <row r="39" spans="7:11" x14ac:dyDescent="0.2">
      <c r="G39" s="19">
        <f xml:space="preserve"> ROWS($F$2:F39)</f>
        <v>38</v>
      </c>
      <c r="H39" s="22">
        <f t="shared" si="0"/>
        <v>35338.959863754586</v>
      </c>
      <c r="I39" s="22">
        <f xml:space="preserve"> -IPMT($C$4/12, Table2[[#This Row],[Month]],$C$5*12, $C$3, ,0)</f>
        <v>27684.590108061209</v>
      </c>
      <c r="J39" s="22">
        <f xml:space="preserve"> -PPMT($C$4/12, Table2[[#This Row],[Month]], $C$5*12,$C$3, ,0)</f>
        <v>7654.3697556933785</v>
      </c>
      <c r="K39" s="23">
        <f t="shared" si="1"/>
        <v>4745929.7328104926</v>
      </c>
    </row>
    <row r="40" spans="7:11" x14ac:dyDescent="0.2">
      <c r="G40" s="19">
        <f xml:space="preserve"> ROWS($F$2:F40)</f>
        <v>39</v>
      </c>
      <c r="H40" s="22">
        <f t="shared" si="0"/>
        <v>35338.959863754586</v>
      </c>
      <c r="I40" s="22">
        <f xml:space="preserve"> -IPMT($C$4/12, Table2[[#This Row],[Month]],$C$5*12, $C$3, ,0)</f>
        <v>27639.939617819662</v>
      </c>
      <c r="J40" s="22">
        <f xml:space="preserve"> -PPMT($C$4/12, Table2[[#This Row],[Month]], $C$5*12,$C$3, ,0)</f>
        <v>7699.0202459349221</v>
      </c>
      <c r="K40" s="23">
        <f t="shared" si="1"/>
        <v>4738275.3630547989</v>
      </c>
    </row>
    <row r="41" spans="7:11" x14ac:dyDescent="0.2">
      <c r="G41" s="19">
        <f xml:space="preserve"> ROWS($F$2:F41)</f>
        <v>40</v>
      </c>
      <c r="H41" s="22">
        <f t="shared" si="0"/>
        <v>35338.959863754586</v>
      </c>
      <c r="I41" s="22">
        <f xml:space="preserve"> -IPMT($C$4/12, Table2[[#This Row],[Month]],$C$5*12, $C$3, ,0)</f>
        <v>27595.028666385042</v>
      </c>
      <c r="J41" s="22">
        <f xml:space="preserve"> -PPMT($C$4/12, Table2[[#This Row],[Month]], $C$5*12,$C$3, ,0)</f>
        <v>7743.9311973695421</v>
      </c>
      <c r="K41" s="23">
        <f t="shared" si="1"/>
        <v>4730576.3428088641</v>
      </c>
    </row>
    <row r="42" spans="7:11" x14ac:dyDescent="0.2">
      <c r="G42" s="19">
        <f xml:space="preserve"> ROWS($F$2:F42)</f>
        <v>41</v>
      </c>
      <c r="H42" s="22">
        <f t="shared" si="0"/>
        <v>35338.959863754586</v>
      </c>
      <c r="I42" s="22">
        <f xml:space="preserve"> -IPMT($C$4/12, Table2[[#This Row],[Month]],$C$5*12, $C$3, ,0)</f>
        <v>27549.855734400386</v>
      </c>
      <c r="J42" s="22">
        <f xml:space="preserve"> -PPMT($C$4/12, Table2[[#This Row],[Month]], $C$5*12,$C$3, ,0)</f>
        <v>7789.1041293541994</v>
      </c>
      <c r="K42" s="23">
        <f t="shared" si="1"/>
        <v>4722832.4116114946</v>
      </c>
    </row>
    <row r="43" spans="7:11" x14ac:dyDescent="0.2">
      <c r="G43" s="19">
        <f xml:space="preserve"> ROWS($F$2:F43)</f>
        <v>42</v>
      </c>
      <c r="H43" s="22">
        <f t="shared" si="0"/>
        <v>35338.959863754586</v>
      </c>
      <c r="I43" s="22">
        <f xml:space="preserve"> -IPMT($C$4/12, Table2[[#This Row],[Month]],$C$5*12, $C$3, ,0)</f>
        <v>27504.419293645824</v>
      </c>
      <c r="J43" s="22">
        <f xml:space="preserve"> -PPMT($C$4/12, Table2[[#This Row],[Month]], $C$5*12,$C$3, ,0)</f>
        <v>7834.5405701087639</v>
      </c>
      <c r="K43" s="23">
        <f t="shared" si="1"/>
        <v>4715043.3074821401</v>
      </c>
    </row>
    <row r="44" spans="7:11" x14ac:dyDescent="0.2">
      <c r="G44" s="19">
        <f xml:space="preserve"> ROWS($F$2:F44)</f>
        <v>43</v>
      </c>
      <c r="H44" s="22">
        <f t="shared" si="0"/>
        <v>35338.959863754586</v>
      </c>
      <c r="I44" s="22">
        <f xml:space="preserve"> -IPMT($C$4/12, Table2[[#This Row],[Month]],$C$5*12, $C$3, ,0)</f>
        <v>27458.717806986853</v>
      </c>
      <c r="J44" s="22">
        <f xml:space="preserve"> -PPMT($C$4/12, Table2[[#This Row],[Month]], $C$5*12,$C$3, ,0)</f>
        <v>7880.2420567677327</v>
      </c>
      <c r="K44" s="23">
        <f t="shared" si="1"/>
        <v>4707208.766912031</v>
      </c>
    </row>
    <row r="45" spans="7:11" x14ac:dyDescent="0.2">
      <c r="G45" s="19">
        <f xml:space="preserve"> ROWS($F$2:F45)</f>
        <v>44</v>
      </c>
      <c r="H45" s="22">
        <f t="shared" si="0"/>
        <v>35338.959863754586</v>
      </c>
      <c r="I45" s="22">
        <f xml:space="preserve"> -IPMT($C$4/12, Table2[[#This Row],[Month]],$C$5*12, $C$3, ,0)</f>
        <v>27412.749728322378</v>
      </c>
      <c r="J45" s="22">
        <f xml:space="preserve"> -PPMT($C$4/12, Table2[[#This Row],[Month]], $C$5*12,$C$3, ,0)</f>
        <v>7926.2101354322112</v>
      </c>
      <c r="K45" s="23">
        <f t="shared" si="1"/>
        <v>4699328.5248552635</v>
      </c>
    </row>
    <row r="46" spans="7:11" x14ac:dyDescent="0.2">
      <c r="G46" s="19">
        <f xml:space="preserve"> ROWS($F$2:F46)</f>
        <v>45</v>
      </c>
      <c r="H46" s="22">
        <f t="shared" si="0"/>
        <v>35338.959863754586</v>
      </c>
      <c r="I46" s="22">
        <f xml:space="preserve"> -IPMT($C$4/12, Table2[[#This Row],[Month]],$C$5*12, $C$3, ,0)</f>
        <v>27366.513502532351</v>
      </c>
      <c r="J46" s="22">
        <f xml:space="preserve"> -PPMT($C$4/12, Table2[[#This Row],[Month]], $C$5*12,$C$3, ,0)</f>
        <v>7972.4463612222316</v>
      </c>
      <c r="K46" s="23">
        <f t="shared" si="1"/>
        <v>4691402.3147198316</v>
      </c>
    </row>
    <row r="47" spans="7:11" x14ac:dyDescent="0.2">
      <c r="G47" s="19">
        <f xml:space="preserve"> ROWS($F$2:F47)</f>
        <v>46</v>
      </c>
      <c r="H47" s="22">
        <f t="shared" si="0"/>
        <v>35338.959863754586</v>
      </c>
      <c r="I47" s="22">
        <f xml:space="preserve"> -IPMT($C$4/12, Table2[[#This Row],[Month]],$C$5*12, $C$3, ,0)</f>
        <v>27320.007565425221</v>
      </c>
      <c r="J47" s="22">
        <f xml:space="preserve"> -PPMT($C$4/12, Table2[[#This Row],[Month]], $C$5*12,$C$3, ,0)</f>
        <v>8018.9522983293637</v>
      </c>
      <c r="K47" s="23">
        <f t="shared" si="1"/>
        <v>4683429.8683586093</v>
      </c>
    </row>
    <row r="48" spans="7:11" x14ac:dyDescent="0.2">
      <c r="G48" s="19">
        <f xml:space="preserve"> ROWS($F$2:F48)</f>
        <v>47</v>
      </c>
      <c r="H48" s="22">
        <f t="shared" si="0"/>
        <v>35338.959863754586</v>
      </c>
      <c r="I48" s="22">
        <f xml:space="preserve"> -IPMT($C$4/12, Table2[[#This Row],[Month]],$C$5*12, $C$3, ,0)</f>
        <v>27273.230343684972</v>
      </c>
      <c r="J48" s="22">
        <f xml:space="preserve"> -PPMT($C$4/12, Table2[[#This Row],[Month]], $C$5*12,$C$3, ,0)</f>
        <v>8065.7295200696162</v>
      </c>
      <c r="K48" s="23">
        <f t="shared" si="1"/>
        <v>4675410.9160602801</v>
      </c>
    </row>
    <row r="49" spans="2:11" x14ac:dyDescent="0.2">
      <c r="G49" s="19">
        <f xml:space="preserve"> ROWS($F$2:F49)</f>
        <v>48</v>
      </c>
      <c r="H49" s="22">
        <f t="shared" si="0"/>
        <v>35338.959863754586</v>
      </c>
      <c r="I49" s="22">
        <f xml:space="preserve"> -IPMT($C$4/12, Table2[[#This Row],[Month]],$C$5*12, $C$3, ,0)</f>
        <v>27226.180254817897</v>
      </c>
      <c r="J49" s="22">
        <f xml:space="preserve"> -PPMT($C$4/12, Table2[[#This Row],[Month]], $C$5*12,$C$3, ,0)</f>
        <v>8112.7796089366893</v>
      </c>
      <c r="K49" s="23">
        <f t="shared" si="1"/>
        <v>4667345.1865402106</v>
      </c>
    </row>
    <row r="50" spans="2:11" x14ac:dyDescent="0.2">
      <c r="G50" s="19">
        <f xml:space="preserve"> ROWS($F$2:F50)</f>
        <v>49</v>
      </c>
      <c r="H50" s="22">
        <f t="shared" si="0"/>
        <v>35338.959863754586</v>
      </c>
      <c r="I50" s="22">
        <f xml:space="preserve"> -IPMT($C$4/12, Table2[[#This Row],[Month]],$C$5*12, $C$3, ,0)</f>
        <v>27178.855707099097</v>
      </c>
      <c r="J50" s="22">
        <f xml:space="preserve"> -PPMT($C$4/12, Table2[[#This Row],[Month]], $C$5*12,$C$3, ,0)</f>
        <v>8160.104156655485</v>
      </c>
      <c r="K50" s="23">
        <f t="shared" si="1"/>
        <v>4659232.4069312736</v>
      </c>
    </row>
    <row r="51" spans="2:11" x14ac:dyDescent="0.2">
      <c r="G51" s="19">
        <f xml:space="preserve"> ROWS($F$2:F51)</f>
        <v>50</v>
      </c>
      <c r="H51" s="22">
        <f t="shared" si="0"/>
        <v>35338.959863754586</v>
      </c>
      <c r="I51" s="22">
        <f xml:space="preserve"> -IPMT($C$4/12, Table2[[#This Row],[Month]],$C$5*12, $C$3, ,0)</f>
        <v>27131.25509951861</v>
      </c>
      <c r="J51" s="22">
        <f xml:space="preserve"> -PPMT($C$4/12, Table2[[#This Row],[Month]], $C$5*12,$C$3, ,0)</f>
        <v>8207.7047642359776</v>
      </c>
      <c r="K51" s="23">
        <f t="shared" si="1"/>
        <v>4651072.3027746184</v>
      </c>
    </row>
    <row r="52" spans="2:11" x14ac:dyDescent="0.2">
      <c r="G52" s="19">
        <f xml:space="preserve"> ROWS($F$2:F52)</f>
        <v>51</v>
      </c>
      <c r="H52" s="22">
        <f t="shared" si="0"/>
        <v>35338.959863754586</v>
      </c>
      <c r="I52" s="22">
        <f xml:space="preserve"> -IPMT($C$4/12, Table2[[#This Row],[Month]],$C$5*12, $C$3, ,0)</f>
        <v>27083.376821727234</v>
      </c>
      <c r="J52" s="22">
        <f xml:space="preserve"> -PPMT($C$4/12, Table2[[#This Row],[Month]], $C$5*12,$C$3, ,0)</f>
        <v>8255.5830420273542</v>
      </c>
      <c r="K52" s="23">
        <f t="shared" si="1"/>
        <v>4642864.5980103826</v>
      </c>
    </row>
    <row r="53" spans="2:11" x14ac:dyDescent="0.2">
      <c r="G53" s="19">
        <f xml:space="preserve"> ROWS($F$2:F53)</f>
        <v>52</v>
      </c>
      <c r="H53" s="22">
        <f t="shared" si="0"/>
        <v>35338.959863754586</v>
      </c>
      <c r="I53" s="22">
        <f xml:space="preserve"> -IPMT($C$4/12, Table2[[#This Row],[Month]],$C$5*12, $C$3, ,0)</f>
        <v>27035.219253982072</v>
      </c>
      <c r="J53" s="22">
        <f xml:space="preserve"> -PPMT($C$4/12, Table2[[#This Row],[Month]], $C$5*12,$C$3, ,0)</f>
        <v>8303.7406097725125</v>
      </c>
      <c r="K53" s="23">
        <f t="shared" si="1"/>
        <v>4634609.0149683552</v>
      </c>
    </row>
    <row r="54" spans="2:11" x14ac:dyDescent="0.2">
      <c r="G54" s="19">
        <f xml:space="preserve"> ROWS($F$2:F54)</f>
        <v>53</v>
      </c>
      <c r="H54" s="22">
        <f t="shared" si="0"/>
        <v>35338.959863754586</v>
      </c>
      <c r="I54" s="22">
        <f xml:space="preserve"> -IPMT($C$4/12, Table2[[#This Row],[Month]],$C$5*12, $C$3, ,0)</f>
        <v>26986.780767091732</v>
      </c>
      <c r="J54" s="22">
        <f xml:space="preserve"> -PPMT($C$4/12, Table2[[#This Row],[Month]], $C$5*12,$C$3, ,0)</f>
        <v>8352.1790966628523</v>
      </c>
      <c r="K54" s="23">
        <f t="shared" si="1"/>
        <v>4626305.2743585827</v>
      </c>
    </row>
    <row r="55" spans="2:11" x14ac:dyDescent="0.2">
      <c r="G55" s="19">
        <f xml:space="preserve"> ROWS($F$2:F55)</f>
        <v>54</v>
      </c>
      <c r="H55" s="22">
        <f t="shared" si="0"/>
        <v>35338.959863754586</v>
      </c>
      <c r="I55" s="22">
        <f xml:space="preserve"> -IPMT($C$4/12, Table2[[#This Row],[Month]],$C$5*12, $C$3, ,0)</f>
        <v>26938.059722361199</v>
      </c>
      <c r="J55" s="22">
        <f xml:space="preserve"> -PPMT($C$4/12, Table2[[#This Row],[Month]], $C$5*12,$C$3, ,0)</f>
        <v>8400.9001413933875</v>
      </c>
      <c r="K55" s="23">
        <f t="shared" si="1"/>
        <v>4617953.0952619202</v>
      </c>
    </row>
    <row r="56" spans="2:11" x14ac:dyDescent="0.2">
      <c r="G56" s="19">
        <f xml:space="preserve"> ROWS($F$2:F56)</f>
        <v>55</v>
      </c>
      <c r="H56" s="22">
        <f t="shared" si="0"/>
        <v>35338.959863754586</v>
      </c>
      <c r="I56" s="22">
        <f xml:space="preserve"> -IPMT($C$4/12, Table2[[#This Row],[Month]],$C$5*12, $C$3, ,0)</f>
        <v>26889.054471536405</v>
      </c>
      <c r="J56" s="22">
        <f xml:space="preserve"> -PPMT($C$4/12, Table2[[#This Row],[Month]], $C$5*12,$C$3, ,0)</f>
        <v>8449.9053922181811</v>
      </c>
      <c r="K56" s="23">
        <f t="shared" si="1"/>
        <v>4609552.1951205265</v>
      </c>
    </row>
    <row r="57" spans="2:11" x14ac:dyDescent="0.2">
      <c r="G57" s="19">
        <f xml:space="preserve"> ROWS($F$2:F57)</f>
        <v>56</v>
      </c>
      <c r="H57" s="22">
        <f t="shared" si="0"/>
        <v>35338.959863754586</v>
      </c>
      <c r="I57" s="22">
        <f xml:space="preserve"> -IPMT($C$4/12, Table2[[#This Row],[Month]],$C$5*12, $C$3, ,0)</f>
        <v>26839.763356748466</v>
      </c>
      <c r="J57" s="22">
        <f xml:space="preserve"> -PPMT($C$4/12, Table2[[#This Row],[Month]], $C$5*12,$C$3, ,0)</f>
        <v>8499.1965070061196</v>
      </c>
      <c r="K57" s="23">
        <f t="shared" si="1"/>
        <v>4601102.2897283081</v>
      </c>
    </row>
    <row r="58" spans="2:11" x14ac:dyDescent="0.2">
      <c r="G58" s="19">
        <f xml:space="preserve"> ROWS($F$2:F58)</f>
        <v>57</v>
      </c>
      <c r="H58" s="22">
        <f t="shared" si="0"/>
        <v>35338.959863754586</v>
      </c>
      <c r="I58" s="22">
        <f xml:space="preserve"> -IPMT($C$4/12, Table2[[#This Row],[Month]],$C$5*12, $C$3, ,0)</f>
        <v>26790.184710457597</v>
      </c>
      <c r="J58" s="22">
        <f xml:space="preserve"> -PPMT($C$4/12, Table2[[#This Row],[Month]], $C$5*12,$C$3, ,0)</f>
        <v>8548.7751532969887</v>
      </c>
      <c r="K58" s="23">
        <f t="shared" si="1"/>
        <v>4592603.0932213021</v>
      </c>
    </row>
    <row r="59" spans="2:11" x14ac:dyDescent="0.2">
      <c r="G59" s="19">
        <f xml:space="preserve"> ROWS($F$2:F59)</f>
        <v>58</v>
      </c>
      <c r="H59" s="22">
        <f t="shared" si="0"/>
        <v>35338.959863754586</v>
      </c>
      <c r="I59" s="22">
        <f xml:space="preserve"> -IPMT($C$4/12, Table2[[#This Row],[Month]],$C$5*12, $C$3, ,0)</f>
        <v>26740.316855396697</v>
      </c>
      <c r="J59" s="22">
        <f xml:space="preserve"> -PPMT($C$4/12, Table2[[#This Row],[Month]], $C$5*12,$C$3, ,0)</f>
        <v>8598.6430083578889</v>
      </c>
      <c r="K59" s="23">
        <f t="shared" si="1"/>
        <v>4584054.3180680051</v>
      </c>
    </row>
    <row r="60" spans="2:11" x14ac:dyDescent="0.2">
      <c r="G60" s="19">
        <f xml:space="preserve"> ROWS($F$2:F60)</f>
        <v>59</v>
      </c>
      <c r="H60" s="22">
        <f t="shared" si="0"/>
        <v>35338.959863754586</v>
      </c>
      <c r="I60" s="22">
        <f xml:space="preserve"> -IPMT($C$4/12, Table2[[#This Row],[Month]],$C$5*12, $C$3, ,0)</f>
        <v>26690.158104514612</v>
      </c>
      <c r="J60" s="22">
        <f xml:space="preserve"> -PPMT($C$4/12, Table2[[#This Row],[Month]], $C$5*12,$C$3, ,0)</f>
        <v>8648.8017592399756</v>
      </c>
      <c r="K60" s="23">
        <f t="shared" si="1"/>
        <v>4575455.6750596473</v>
      </c>
    </row>
    <row r="61" spans="2:11" x14ac:dyDescent="0.2">
      <c r="G61" s="19">
        <f xml:space="preserve"> ROWS($F$2:F61)</f>
        <v>60</v>
      </c>
      <c r="H61" s="22">
        <f t="shared" si="0"/>
        <v>35338.959863754586</v>
      </c>
      <c r="I61" s="22">
        <f xml:space="preserve"> -IPMT($C$4/12, Table2[[#This Row],[Month]],$C$5*12, $C$3, ,0)</f>
        <v>26639.706760919049</v>
      </c>
      <c r="J61" s="22">
        <f xml:space="preserve"> -PPMT($C$4/12, Table2[[#This Row],[Month]], $C$5*12,$C$3, ,0)</f>
        <v>8699.2531028355424</v>
      </c>
      <c r="K61" s="23">
        <f t="shared" si="1"/>
        <v>4566806.8733004071</v>
      </c>
    </row>
    <row r="62" spans="2:11" ht="15.75" x14ac:dyDescent="0.25">
      <c r="B62" s="11" t="s">
        <v>1</v>
      </c>
      <c r="C62" s="24">
        <v>54558107.620197564</v>
      </c>
      <c r="G62" s="19">
        <f xml:space="preserve"> ROWS($F$2:F62)</f>
        <v>61</v>
      </c>
      <c r="H62" s="22">
        <f xml:space="preserve"> -PMT($C$63/12, $C$64*12, $C$62, , 0)</f>
        <v>385605.35508651298</v>
      </c>
      <c r="I62" s="22">
        <f xml:space="preserve"> -IPMT($C$63/12, Table2[[#This Row],[Month]] - 60, $C$64*12, $C$62, , 0)</f>
        <v>318255.62778448581</v>
      </c>
      <c r="J62" s="22">
        <f xml:space="preserve"> - PPMT($C$63/12, Table2[[#This Row],[Month]]-60, $C$64*12, $C$62, , 0)</f>
        <v>67349.727302027211</v>
      </c>
      <c r="K62" s="23">
        <f xml:space="preserve"> K61 + 50000000 - J61</f>
        <v>54558107.620197564</v>
      </c>
    </row>
    <row r="63" spans="2:11" ht="15.75" x14ac:dyDescent="0.25">
      <c r="B63" s="11" t="s">
        <v>3</v>
      </c>
      <c r="C63" s="13">
        <v>7.0000000000000007E-2</v>
      </c>
      <c r="G63" s="19">
        <f xml:space="preserve"> ROWS($F$2:F63)</f>
        <v>62</v>
      </c>
      <c r="H63" s="22">
        <f t="shared" ref="H63:H126" si="2" xml:space="preserve"> -PMT($C$63/12, $C$64*12, $C$62, , 0)</f>
        <v>385605.35508651298</v>
      </c>
      <c r="I63" s="22">
        <f xml:space="preserve"> -IPMT($C$63/12, Table2[[#This Row],[Month]] - 60, $C$64*12, $C$62, , 0)</f>
        <v>317862.75437522394</v>
      </c>
      <c r="J63" s="22">
        <f xml:space="preserve"> - PPMT($C$63/12, Table2[[#This Row],[Month]]-60, $C$64*12, $C$62, , 0)</f>
        <v>67742.600711289037</v>
      </c>
      <c r="K63" s="23">
        <f xml:space="preserve"> K62 - J62</f>
        <v>54490757.892895535</v>
      </c>
    </row>
    <row r="64" spans="2:11" ht="15.75" x14ac:dyDescent="0.25">
      <c r="B64" s="11" t="s">
        <v>6</v>
      </c>
      <c r="C64" s="14">
        <v>25</v>
      </c>
      <c r="G64" s="19">
        <f xml:space="preserve"> ROWS($F$2:F64)</f>
        <v>63</v>
      </c>
      <c r="H64" s="22">
        <f t="shared" si="2"/>
        <v>385605.35508651298</v>
      </c>
      <c r="I64" s="22">
        <f xml:space="preserve"> -IPMT($C$63/12, Table2[[#This Row],[Month]] - 60, $C$64*12, $C$62, , 0)</f>
        <v>317467.58920440811</v>
      </c>
      <c r="J64" s="22">
        <f xml:space="preserve"> - PPMT($C$63/12, Table2[[#This Row],[Month]]-60, $C$64*12, $C$62, , 0)</f>
        <v>68137.765882104883</v>
      </c>
      <c r="K64" s="23">
        <f t="shared" ref="K64:K127" si="3" xml:space="preserve"> K63 - J63</f>
        <v>54423015.292184249</v>
      </c>
    </row>
    <row r="65" spans="2:11" ht="15.75" x14ac:dyDescent="0.25">
      <c r="B65" s="11" t="s">
        <v>8</v>
      </c>
      <c r="C65" s="14" t="s">
        <v>9</v>
      </c>
      <c r="G65" s="19">
        <f xml:space="preserve"> ROWS($F$2:F65)</f>
        <v>64</v>
      </c>
      <c r="H65" s="22">
        <f t="shared" si="2"/>
        <v>385605.35508651298</v>
      </c>
      <c r="I65" s="22">
        <f xml:space="preserve"> -IPMT($C$63/12, Table2[[#This Row],[Month]] - 60, $C$64*12, $C$62, , 0)</f>
        <v>317070.11890342919</v>
      </c>
      <c r="J65" s="22">
        <f xml:space="preserve"> - PPMT($C$63/12, Table2[[#This Row],[Month]]-60, $C$64*12, $C$62, , 0)</f>
        <v>68535.236183083834</v>
      </c>
      <c r="K65" s="23">
        <f t="shared" si="3"/>
        <v>54354877.526302144</v>
      </c>
    </row>
    <row r="66" spans="2:11" x14ac:dyDescent="0.2">
      <c r="G66" s="19">
        <f xml:space="preserve"> ROWS($F$2:F66)</f>
        <v>65</v>
      </c>
      <c r="H66" s="22">
        <f t="shared" si="2"/>
        <v>385605.35508651298</v>
      </c>
      <c r="I66" s="22">
        <f xml:space="preserve"> -IPMT($C$63/12, Table2[[#This Row],[Month]] - 60, $C$64*12, $C$62, , 0)</f>
        <v>316670.33002569451</v>
      </c>
      <c r="J66" s="22">
        <f xml:space="preserve"> - PPMT($C$63/12, Table2[[#This Row],[Month]]-60, $C$64*12, $C$62, , 0)</f>
        <v>68935.025060818487</v>
      </c>
      <c r="K66" s="23">
        <f t="shared" si="3"/>
        <v>54286342.290119059</v>
      </c>
    </row>
    <row r="67" spans="2:11" x14ac:dyDescent="0.2">
      <c r="G67" s="19">
        <f xml:space="preserve"> ROWS($F$2:F67)</f>
        <v>66</v>
      </c>
      <c r="H67" s="22">
        <f t="shared" si="2"/>
        <v>385605.35508651298</v>
      </c>
      <c r="I67" s="22">
        <f xml:space="preserve"> -IPMT($C$63/12, Table2[[#This Row],[Month]] - 60, $C$64*12, $C$62, , 0)</f>
        <v>316268.20904617303</v>
      </c>
      <c r="J67" s="22">
        <f xml:space="preserve"> - PPMT($C$63/12, Table2[[#This Row],[Month]]-60, $C$64*12, $C$62, , 0)</f>
        <v>69337.14604033994</v>
      </c>
      <c r="K67" s="23">
        <f t="shared" si="3"/>
        <v>54217407.265058242</v>
      </c>
    </row>
    <row r="68" spans="2:11" x14ac:dyDescent="0.2">
      <c r="G68" s="19">
        <f xml:space="preserve"> ROWS($F$2:F68)</f>
        <v>67</v>
      </c>
      <c r="H68" s="22">
        <f t="shared" si="2"/>
        <v>385605.35508651298</v>
      </c>
      <c r="I68" s="22">
        <f xml:space="preserve"> -IPMT($C$63/12, Table2[[#This Row],[Month]] - 60, $C$64*12, $C$62, , 0)</f>
        <v>315863.74236093776</v>
      </c>
      <c r="J68" s="22">
        <f xml:space="preserve"> - PPMT($C$63/12, Table2[[#This Row],[Month]]-60, $C$64*12, $C$62, , 0)</f>
        <v>69741.612725575251</v>
      </c>
      <c r="K68" s="23">
        <f t="shared" si="3"/>
        <v>54148070.119017899</v>
      </c>
    </row>
    <row r="69" spans="2:11" x14ac:dyDescent="0.2">
      <c r="G69" s="19">
        <f xml:space="preserve"> ROWS($F$2:F69)</f>
        <v>68</v>
      </c>
      <c r="H69" s="22">
        <f t="shared" si="2"/>
        <v>385605.35508651298</v>
      </c>
      <c r="I69" s="22">
        <f xml:space="preserve"> -IPMT($C$63/12, Table2[[#This Row],[Month]] - 60, $C$64*12, $C$62, , 0)</f>
        <v>315456.91628670524</v>
      </c>
      <c r="J69" s="22">
        <f xml:space="preserve"> - PPMT($C$63/12, Table2[[#This Row],[Month]]-60, $C$64*12, $C$62, , 0)</f>
        <v>70148.438799807773</v>
      </c>
      <c r="K69" s="23">
        <f t="shared" si="3"/>
        <v>54078328.506292321</v>
      </c>
    </row>
    <row r="70" spans="2:11" x14ac:dyDescent="0.2">
      <c r="G70" s="19">
        <f xml:space="preserve"> ROWS($F$2:F70)</f>
        <v>69</v>
      </c>
      <c r="H70" s="22">
        <f t="shared" si="2"/>
        <v>385605.35508651298</v>
      </c>
      <c r="I70" s="22">
        <f xml:space="preserve"> -IPMT($C$63/12, Table2[[#This Row],[Month]] - 60, $C$64*12, $C$62, , 0)</f>
        <v>315047.71706037299</v>
      </c>
      <c r="J70" s="22">
        <f xml:space="preserve"> - PPMT($C$63/12, Table2[[#This Row],[Month]]-60, $C$64*12, $C$62, , 0)</f>
        <v>70557.63802613999</v>
      </c>
      <c r="K70" s="23">
        <f t="shared" si="3"/>
        <v>54008180.067492515</v>
      </c>
    </row>
    <row r="71" spans="2:11" x14ac:dyDescent="0.2">
      <c r="G71" s="19">
        <f xml:space="preserve"> ROWS($F$2:F71)</f>
        <v>70</v>
      </c>
      <c r="H71" s="22">
        <f t="shared" si="2"/>
        <v>385605.35508651298</v>
      </c>
      <c r="I71" s="22">
        <f xml:space="preserve"> -IPMT($C$63/12, Table2[[#This Row],[Month]] - 60, $C$64*12, $C$62, , 0)</f>
        <v>314636.13083855389</v>
      </c>
      <c r="J71" s="22">
        <f xml:space="preserve"> - PPMT($C$63/12, Table2[[#This Row],[Month]]-60, $C$64*12, $C$62, , 0)</f>
        <v>70969.224247959137</v>
      </c>
      <c r="K71" s="23">
        <f t="shared" si="3"/>
        <v>53937622.429466374</v>
      </c>
    </row>
    <row r="72" spans="2:11" x14ac:dyDescent="0.2">
      <c r="G72" s="19">
        <f xml:space="preserve"> ROWS($F$2:F72)</f>
        <v>71</v>
      </c>
      <c r="H72" s="22">
        <f t="shared" si="2"/>
        <v>385605.35508651298</v>
      </c>
      <c r="I72" s="22">
        <f xml:space="preserve"> -IPMT($C$63/12, Table2[[#This Row],[Month]] - 60, $C$64*12, $C$62, , 0)</f>
        <v>314222.14369710744</v>
      </c>
      <c r="J72" s="22">
        <f xml:space="preserve"> - PPMT($C$63/12, Table2[[#This Row],[Month]]-60, $C$64*12, $C$62, , 0)</f>
        <v>71383.211389405566</v>
      </c>
      <c r="K72" s="23">
        <f t="shared" si="3"/>
        <v>53866653.205218412</v>
      </c>
    </row>
    <row r="73" spans="2:11" x14ac:dyDescent="0.2">
      <c r="G73" s="19">
        <f xml:space="preserve"> ROWS($F$2:F73)</f>
        <v>72</v>
      </c>
      <c r="H73" s="22">
        <f t="shared" si="2"/>
        <v>385605.35508651298</v>
      </c>
      <c r="I73" s="22">
        <f xml:space="preserve"> -IPMT($C$63/12, Table2[[#This Row],[Month]] - 60, $C$64*12, $C$62, , 0)</f>
        <v>313805.74163066922</v>
      </c>
      <c r="J73" s="22">
        <f xml:space="preserve"> - PPMT($C$63/12, Table2[[#This Row],[Month]]-60, $C$64*12, $C$62, , 0)</f>
        <v>71799.613455843762</v>
      </c>
      <c r="K73" s="23">
        <f t="shared" si="3"/>
        <v>53795269.993829004</v>
      </c>
    </row>
    <row r="74" spans="2:11" x14ac:dyDescent="0.2">
      <c r="G74" s="19">
        <f xml:space="preserve"> ROWS($F$2:F74)</f>
        <v>73</v>
      </c>
      <c r="H74" s="22">
        <f t="shared" si="2"/>
        <v>385605.35508651298</v>
      </c>
      <c r="I74" s="22">
        <f xml:space="preserve"> -IPMT($C$63/12, Table2[[#This Row],[Month]] - 60, $C$64*12, $C$62, , 0)</f>
        <v>313386.91055217682</v>
      </c>
      <c r="J74" s="22">
        <f xml:space="preserve"> - PPMT($C$63/12, Table2[[#This Row],[Month]]-60, $C$64*12, $C$62, , 0)</f>
        <v>72218.444534336173</v>
      </c>
      <c r="K74" s="23">
        <f t="shared" si="3"/>
        <v>53723470.380373158</v>
      </c>
    </row>
    <row r="75" spans="2:11" x14ac:dyDescent="0.2">
      <c r="G75" s="19">
        <f xml:space="preserve"> ROWS($F$2:F75)</f>
        <v>74</v>
      </c>
      <c r="H75" s="22">
        <f t="shared" si="2"/>
        <v>385605.35508651298</v>
      </c>
      <c r="I75" s="22">
        <f xml:space="preserve"> -IPMT($C$63/12, Table2[[#This Row],[Month]] - 60, $C$64*12, $C$62, , 0)</f>
        <v>312965.63629239314</v>
      </c>
      <c r="J75" s="22">
        <f xml:space="preserve"> - PPMT($C$63/12, Table2[[#This Row],[Month]]-60, $C$64*12, $C$62, , 0)</f>
        <v>72639.718794119821</v>
      </c>
      <c r="K75" s="23">
        <f t="shared" si="3"/>
        <v>53651251.935838819</v>
      </c>
    </row>
    <row r="76" spans="2:11" x14ac:dyDescent="0.2">
      <c r="G76" s="19">
        <f xml:space="preserve"> ROWS($F$2:F76)</f>
        <v>75</v>
      </c>
      <c r="H76" s="22">
        <f t="shared" si="2"/>
        <v>385605.35508651298</v>
      </c>
      <c r="I76" s="22">
        <f xml:space="preserve"> -IPMT($C$63/12, Table2[[#This Row],[Month]] - 60, $C$64*12, $C$62, , 0)</f>
        <v>312541.90459942748</v>
      </c>
      <c r="J76" s="22">
        <f xml:space="preserve"> - PPMT($C$63/12, Table2[[#This Row],[Month]]-60, $C$64*12, $C$62, , 0)</f>
        <v>73063.450487085531</v>
      </c>
      <c r="K76" s="23">
        <f t="shared" si="3"/>
        <v>53578612.217044696</v>
      </c>
    </row>
    <row r="77" spans="2:11" x14ac:dyDescent="0.2">
      <c r="G77" s="19">
        <f xml:space="preserve"> ROWS($F$2:F77)</f>
        <v>76</v>
      </c>
      <c r="H77" s="22">
        <f t="shared" si="2"/>
        <v>385605.35508651298</v>
      </c>
      <c r="I77" s="22">
        <f xml:space="preserve"> -IPMT($C$63/12, Table2[[#This Row],[Month]] - 60, $C$64*12, $C$62, , 0)</f>
        <v>312115.70113825286</v>
      </c>
      <c r="J77" s="22">
        <f xml:space="preserve"> - PPMT($C$63/12, Table2[[#This Row],[Month]]-60, $C$64*12, $C$62, , 0)</f>
        <v>73489.65394826018</v>
      </c>
      <c r="K77" s="23">
        <f t="shared" si="3"/>
        <v>53505548.766557612</v>
      </c>
    </row>
    <row r="78" spans="2:11" x14ac:dyDescent="0.2">
      <c r="G78" s="19">
        <f xml:space="preserve"> ROWS($F$2:F78)</f>
        <v>77</v>
      </c>
      <c r="H78" s="22">
        <f t="shared" si="2"/>
        <v>385605.35508651298</v>
      </c>
      <c r="I78" s="22">
        <f xml:space="preserve"> -IPMT($C$63/12, Table2[[#This Row],[Month]] - 60, $C$64*12, $C$62, , 0)</f>
        <v>311687.01149022131</v>
      </c>
      <c r="J78" s="22">
        <f xml:space="preserve"> - PPMT($C$63/12, Table2[[#This Row],[Month]]-60, $C$64*12, $C$62, , 0)</f>
        <v>73918.343596291699</v>
      </c>
      <c r="K78" s="23">
        <f t="shared" si="3"/>
        <v>53432059.112609349</v>
      </c>
    </row>
    <row r="79" spans="2:11" x14ac:dyDescent="0.2">
      <c r="G79" s="19">
        <f xml:space="preserve"> ROWS($F$2:F79)</f>
        <v>78</v>
      </c>
      <c r="H79" s="22">
        <f t="shared" si="2"/>
        <v>385605.35508651298</v>
      </c>
      <c r="I79" s="22">
        <f xml:space="preserve"> -IPMT($C$63/12, Table2[[#This Row],[Month]] - 60, $C$64*12, $C$62, , 0)</f>
        <v>311255.8211525763</v>
      </c>
      <c r="J79" s="22">
        <f xml:space="preserve"> - PPMT($C$63/12, Table2[[#This Row],[Month]]-60, $C$64*12, $C$62, , 0)</f>
        <v>74349.53393393672</v>
      </c>
      <c r="K79" s="23">
        <f t="shared" si="3"/>
        <v>53358140.769013055</v>
      </c>
    </row>
    <row r="80" spans="2:11" x14ac:dyDescent="0.2">
      <c r="G80" s="19">
        <f xml:space="preserve"> ROWS($F$2:F80)</f>
        <v>79</v>
      </c>
      <c r="H80" s="22">
        <f t="shared" si="2"/>
        <v>385605.35508651298</v>
      </c>
      <c r="I80" s="22">
        <f xml:space="preserve"> -IPMT($C$63/12, Table2[[#This Row],[Month]] - 60, $C$64*12, $C$62, , 0)</f>
        <v>310822.1155379616</v>
      </c>
      <c r="J80" s="22">
        <f xml:space="preserve"> - PPMT($C$63/12, Table2[[#This Row],[Month]]-60, $C$64*12, $C$62, , 0)</f>
        <v>74783.239548551355</v>
      </c>
      <c r="K80" s="23">
        <f t="shared" si="3"/>
        <v>53283791.235079117</v>
      </c>
    </row>
    <row r="81" spans="7:11" x14ac:dyDescent="0.2">
      <c r="G81" s="19">
        <f xml:space="preserve"> ROWS($F$2:F81)</f>
        <v>80</v>
      </c>
      <c r="H81" s="22">
        <f t="shared" si="2"/>
        <v>385605.35508651298</v>
      </c>
      <c r="I81" s="22">
        <f xml:space="preserve"> -IPMT($C$63/12, Table2[[#This Row],[Month]] - 60, $C$64*12, $C$62, , 0)</f>
        <v>310385.87997392839</v>
      </c>
      <c r="J81" s="22">
        <f xml:space="preserve"> - PPMT($C$63/12, Table2[[#This Row],[Month]]-60, $C$64*12, $C$62, , 0)</f>
        <v>75219.47511258458</v>
      </c>
      <c r="K81" s="23">
        <f t="shared" si="3"/>
        <v>53209007.995530568</v>
      </c>
    </row>
    <row r="82" spans="7:11" x14ac:dyDescent="0.2">
      <c r="G82" s="19">
        <f xml:space="preserve"> ROWS($F$2:F82)</f>
        <v>81</v>
      </c>
      <c r="H82" s="22">
        <f t="shared" si="2"/>
        <v>385605.35508651298</v>
      </c>
      <c r="I82" s="22">
        <f xml:space="preserve"> -IPMT($C$63/12, Table2[[#This Row],[Month]] - 60, $C$64*12, $C$62, , 0)</f>
        <v>309947.09970243834</v>
      </c>
      <c r="J82" s="22">
        <f xml:space="preserve"> - PPMT($C$63/12, Table2[[#This Row],[Month]]-60, $C$64*12, $C$62, , 0)</f>
        <v>75658.255384074655</v>
      </c>
      <c r="K82" s="23">
        <f t="shared" si="3"/>
        <v>53133788.520417981</v>
      </c>
    </row>
    <row r="83" spans="7:11" x14ac:dyDescent="0.2">
      <c r="G83" s="19">
        <f xml:space="preserve"> ROWS($F$2:F83)</f>
        <v>82</v>
      </c>
      <c r="H83" s="22">
        <f t="shared" si="2"/>
        <v>385605.35508651298</v>
      </c>
      <c r="I83" s="22">
        <f xml:space="preserve"> -IPMT($C$63/12, Table2[[#This Row],[Month]] - 60, $C$64*12, $C$62, , 0)</f>
        <v>309505.75987936463</v>
      </c>
      <c r="J83" s="22">
        <f xml:space="preserve"> - PPMT($C$63/12, Table2[[#This Row],[Month]]-60, $C$64*12, $C$62, , 0)</f>
        <v>76099.595207148421</v>
      </c>
      <c r="K83" s="23">
        <f t="shared" si="3"/>
        <v>53058130.265033908</v>
      </c>
    </row>
    <row r="84" spans="7:11" x14ac:dyDescent="0.2">
      <c r="G84" s="19">
        <f xml:space="preserve"> ROWS($F$2:F84)</f>
        <v>83</v>
      </c>
      <c r="H84" s="22">
        <f t="shared" si="2"/>
        <v>385605.35508651298</v>
      </c>
      <c r="I84" s="22">
        <f xml:space="preserve"> -IPMT($C$63/12, Table2[[#This Row],[Month]] - 60, $C$64*12, $C$62, , 0)</f>
        <v>309061.84557398956</v>
      </c>
      <c r="J84" s="22">
        <f xml:space="preserve"> - PPMT($C$63/12, Table2[[#This Row],[Month]]-60, $C$64*12, $C$62, , 0)</f>
        <v>76543.509512523466</v>
      </c>
      <c r="K84" s="23">
        <f t="shared" si="3"/>
        <v>52982030.669826761</v>
      </c>
    </row>
    <row r="85" spans="7:11" x14ac:dyDescent="0.2">
      <c r="G85" s="19">
        <f xml:space="preserve"> ROWS($F$2:F85)</f>
        <v>84</v>
      </c>
      <c r="H85" s="22">
        <f t="shared" si="2"/>
        <v>385605.35508651298</v>
      </c>
      <c r="I85" s="22">
        <f xml:space="preserve"> -IPMT($C$63/12, Table2[[#This Row],[Month]] - 60, $C$64*12, $C$62, , 0)</f>
        <v>308615.34176849981</v>
      </c>
      <c r="J85" s="22">
        <f xml:space="preserve"> - PPMT($C$63/12, Table2[[#This Row],[Month]]-60, $C$64*12, $C$62, , 0)</f>
        <v>76990.013318013182</v>
      </c>
      <c r="K85" s="23">
        <f t="shared" si="3"/>
        <v>52905487.16031424</v>
      </c>
    </row>
    <row r="86" spans="7:11" x14ac:dyDescent="0.2">
      <c r="G86" s="19">
        <f xml:space="preserve"> ROWS($F$2:F86)</f>
        <v>85</v>
      </c>
      <c r="H86" s="22">
        <f t="shared" si="2"/>
        <v>385605.35508651298</v>
      </c>
      <c r="I86" s="22">
        <f xml:space="preserve"> -IPMT($C$63/12, Table2[[#This Row],[Month]] - 60, $C$64*12, $C$62, , 0)</f>
        <v>308166.23335747805</v>
      </c>
      <c r="J86" s="22">
        <f xml:space="preserve"> - PPMT($C$63/12, Table2[[#This Row],[Month]]-60, $C$64*12, $C$62, , 0)</f>
        <v>77439.121729034916</v>
      </c>
      <c r="K86" s="23">
        <f t="shared" si="3"/>
        <v>52828497.14699623</v>
      </c>
    </row>
    <row r="87" spans="7:11" x14ac:dyDescent="0.2">
      <c r="G87" s="19">
        <f xml:space="preserve"> ROWS($F$2:F87)</f>
        <v>86</v>
      </c>
      <c r="H87" s="22">
        <f t="shared" si="2"/>
        <v>385605.35508651298</v>
      </c>
      <c r="I87" s="22">
        <f xml:space="preserve"> -IPMT($C$63/12, Table2[[#This Row],[Month]] - 60, $C$64*12, $C$62, , 0)</f>
        <v>307714.50514739199</v>
      </c>
      <c r="J87" s="22">
        <f xml:space="preserve"> - PPMT($C$63/12, Table2[[#This Row],[Month]]-60, $C$64*12, $C$62, , 0)</f>
        <v>77890.849939120948</v>
      </c>
      <c r="K87" s="23">
        <f t="shared" si="3"/>
        <v>52751058.025267199</v>
      </c>
    </row>
    <row r="88" spans="7:11" x14ac:dyDescent="0.2">
      <c r="G88" s="19">
        <f xml:space="preserve"> ROWS($F$2:F88)</f>
        <v>87</v>
      </c>
      <c r="H88" s="22">
        <f t="shared" si="2"/>
        <v>385605.35508651298</v>
      </c>
      <c r="I88" s="22">
        <f xml:space="preserve"> -IPMT($C$63/12, Table2[[#This Row],[Month]] - 60, $C$64*12, $C$62, , 0)</f>
        <v>307260.1418560805</v>
      </c>
      <c r="J88" s="22">
        <f xml:space="preserve"> - PPMT($C$63/12, Table2[[#This Row],[Month]]-60, $C$64*12, $C$62, , 0)</f>
        <v>78345.213230432506</v>
      </c>
      <c r="K88" s="23">
        <f t="shared" si="3"/>
        <v>52673167.175328076</v>
      </c>
    </row>
    <row r="89" spans="7:11" x14ac:dyDescent="0.2">
      <c r="G89" s="19">
        <f xml:space="preserve"> ROWS($F$2:F89)</f>
        <v>88</v>
      </c>
      <c r="H89" s="22">
        <f t="shared" si="2"/>
        <v>385605.35508651298</v>
      </c>
      <c r="I89" s="22">
        <f xml:space="preserve"> -IPMT($C$63/12, Table2[[#This Row],[Month]] - 60, $C$64*12, $C$62, , 0)</f>
        <v>306803.12811223633</v>
      </c>
      <c r="J89" s="22">
        <f xml:space="preserve"> - PPMT($C$63/12, Table2[[#This Row],[Month]]-60, $C$64*12, $C$62, , 0)</f>
        <v>78802.226974276695</v>
      </c>
      <c r="K89" s="23">
        <f t="shared" si="3"/>
        <v>52594821.962097645</v>
      </c>
    </row>
    <row r="90" spans="7:11" x14ac:dyDescent="0.2">
      <c r="G90" s="19">
        <f xml:space="preserve"> ROWS($F$2:F90)</f>
        <v>89</v>
      </c>
      <c r="H90" s="22">
        <f t="shared" si="2"/>
        <v>385605.35508651298</v>
      </c>
      <c r="I90" s="22">
        <f xml:space="preserve"> -IPMT($C$63/12, Table2[[#This Row],[Month]] - 60, $C$64*12, $C$62, , 0)</f>
        <v>306343.44845488638</v>
      </c>
      <c r="J90" s="22">
        <f xml:space="preserve"> - PPMT($C$63/12, Table2[[#This Row],[Month]]-60, $C$64*12, $C$62, , 0)</f>
        <v>79261.906631626625</v>
      </c>
      <c r="K90" s="23">
        <f t="shared" si="3"/>
        <v>52516019.735123366</v>
      </c>
    </row>
    <row r="91" spans="7:11" x14ac:dyDescent="0.2">
      <c r="G91" s="19">
        <f xml:space="preserve"> ROWS($F$2:F91)</f>
        <v>90</v>
      </c>
      <c r="H91" s="22">
        <f t="shared" si="2"/>
        <v>385605.35508651298</v>
      </c>
      <c r="I91" s="22">
        <f xml:space="preserve"> -IPMT($C$63/12, Table2[[#This Row],[Month]] - 60, $C$64*12, $C$62, , 0)</f>
        <v>305881.08733286854</v>
      </c>
      <c r="J91" s="22">
        <f xml:space="preserve"> - PPMT($C$63/12, Table2[[#This Row],[Month]]-60, $C$64*12, $C$62, , 0)</f>
        <v>79724.267753644453</v>
      </c>
      <c r="K91" s="23">
        <f t="shared" si="3"/>
        <v>52436757.82849174</v>
      </c>
    </row>
    <row r="92" spans="7:11" x14ac:dyDescent="0.2">
      <c r="G92" s="19">
        <f xml:space="preserve"> ROWS($F$2:F92)</f>
        <v>91</v>
      </c>
      <c r="H92" s="22">
        <f t="shared" si="2"/>
        <v>385605.35508651298</v>
      </c>
      <c r="I92" s="22">
        <f xml:space="preserve"> -IPMT($C$63/12, Table2[[#This Row],[Month]] - 60, $C$64*12, $C$62, , 0)</f>
        <v>305416.02910430561</v>
      </c>
      <c r="J92" s="22">
        <f xml:space="preserve"> - PPMT($C$63/12, Table2[[#This Row],[Month]]-60, $C$64*12, $C$62, , 0)</f>
        <v>80189.325982207374</v>
      </c>
      <c r="K92" s="23">
        <f t="shared" si="3"/>
        <v>52357033.560738094</v>
      </c>
    </row>
    <row r="93" spans="7:11" x14ac:dyDescent="0.2">
      <c r="G93" s="19">
        <f xml:space="preserve"> ROWS($F$2:F93)</f>
        <v>92</v>
      </c>
      <c r="H93" s="22">
        <f t="shared" si="2"/>
        <v>385605.35508651298</v>
      </c>
      <c r="I93" s="22">
        <f xml:space="preserve"> -IPMT($C$63/12, Table2[[#This Row],[Month]] - 60, $C$64*12, $C$62, , 0)</f>
        <v>304948.25803607609</v>
      </c>
      <c r="J93" s="22">
        <f xml:space="preserve"> - PPMT($C$63/12, Table2[[#This Row],[Month]]-60, $C$64*12, $C$62, , 0)</f>
        <v>80657.097050436918</v>
      </c>
      <c r="K93" s="23">
        <f t="shared" si="3"/>
        <v>52276844.234755889</v>
      </c>
    </row>
    <row r="94" spans="7:11" x14ac:dyDescent="0.2">
      <c r="G94" s="19">
        <f xml:space="preserve"> ROWS($F$2:F94)</f>
        <v>93</v>
      </c>
      <c r="H94" s="22">
        <f t="shared" si="2"/>
        <v>385605.35508651298</v>
      </c>
      <c r="I94" s="22">
        <f xml:space="preserve"> -IPMT($C$63/12, Table2[[#This Row],[Month]] - 60, $C$64*12, $C$62, , 0)</f>
        <v>304477.75830328185</v>
      </c>
      <c r="J94" s="22">
        <f xml:space="preserve"> - PPMT($C$63/12, Table2[[#This Row],[Month]]-60, $C$64*12, $C$62, , 0)</f>
        <v>81127.596783231143</v>
      </c>
      <c r="K94" s="23">
        <f t="shared" si="3"/>
        <v>52196187.137705453</v>
      </c>
    </row>
    <row r="95" spans="7:11" x14ac:dyDescent="0.2">
      <c r="G95" s="19">
        <f xml:space="preserve"> ROWS($F$2:F95)</f>
        <v>94</v>
      </c>
      <c r="H95" s="22">
        <f t="shared" si="2"/>
        <v>385605.35508651298</v>
      </c>
      <c r="I95" s="22">
        <f xml:space="preserve"> -IPMT($C$63/12, Table2[[#This Row],[Month]] - 60, $C$64*12, $C$62, , 0)</f>
        <v>304004.51398871304</v>
      </c>
      <c r="J95" s="22">
        <f xml:space="preserve"> - PPMT($C$63/12, Table2[[#This Row],[Month]]-60, $C$64*12, $C$62, , 0)</f>
        <v>81600.841097799988</v>
      </c>
      <c r="K95" s="23">
        <f t="shared" si="3"/>
        <v>52115059.540922225</v>
      </c>
    </row>
    <row r="96" spans="7:11" x14ac:dyDescent="0.2">
      <c r="G96" s="19">
        <f xml:space="preserve"> ROWS($F$2:F96)</f>
        <v>95</v>
      </c>
      <c r="H96" s="22">
        <f t="shared" si="2"/>
        <v>385605.35508651298</v>
      </c>
      <c r="I96" s="22">
        <f xml:space="preserve"> -IPMT($C$63/12, Table2[[#This Row],[Month]] - 60, $C$64*12, $C$62, , 0)</f>
        <v>303528.5090823092</v>
      </c>
      <c r="J96" s="22">
        <f xml:space="preserve"> - PPMT($C$63/12, Table2[[#This Row],[Month]]-60, $C$64*12, $C$62, , 0)</f>
        <v>82076.846004203835</v>
      </c>
      <c r="K96" s="23">
        <f t="shared" si="3"/>
        <v>52033458.699824423</v>
      </c>
    </row>
    <row r="97" spans="7:11" x14ac:dyDescent="0.2">
      <c r="G97" s="19">
        <f xml:space="preserve"> ROWS($F$2:F97)</f>
        <v>96</v>
      </c>
      <c r="H97" s="22">
        <f t="shared" si="2"/>
        <v>385605.35508651298</v>
      </c>
      <c r="I97" s="22">
        <f xml:space="preserve"> -IPMT($C$63/12, Table2[[#This Row],[Month]] - 60, $C$64*12, $C$62, , 0)</f>
        <v>303049.72748061799</v>
      </c>
      <c r="J97" s="22">
        <f xml:space="preserve"> - PPMT($C$63/12, Table2[[#This Row],[Month]]-60, $C$64*12, $C$62, , 0)</f>
        <v>82555.627605894988</v>
      </c>
      <c r="K97" s="23">
        <f t="shared" si="3"/>
        <v>51951381.85382022</v>
      </c>
    </row>
    <row r="98" spans="7:11" x14ac:dyDescent="0.2">
      <c r="G98" s="19">
        <f xml:space="preserve"> ROWS($F$2:F98)</f>
        <v>97</v>
      </c>
      <c r="H98" s="22">
        <f t="shared" si="2"/>
        <v>385605.35508651298</v>
      </c>
      <c r="I98" s="22">
        <f xml:space="preserve"> -IPMT($C$63/12, Table2[[#This Row],[Month]] - 60, $C$64*12, $C$62, , 0)</f>
        <v>302568.15298625024</v>
      </c>
      <c r="J98" s="22">
        <f xml:space="preserve"> - PPMT($C$63/12, Table2[[#This Row],[Month]]-60, $C$64*12, $C$62, , 0)</f>
        <v>83037.20210026273</v>
      </c>
      <c r="K98" s="23">
        <f t="shared" si="3"/>
        <v>51868826.226214327</v>
      </c>
    </row>
    <row r="99" spans="7:11" x14ac:dyDescent="0.2">
      <c r="G99" s="19">
        <f xml:space="preserve"> ROWS($F$2:F99)</f>
        <v>98</v>
      </c>
      <c r="H99" s="22">
        <f t="shared" si="2"/>
        <v>385605.35508651298</v>
      </c>
      <c r="I99" s="22">
        <f xml:space="preserve"> -IPMT($C$63/12, Table2[[#This Row],[Month]] - 60, $C$64*12, $C$62, , 0)</f>
        <v>302083.76930733206</v>
      </c>
      <c r="J99" s="22">
        <f xml:space="preserve"> - PPMT($C$63/12, Table2[[#This Row],[Month]]-60, $C$64*12, $C$62, , 0)</f>
        <v>83521.585779180925</v>
      </c>
      <c r="K99" s="23">
        <f t="shared" si="3"/>
        <v>51785789.024114065</v>
      </c>
    </row>
    <row r="100" spans="7:11" x14ac:dyDescent="0.2">
      <c r="G100" s="19">
        <f xml:space="preserve"> ROWS($F$2:F100)</f>
        <v>99</v>
      </c>
      <c r="H100" s="22">
        <f t="shared" si="2"/>
        <v>385605.35508651298</v>
      </c>
      <c r="I100" s="22">
        <f xml:space="preserve"> -IPMT($C$63/12, Table2[[#This Row],[Month]] - 60, $C$64*12, $C$62, , 0)</f>
        <v>301596.56005695352</v>
      </c>
      <c r="J100" s="22">
        <f xml:space="preserve"> - PPMT($C$63/12, Table2[[#This Row],[Month]]-60, $C$64*12, $C$62, , 0)</f>
        <v>84008.795029559478</v>
      </c>
      <c r="K100" s="23">
        <f t="shared" si="3"/>
        <v>51702267.438334882</v>
      </c>
    </row>
    <row r="101" spans="7:11" x14ac:dyDescent="0.2">
      <c r="G101" s="19">
        <f xml:space="preserve"> ROWS($F$2:F101)</f>
        <v>100</v>
      </c>
      <c r="H101" s="22">
        <f t="shared" si="2"/>
        <v>385605.35508651298</v>
      </c>
      <c r="I101" s="22">
        <f xml:space="preserve"> -IPMT($C$63/12, Table2[[#This Row],[Month]] - 60, $C$64*12, $C$62, , 0)</f>
        <v>301106.50875261438</v>
      </c>
      <c r="J101" s="22">
        <f xml:space="preserve"> - PPMT($C$63/12, Table2[[#This Row],[Month]]-60, $C$64*12, $C$62, , 0)</f>
        <v>84498.846333898589</v>
      </c>
      <c r="K101" s="23">
        <f t="shared" si="3"/>
        <v>51618258.643305324</v>
      </c>
    </row>
    <row r="102" spans="7:11" x14ac:dyDescent="0.2">
      <c r="G102" s="19">
        <f xml:space="preserve"> ROWS($F$2:F102)</f>
        <v>101</v>
      </c>
      <c r="H102" s="22">
        <f t="shared" si="2"/>
        <v>385605.35508651298</v>
      </c>
      <c r="I102" s="22">
        <f xml:space="preserve"> -IPMT($C$63/12, Table2[[#This Row],[Month]] - 60, $C$64*12, $C$62, , 0)</f>
        <v>300613.59881566669</v>
      </c>
      <c r="J102" s="22">
        <f xml:space="preserve"> - PPMT($C$63/12, Table2[[#This Row],[Month]]-60, $C$64*12, $C$62, , 0)</f>
        <v>84991.756270846323</v>
      </c>
      <c r="K102" s="23">
        <f t="shared" si="3"/>
        <v>51533759.796971425</v>
      </c>
    </row>
    <row r="103" spans="7:11" x14ac:dyDescent="0.2">
      <c r="G103" s="19">
        <f xml:space="preserve"> ROWS($F$2:F103)</f>
        <v>102</v>
      </c>
      <c r="H103" s="22">
        <f t="shared" si="2"/>
        <v>385605.35508651298</v>
      </c>
      <c r="I103" s="22">
        <f xml:space="preserve"> -IPMT($C$63/12, Table2[[#This Row],[Month]] - 60, $C$64*12, $C$62, , 0)</f>
        <v>300117.81357075344</v>
      </c>
      <c r="J103" s="22">
        <f xml:space="preserve"> - PPMT($C$63/12, Table2[[#This Row],[Month]]-60, $C$64*12, $C$62, , 0)</f>
        <v>85487.5415157596</v>
      </c>
      <c r="K103" s="23">
        <f t="shared" si="3"/>
        <v>51448768.040700577</v>
      </c>
    </row>
    <row r="104" spans="7:11" x14ac:dyDescent="0.2">
      <c r="G104" s="19">
        <f xml:space="preserve"> ROWS($F$2:F104)</f>
        <v>103</v>
      </c>
      <c r="H104" s="22">
        <f t="shared" si="2"/>
        <v>385605.35508651298</v>
      </c>
      <c r="I104" s="22">
        <f xml:space="preserve"> -IPMT($C$63/12, Table2[[#This Row],[Month]] - 60, $C$64*12, $C$62, , 0)</f>
        <v>299619.13624524476</v>
      </c>
      <c r="J104" s="22">
        <f xml:space="preserve"> - PPMT($C$63/12, Table2[[#This Row],[Month]]-60, $C$64*12, $C$62, , 0)</f>
        <v>85986.218841268201</v>
      </c>
      <c r="K104" s="23">
        <f t="shared" si="3"/>
        <v>51363280.499184817</v>
      </c>
    </row>
    <row r="105" spans="7:11" x14ac:dyDescent="0.2">
      <c r="G105" s="19">
        <f xml:space="preserve"> ROWS($F$2:F105)</f>
        <v>104</v>
      </c>
      <c r="H105" s="22">
        <f t="shared" si="2"/>
        <v>385605.35508651298</v>
      </c>
      <c r="I105" s="22">
        <f xml:space="preserve"> -IPMT($C$63/12, Table2[[#This Row],[Month]] - 60, $C$64*12, $C$62, , 0)</f>
        <v>299117.54996867076</v>
      </c>
      <c r="J105" s="22">
        <f xml:space="preserve"> - PPMT($C$63/12, Table2[[#This Row],[Month]]-60, $C$64*12, $C$62, , 0)</f>
        <v>86487.805117842247</v>
      </c>
      <c r="K105" s="23">
        <f t="shared" si="3"/>
        <v>51277294.280343547</v>
      </c>
    </row>
    <row r="106" spans="7:11" x14ac:dyDescent="0.2">
      <c r="G106" s="19">
        <f xml:space="preserve"> ROWS($F$2:F106)</f>
        <v>105</v>
      </c>
      <c r="H106" s="22">
        <f t="shared" si="2"/>
        <v>385605.35508651298</v>
      </c>
      <c r="I106" s="22">
        <f xml:space="preserve"> -IPMT($C$63/12, Table2[[#This Row],[Month]] - 60, $C$64*12, $C$62, , 0)</f>
        <v>298613.03777215001</v>
      </c>
      <c r="J106" s="22">
        <f xml:space="preserve"> - PPMT($C$63/12, Table2[[#This Row],[Month]]-60, $C$64*12, $C$62, , 0)</f>
        <v>86992.317314362997</v>
      </c>
      <c r="K106" s="23">
        <f t="shared" si="3"/>
        <v>51190806.475225702</v>
      </c>
    </row>
    <row r="107" spans="7:11" x14ac:dyDescent="0.2">
      <c r="G107" s="19">
        <f xml:space="preserve"> ROWS($F$2:F107)</f>
        <v>106</v>
      </c>
      <c r="H107" s="22">
        <f t="shared" si="2"/>
        <v>385605.35508651298</v>
      </c>
      <c r="I107" s="22">
        <f xml:space="preserve"> -IPMT($C$63/12, Table2[[#This Row],[Month]] - 60, $C$64*12, $C$62, , 0)</f>
        <v>298105.58258781617</v>
      </c>
      <c r="J107" s="22">
        <f xml:space="preserve"> - PPMT($C$63/12, Table2[[#This Row],[Month]]-60, $C$64*12, $C$62, , 0)</f>
        <v>87499.77249869681</v>
      </c>
      <c r="K107" s="23">
        <f t="shared" si="3"/>
        <v>51103814.157911338</v>
      </c>
    </row>
    <row r="108" spans="7:11" x14ac:dyDescent="0.2">
      <c r="G108" s="19">
        <f xml:space="preserve"> ROWS($F$2:F108)</f>
        <v>107</v>
      </c>
      <c r="H108" s="22">
        <f t="shared" si="2"/>
        <v>385605.35508651298</v>
      </c>
      <c r="I108" s="22">
        <f xml:space="preserve"> -IPMT($C$63/12, Table2[[#This Row],[Month]] - 60, $C$64*12, $C$62, , 0)</f>
        <v>297595.1672482405</v>
      </c>
      <c r="J108" s="22">
        <f xml:space="preserve"> - PPMT($C$63/12, Table2[[#This Row],[Month]]-60, $C$64*12, $C$62, , 0)</f>
        <v>88010.187838272512</v>
      </c>
      <c r="K108" s="23">
        <f t="shared" si="3"/>
        <v>51016314.385412641</v>
      </c>
    </row>
    <row r="109" spans="7:11" x14ac:dyDescent="0.2">
      <c r="G109" s="19">
        <f xml:space="preserve"> ROWS($F$2:F109)</f>
        <v>108</v>
      </c>
      <c r="H109" s="22">
        <f t="shared" si="2"/>
        <v>385605.35508651298</v>
      </c>
      <c r="I109" s="22">
        <f xml:space="preserve"> -IPMT($C$63/12, Table2[[#This Row],[Month]] - 60, $C$64*12, $C$62, , 0)</f>
        <v>297081.77448585059</v>
      </c>
      <c r="J109" s="22">
        <f xml:space="preserve"> - PPMT($C$63/12, Table2[[#This Row],[Month]]-60, $C$64*12, $C$62, , 0)</f>
        <v>88523.580600662448</v>
      </c>
      <c r="K109" s="23">
        <f t="shared" si="3"/>
        <v>50928304.19757437</v>
      </c>
    </row>
    <row r="110" spans="7:11" x14ac:dyDescent="0.2">
      <c r="G110" s="19">
        <f xml:space="preserve"> ROWS($F$2:F110)</f>
        <v>109</v>
      </c>
      <c r="H110" s="22">
        <f t="shared" si="2"/>
        <v>385605.35508651298</v>
      </c>
      <c r="I110" s="22">
        <f xml:space="preserve"> -IPMT($C$63/12, Table2[[#This Row],[Month]] - 60, $C$64*12, $C$62, , 0)</f>
        <v>296565.38693234674</v>
      </c>
      <c r="J110" s="22">
        <f xml:space="preserve"> - PPMT($C$63/12, Table2[[#This Row],[Month]]-60, $C$64*12, $C$62, , 0)</f>
        <v>89039.968154166301</v>
      </c>
      <c r="K110" s="23">
        <f t="shared" si="3"/>
        <v>50839780.616973706</v>
      </c>
    </row>
    <row r="111" spans="7:11" x14ac:dyDescent="0.2">
      <c r="G111" s="19">
        <f xml:space="preserve"> ROWS($F$2:F111)</f>
        <v>110</v>
      </c>
      <c r="H111" s="22">
        <f t="shared" si="2"/>
        <v>385605.35508651298</v>
      </c>
      <c r="I111" s="22">
        <f xml:space="preserve"> -IPMT($C$63/12, Table2[[#This Row],[Month]] - 60, $C$64*12, $C$62, , 0)</f>
        <v>296045.98711811408</v>
      </c>
      <c r="J111" s="22">
        <f xml:space="preserve"> - PPMT($C$63/12, Table2[[#This Row],[Month]]-60, $C$64*12, $C$62, , 0)</f>
        <v>89559.367968398932</v>
      </c>
      <c r="K111" s="23">
        <f t="shared" si="3"/>
        <v>50750740.648819536</v>
      </c>
    </row>
    <row r="112" spans="7:11" x14ac:dyDescent="0.2">
      <c r="G112" s="19">
        <f xml:space="preserve"> ROWS($F$2:F112)</f>
        <v>111</v>
      </c>
      <c r="H112" s="22">
        <f t="shared" si="2"/>
        <v>385605.35508651298</v>
      </c>
      <c r="I112" s="22">
        <f xml:space="preserve"> -IPMT($C$63/12, Table2[[#This Row],[Month]] - 60, $C$64*12, $C$62, , 0)</f>
        <v>295523.55747163174</v>
      </c>
      <c r="J112" s="22">
        <f xml:space="preserve"> - PPMT($C$63/12, Table2[[#This Row],[Month]]-60, $C$64*12, $C$62, , 0)</f>
        <v>90081.797614881274</v>
      </c>
      <c r="K112" s="23">
        <f t="shared" si="3"/>
        <v>50661181.280851141</v>
      </c>
    </row>
    <row r="113" spans="7:11" x14ac:dyDescent="0.2">
      <c r="G113" s="19">
        <f xml:space="preserve"> ROWS($F$2:F113)</f>
        <v>112</v>
      </c>
      <c r="H113" s="22">
        <f t="shared" si="2"/>
        <v>385605.35508651298</v>
      </c>
      <c r="I113" s="22">
        <f xml:space="preserve"> -IPMT($C$63/12, Table2[[#This Row],[Month]] - 60, $C$64*12, $C$62, , 0)</f>
        <v>294998.08031887823</v>
      </c>
      <c r="J113" s="22">
        <f xml:space="preserve"> - PPMT($C$63/12, Table2[[#This Row],[Month]]-60, $C$64*12, $C$62, , 0)</f>
        <v>90607.27476763475</v>
      </c>
      <c r="K113" s="23">
        <f t="shared" si="3"/>
        <v>50571099.483236261</v>
      </c>
    </row>
    <row r="114" spans="7:11" x14ac:dyDescent="0.2">
      <c r="G114" s="19">
        <f xml:space="preserve"> ROWS($F$2:F114)</f>
        <v>113</v>
      </c>
      <c r="H114" s="22">
        <f t="shared" si="2"/>
        <v>385605.35508651298</v>
      </c>
      <c r="I114" s="22">
        <f xml:space="preserve"> -IPMT($C$63/12, Table2[[#This Row],[Month]] - 60, $C$64*12, $C$62, , 0)</f>
        <v>294469.53788273374</v>
      </c>
      <c r="J114" s="22">
        <f xml:space="preserve"> - PPMT($C$63/12, Table2[[#This Row],[Month]]-60, $C$64*12, $C$62, , 0)</f>
        <v>91135.817203779268</v>
      </c>
      <c r="K114" s="23">
        <f t="shared" si="3"/>
        <v>50480492.208468623</v>
      </c>
    </row>
    <row r="115" spans="7:11" x14ac:dyDescent="0.2">
      <c r="G115" s="19">
        <f xml:space="preserve"> ROWS($F$2:F115)</f>
        <v>114</v>
      </c>
      <c r="H115" s="22">
        <f t="shared" si="2"/>
        <v>385605.35508651298</v>
      </c>
      <c r="I115" s="22">
        <f xml:space="preserve"> -IPMT($C$63/12, Table2[[#This Row],[Month]] - 60, $C$64*12, $C$62, , 0)</f>
        <v>293937.9122823783</v>
      </c>
      <c r="J115" s="22">
        <f xml:space="preserve"> - PPMT($C$63/12, Table2[[#This Row],[Month]]-60, $C$64*12, $C$62, , 0)</f>
        <v>91667.442804134669</v>
      </c>
      <c r="K115" s="23">
        <f t="shared" si="3"/>
        <v>50389356.391264841</v>
      </c>
    </row>
    <row r="116" spans="7:11" x14ac:dyDescent="0.2">
      <c r="G116" s="19">
        <f xml:space="preserve"> ROWS($F$2:F116)</f>
        <v>115</v>
      </c>
      <c r="H116" s="22">
        <f t="shared" si="2"/>
        <v>385605.35508651298</v>
      </c>
      <c r="I116" s="22">
        <f xml:space="preserve"> -IPMT($C$63/12, Table2[[#This Row],[Month]] - 60, $C$64*12, $C$62, , 0)</f>
        <v>293403.18553268752</v>
      </c>
      <c r="J116" s="22">
        <f xml:space="preserve"> - PPMT($C$63/12, Table2[[#This Row],[Month]]-60, $C$64*12, $C$62, , 0)</f>
        <v>92202.169553825443</v>
      </c>
      <c r="K116" s="23">
        <f t="shared" si="3"/>
        <v>50297688.948460706</v>
      </c>
    </row>
    <row r="117" spans="7:11" x14ac:dyDescent="0.2">
      <c r="G117" s="19">
        <f xml:space="preserve"> ROWS($F$2:F117)</f>
        <v>116</v>
      </c>
      <c r="H117" s="22">
        <f t="shared" si="2"/>
        <v>385605.35508651298</v>
      </c>
      <c r="I117" s="22">
        <f xml:space="preserve"> -IPMT($C$63/12, Table2[[#This Row],[Month]] - 60, $C$64*12, $C$62, , 0)</f>
        <v>292865.33954362356</v>
      </c>
      <c r="J117" s="22">
        <f xml:space="preserve"> - PPMT($C$63/12, Table2[[#This Row],[Month]]-60, $C$64*12, $C$62, , 0)</f>
        <v>92740.015542889436</v>
      </c>
      <c r="K117" s="23">
        <f t="shared" si="3"/>
        <v>50205486.778906882</v>
      </c>
    </row>
    <row r="118" spans="7:11" x14ac:dyDescent="0.2">
      <c r="G118" s="19">
        <f xml:space="preserve"> ROWS($F$2:F118)</f>
        <v>117</v>
      </c>
      <c r="H118" s="22">
        <f t="shared" si="2"/>
        <v>385605.35508651298</v>
      </c>
      <c r="I118" s="22">
        <f xml:space="preserve"> -IPMT($C$63/12, Table2[[#This Row],[Month]] - 60, $C$64*12, $C$62, , 0)</f>
        <v>292324.35611962341</v>
      </c>
      <c r="J118" s="22">
        <f xml:space="preserve"> - PPMT($C$63/12, Table2[[#This Row],[Month]]-60, $C$64*12, $C$62, , 0)</f>
        <v>93280.998966889601</v>
      </c>
      <c r="K118" s="23">
        <f t="shared" si="3"/>
        <v>50112746.763363995</v>
      </c>
    </row>
    <row r="119" spans="7:11" x14ac:dyDescent="0.2">
      <c r="G119" s="19">
        <f xml:space="preserve"> ROWS($F$2:F119)</f>
        <v>118</v>
      </c>
      <c r="H119" s="22">
        <f t="shared" si="2"/>
        <v>385605.35508651298</v>
      </c>
      <c r="I119" s="22">
        <f xml:space="preserve"> -IPMT($C$63/12, Table2[[#This Row],[Month]] - 60, $C$64*12, $C$62, , 0)</f>
        <v>291780.21695898316</v>
      </c>
      <c r="J119" s="22">
        <f xml:space="preserve"> - PPMT($C$63/12, Table2[[#This Row],[Month]]-60, $C$64*12, $C$62, , 0)</f>
        <v>93825.138127529804</v>
      </c>
      <c r="K119" s="23">
        <f t="shared" si="3"/>
        <v>50019465.764397107</v>
      </c>
    </row>
    <row r="120" spans="7:11" x14ac:dyDescent="0.2">
      <c r="G120" s="19">
        <f xml:space="preserve"> ROWS($F$2:F120)</f>
        <v>119</v>
      </c>
      <c r="H120" s="22">
        <f t="shared" si="2"/>
        <v>385605.35508651298</v>
      </c>
      <c r="I120" s="22">
        <f xml:space="preserve"> -IPMT($C$63/12, Table2[[#This Row],[Month]] - 60, $C$64*12, $C$62, , 0)</f>
        <v>291232.90365323925</v>
      </c>
      <c r="J120" s="22">
        <f xml:space="preserve"> - PPMT($C$63/12, Table2[[#This Row],[Month]]-60, $C$64*12, $C$62, , 0)</f>
        <v>94372.451433273731</v>
      </c>
      <c r="K120" s="23">
        <f t="shared" si="3"/>
        <v>49925640.626269579</v>
      </c>
    </row>
    <row r="121" spans="7:11" x14ac:dyDescent="0.2">
      <c r="G121" s="19">
        <f xml:space="preserve"> ROWS($F$2:F121)</f>
        <v>120</v>
      </c>
      <c r="H121" s="22">
        <f t="shared" si="2"/>
        <v>385605.35508651298</v>
      </c>
      <c r="I121" s="22">
        <f xml:space="preserve"> -IPMT($C$63/12, Table2[[#This Row],[Month]] - 60, $C$64*12, $C$62, , 0)</f>
        <v>290682.39768654521</v>
      </c>
      <c r="J121" s="22">
        <f xml:space="preserve"> - PPMT($C$63/12, Table2[[#This Row],[Month]]-60, $C$64*12, $C$62, , 0)</f>
        <v>94922.957399967825</v>
      </c>
      <c r="K121" s="23">
        <f t="shared" si="3"/>
        <v>49831268.174836308</v>
      </c>
    </row>
    <row r="122" spans="7:11" x14ac:dyDescent="0.2">
      <c r="G122" s="19">
        <f xml:space="preserve"> ROWS($F$2:F122)</f>
        <v>121</v>
      </c>
      <c r="H122" s="22">
        <f t="shared" si="2"/>
        <v>385605.35508651298</v>
      </c>
      <c r="I122" s="22">
        <f xml:space="preserve"> -IPMT($C$63/12, Table2[[#This Row],[Month]] - 60, $C$64*12, $C$62, , 0)</f>
        <v>290128.68043504533</v>
      </c>
      <c r="J122" s="22">
        <f xml:space="preserve"> - PPMT($C$63/12, Table2[[#This Row],[Month]]-60, $C$64*12, $C$62, , 0)</f>
        <v>95476.674651467634</v>
      </c>
      <c r="K122" s="23">
        <f t="shared" si="3"/>
        <v>49736345.217436343</v>
      </c>
    </row>
    <row r="123" spans="7:11" x14ac:dyDescent="0.2">
      <c r="G123" s="19">
        <f xml:space="preserve"> ROWS($F$2:F123)</f>
        <v>122</v>
      </c>
      <c r="H123" s="22">
        <f t="shared" si="2"/>
        <v>385605.35508651298</v>
      </c>
      <c r="I123" s="22">
        <f xml:space="preserve"> -IPMT($C$63/12, Table2[[#This Row],[Month]] - 60, $C$64*12, $C$62, , 0)</f>
        <v>289571.7331662451</v>
      </c>
      <c r="J123" s="22">
        <f xml:space="preserve"> - PPMT($C$63/12, Table2[[#This Row],[Month]]-60, $C$64*12, $C$62, , 0)</f>
        <v>96033.621920267862</v>
      </c>
      <c r="K123" s="23">
        <f t="shared" si="3"/>
        <v>49640868.542784877</v>
      </c>
    </row>
    <row r="124" spans="7:11" x14ac:dyDescent="0.2">
      <c r="G124" s="19">
        <f xml:space="preserve"> ROWS($F$2:F124)</f>
        <v>123</v>
      </c>
      <c r="H124" s="22">
        <f t="shared" si="2"/>
        <v>385605.35508651298</v>
      </c>
      <c r="I124" s="22">
        <f xml:space="preserve"> -IPMT($C$63/12, Table2[[#This Row],[Month]] - 60, $C$64*12, $C$62, , 0)</f>
        <v>289011.5370383769</v>
      </c>
      <c r="J124" s="22">
        <f xml:space="preserve"> - PPMT($C$63/12, Table2[[#This Row],[Month]]-60, $C$64*12, $C$62, , 0)</f>
        <v>96593.818048136105</v>
      </c>
      <c r="K124" s="23">
        <f t="shared" si="3"/>
        <v>49544834.920864612</v>
      </c>
    </row>
    <row r="125" spans="7:11" x14ac:dyDescent="0.2">
      <c r="G125" s="19">
        <f xml:space="preserve"> ROWS($F$2:F125)</f>
        <v>124</v>
      </c>
      <c r="H125" s="22">
        <f t="shared" si="2"/>
        <v>385605.35508651298</v>
      </c>
      <c r="I125" s="22">
        <f xml:space="preserve"> -IPMT($C$63/12, Table2[[#This Row],[Month]] - 60, $C$64*12, $C$62, , 0)</f>
        <v>288448.07309976278</v>
      </c>
      <c r="J125" s="22">
        <f xml:space="preserve"> - PPMT($C$63/12, Table2[[#This Row],[Month]]-60, $C$64*12, $C$62, , 0)</f>
        <v>97157.281986750226</v>
      </c>
      <c r="K125" s="23">
        <f t="shared" si="3"/>
        <v>49448241.102816477</v>
      </c>
    </row>
    <row r="126" spans="7:11" x14ac:dyDescent="0.2">
      <c r="G126" s="19">
        <f xml:space="preserve"> ROWS($F$2:F126)</f>
        <v>125</v>
      </c>
      <c r="H126" s="22">
        <f t="shared" si="2"/>
        <v>385605.35508651298</v>
      </c>
      <c r="I126" s="22">
        <f xml:space="preserve"> -IPMT($C$63/12, Table2[[#This Row],[Month]] - 60, $C$64*12, $C$62, , 0)</f>
        <v>287881.32228817343</v>
      </c>
      <c r="J126" s="22">
        <f xml:space="preserve"> - PPMT($C$63/12, Table2[[#This Row],[Month]]-60, $C$64*12, $C$62, , 0)</f>
        <v>97724.032798339598</v>
      </c>
      <c r="K126" s="23">
        <f t="shared" si="3"/>
        <v>49351083.820829727</v>
      </c>
    </row>
    <row r="127" spans="7:11" x14ac:dyDescent="0.2">
      <c r="G127" s="19">
        <f xml:space="preserve"> ROWS($F$2:F127)</f>
        <v>126</v>
      </c>
      <c r="H127" s="22">
        <f t="shared" ref="H127:H190" si="4" xml:space="preserve"> -PMT($C$63/12, $C$64*12, $C$62, , 0)</f>
        <v>385605.35508651298</v>
      </c>
      <c r="I127" s="22">
        <f xml:space="preserve"> -IPMT($C$63/12, Table2[[#This Row],[Month]] - 60, $C$64*12, $C$62, , 0)</f>
        <v>287311.26543018303</v>
      </c>
      <c r="J127" s="22">
        <f xml:space="preserve"> - PPMT($C$63/12, Table2[[#This Row],[Month]]-60, $C$64*12, $C$62, , 0)</f>
        <v>98294.089656329932</v>
      </c>
      <c r="K127" s="23">
        <f t="shared" si="3"/>
        <v>49253359.788031384</v>
      </c>
    </row>
    <row r="128" spans="7:11" x14ac:dyDescent="0.2">
      <c r="G128" s="19">
        <f xml:space="preserve"> ROWS($F$2:F128)</f>
        <v>127</v>
      </c>
      <c r="H128" s="22">
        <f t="shared" si="4"/>
        <v>385605.35508651298</v>
      </c>
      <c r="I128" s="22">
        <f xml:space="preserve"> -IPMT($C$63/12, Table2[[#This Row],[Month]] - 60, $C$64*12, $C$62, , 0)</f>
        <v>286737.88324052119</v>
      </c>
      <c r="J128" s="22">
        <f xml:space="preserve"> - PPMT($C$63/12, Table2[[#This Row],[Month]]-60, $C$64*12, $C$62, , 0)</f>
        <v>98867.471845991837</v>
      </c>
      <c r="K128" s="23">
        <f t="shared" ref="K128:K191" si="5" xml:space="preserve"> K127 - J127</f>
        <v>49155065.698375054</v>
      </c>
    </row>
    <row r="129" spans="7:11" x14ac:dyDescent="0.2">
      <c r="G129" s="19">
        <f xml:space="preserve"> ROWS($F$2:F129)</f>
        <v>128</v>
      </c>
      <c r="H129" s="22">
        <f t="shared" si="4"/>
        <v>385605.35508651298</v>
      </c>
      <c r="I129" s="22">
        <f xml:space="preserve"> -IPMT($C$63/12, Table2[[#This Row],[Month]] - 60, $C$64*12, $C$62, , 0)</f>
        <v>286161.15632141958</v>
      </c>
      <c r="J129" s="22">
        <f xml:space="preserve"> - PPMT($C$63/12, Table2[[#This Row],[Month]]-60, $C$64*12, $C$62, , 0)</f>
        <v>99444.198765093461</v>
      </c>
      <c r="K129" s="23">
        <f t="shared" si="5"/>
        <v>49056198.226529062</v>
      </c>
    </row>
    <row r="130" spans="7:11" x14ac:dyDescent="0.2">
      <c r="G130" s="19">
        <f xml:space="preserve"> ROWS($F$2:F130)</f>
        <v>129</v>
      </c>
      <c r="H130" s="22">
        <f t="shared" si="4"/>
        <v>385605.35508651298</v>
      </c>
      <c r="I130" s="22">
        <f xml:space="preserve"> -IPMT($C$63/12, Table2[[#This Row],[Month]] - 60, $C$64*12, $C$62, , 0)</f>
        <v>285581.06516195653</v>
      </c>
      <c r="J130" s="22">
        <f xml:space="preserve"> - PPMT($C$63/12, Table2[[#This Row],[Month]]-60, $C$64*12, $C$62, , 0)</f>
        <v>100024.28992455652</v>
      </c>
      <c r="K130" s="23">
        <f t="shared" si="5"/>
        <v>48956754.02776397</v>
      </c>
    </row>
    <row r="131" spans="7:11" x14ac:dyDescent="0.2">
      <c r="G131" s="19">
        <f xml:space="preserve"> ROWS($F$2:F131)</f>
        <v>130</v>
      </c>
      <c r="H131" s="22">
        <f t="shared" si="4"/>
        <v>385605.35508651298</v>
      </c>
      <c r="I131" s="22">
        <f xml:space="preserve"> -IPMT($C$63/12, Table2[[#This Row],[Month]] - 60, $C$64*12, $C$62, , 0)</f>
        <v>284997.59013739659</v>
      </c>
      <c r="J131" s="22">
        <f xml:space="preserve"> - PPMT($C$63/12, Table2[[#This Row],[Month]]-60, $C$64*12, $C$62, , 0)</f>
        <v>100607.76494911642</v>
      </c>
      <c r="K131" s="23">
        <f t="shared" si="5"/>
        <v>48856729.737839416</v>
      </c>
    </row>
    <row r="132" spans="7:11" x14ac:dyDescent="0.2">
      <c r="G132" s="19">
        <f xml:space="preserve"> ROWS($F$2:F132)</f>
        <v>131</v>
      </c>
      <c r="H132" s="22">
        <f t="shared" si="4"/>
        <v>385605.35508651298</v>
      </c>
      <c r="I132" s="22">
        <f xml:space="preserve"> -IPMT($C$63/12, Table2[[#This Row],[Month]] - 60, $C$64*12, $C$62, , 0)</f>
        <v>284410.71150852676</v>
      </c>
      <c r="J132" s="22">
        <f xml:space="preserve"> - PPMT($C$63/12, Table2[[#This Row],[Month]]-60, $C$64*12, $C$62, , 0)</f>
        <v>101194.64357798627</v>
      </c>
      <c r="K132" s="23">
        <f t="shared" si="5"/>
        <v>48756121.972890303</v>
      </c>
    </row>
    <row r="133" spans="7:11" x14ac:dyDescent="0.2">
      <c r="G133" s="19">
        <f xml:space="preserve"> ROWS($F$2:F133)</f>
        <v>132</v>
      </c>
      <c r="H133" s="22">
        <f t="shared" si="4"/>
        <v>385605.35508651298</v>
      </c>
      <c r="I133" s="22">
        <f xml:space="preserve"> -IPMT($C$63/12, Table2[[#This Row],[Month]] - 60, $C$64*12, $C$62, , 0)</f>
        <v>283820.40942098846</v>
      </c>
      <c r="J133" s="22">
        <f xml:space="preserve"> - PPMT($C$63/12, Table2[[#This Row],[Month]]-60, $C$64*12, $C$62, , 0)</f>
        <v>101784.94566552453</v>
      </c>
      <c r="K133" s="23">
        <f t="shared" si="5"/>
        <v>48654927.329312317</v>
      </c>
    </row>
    <row r="134" spans="7:11" x14ac:dyDescent="0.2">
      <c r="G134" s="19">
        <f xml:space="preserve"> ROWS($F$2:F134)</f>
        <v>133</v>
      </c>
      <c r="H134" s="22">
        <f t="shared" si="4"/>
        <v>385605.35508651298</v>
      </c>
      <c r="I134" s="22">
        <f xml:space="preserve"> -IPMT($C$63/12, Table2[[#This Row],[Month]] - 60, $C$64*12, $C$62, , 0)</f>
        <v>283226.66390460625</v>
      </c>
      <c r="J134" s="22">
        <f xml:space="preserve"> - PPMT($C$63/12, Table2[[#This Row],[Month]]-60, $C$64*12, $C$62, , 0)</f>
        <v>102378.69118190673</v>
      </c>
      <c r="K134" s="23">
        <f t="shared" si="5"/>
        <v>48553142.383646794</v>
      </c>
    </row>
    <row r="135" spans="7:11" x14ac:dyDescent="0.2">
      <c r="G135" s="19">
        <f xml:space="preserve"> ROWS($F$2:F135)</f>
        <v>134</v>
      </c>
      <c r="H135" s="22">
        <f t="shared" si="4"/>
        <v>385605.35508651298</v>
      </c>
      <c r="I135" s="22">
        <f xml:space="preserve"> -IPMT($C$63/12, Table2[[#This Row],[Month]] - 60, $C$64*12, $C$62, , 0)</f>
        <v>282629.45487271179</v>
      </c>
      <c r="J135" s="22">
        <f xml:space="preserve"> - PPMT($C$63/12, Table2[[#This Row],[Month]]-60, $C$64*12, $C$62, , 0)</f>
        <v>102975.9002138012</v>
      </c>
      <c r="K135" s="23">
        <f t="shared" si="5"/>
        <v>48450763.692464888</v>
      </c>
    </row>
    <row r="136" spans="7:11" x14ac:dyDescent="0.2">
      <c r="G136" s="19">
        <f xml:space="preserve"> ROWS($F$2:F136)</f>
        <v>135</v>
      </c>
      <c r="H136" s="22">
        <f t="shared" si="4"/>
        <v>385605.35508651298</v>
      </c>
      <c r="I136" s="22">
        <f xml:space="preserve"> -IPMT($C$63/12, Table2[[#This Row],[Month]] - 60, $C$64*12, $C$62, , 0)</f>
        <v>282028.76212146465</v>
      </c>
      <c r="J136" s="22">
        <f xml:space="preserve"> - PPMT($C$63/12, Table2[[#This Row],[Month]]-60, $C$64*12, $C$62, , 0)</f>
        <v>103576.59296504834</v>
      </c>
      <c r="K136" s="23">
        <f t="shared" si="5"/>
        <v>48347787.792251088</v>
      </c>
    </row>
    <row r="137" spans="7:11" x14ac:dyDescent="0.2">
      <c r="G137" s="19">
        <f xml:space="preserve"> ROWS($F$2:F137)</f>
        <v>136</v>
      </c>
      <c r="H137" s="22">
        <f t="shared" si="4"/>
        <v>385605.35508651298</v>
      </c>
      <c r="I137" s="22">
        <f xml:space="preserve"> -IPMT($C$63/12, Table2[[#This Row],[Month]] - 60, $C$64*12, $C$62, , 0)</f>
        <v>281424.56532916852</v>
      </c>
      <c r="J137" s="22">
        <f xml:space="preserve"> - PPMT($C$63/12, Table2[[#This Row],[Month]]-60, $C$64*12, $C$62, , 0)</f>
        <v>104180.78975734448</v>
      </c>
      <c r="K137" s="23">
        <f t="shared" si="5"/>
        <v>48244211.199286036</v>
      </c>
    </row>
    <row r="138" spans="7:11" x14ac:dyDescent="0.2">
      <c r="G138" s="19">
        <f xml:space="preserve"> ROWS($F$2:F138)</f>
        <v>137</v>
      </c>
      <c r="H138" s="22">
        <f t="shared" si="4"/>
        <v>385605.35508651298</v>
      </c>
      <c r="I138" s="22">
        <f xml:space="preserve"> -IPMT($C$63/12, Table2[[#This Row],[Month]] - 60, $C$64*12, $C$62, , 0)</f>
        <v>280816.84405558405</v>
      </c>
      <c r="J138" s="22">
        <f xml:space="preserve"> - PPMT($C$63/12, Table2[[#This Row],[Month]]-60, $C$64*12, $C$62, , 0)</f>
        <v>104788.51103092902</v>
      </c>
      <c r="K138" s="23">
        <f t="shared" si="5"/>
        <v>48140030.409528695</v>
      </c>
    </row>
    <row r="139" spans="7:11" x14ac:dyDescent="0.2">
      <c r="G139" s="19">
        <f xml:space="preserve"> ROWS($F$2:F139)</f>
        <v>138</v>
      </c>
      <c r="H139" s="22">
        <f t="shared" si="4"/>
        <v>385605.35508651298</v>
      </c>
      <c r="I139" s="22">
        <f xml:space="preserve"> -IPMT($C$63/12, Table2[[#This Row],[Month]] - 60, $C$64*12, $C$62, , 0)</f>
        <v>280205.57774123695</v>
      </c>
      <c r="J139" s="22">
        <f xml:space="preserve"> - PPMT($C$63/12, Table2[[#This Row],[Month]]-60, $C$64*12, $C$62, , 0)</f>
        <v>105399.77734527607</v>
      </c>
      <c r="K139" s="23">
        <f t="shared" si="5"/>
        <v>48035241.898497768</v>
      </c>
    </row>
    <row r="140" spans="7:11" x14ac:dyDescent="0.2">
      <c r="G140" s="19">
        <f xml:space="preserve"> ROWS($F$2:F140)</f>
        <v>139</v>
      </c>
      <c r="H140" s="22">
        <f t="shared" si="4"/>
        <v>385605.35508651298</v>
      </c>
      <c r="I140" s="22">
        <f xml:space="preserve"> -IPMT($C$63/12, Table2[[#This Row],[Month]] - 60, $C$64*12, $C$62, , 0)</f>
        <v>279590.74570672284</v>
      </c>
      <c r="J140" s="22">
        <f xml:space="preserve"> - PPMT($C$63/12, Table2[[#This Row],[Month]]-60, $C$64*12, $C$62, , 0)</f>
        <v>106014.60937979018</v>
      </c>
      <c r="K140" s="23">
        <f t="shared" si="5"/>
        <v>47929842.12115249</v>
      </c>
    </row>
    <row r="141" spans="7:11" x14ac:dyDescent="0.2">
      <c r="G141" s="19">
        <f xml:space="preserve"> ROWS($F$2:F141)</f>
        <v>140</v>
      </c>
      <c r="H141" s="22">
        <f t="shared" si="4"/>
        <v>385605.35508651298</v>
      </c>
      <c r="I141" s="22">
        <f xml:space="preserve"> -IPMT($C$63/12, Table2[[#This Row],[Month]] - 60, $C$64*12, $C$62, , 0)</f>
        <v>278972.32715200738</v>
      </c>
      <c r="J141" s="22">
        <f xml:space="preserve"> - PPMT($C$63/12, Table2[[#This Row],[Month]]-60, $C$64*12, $C$62, , 0)</f>
        <v>106633.02793450562</v>
      </c>
      <c r="K141" s="23">
        <f t="shared" si="5"/>
        <v>47823827.5117727</v>
      </c>
    </row>
    <row r="142" spans="7:11" x14ac:dyDescent="0.2">
      <c r="G142" s="19">
        <f xml:space="preserve"> ROWS($F$2:F142)</f>
        <v>141</v>
      </c>
      <c r="H142" s="22">
        <f t="shared" si="4"/>
        <v>385605.35508651298</v>
      </c>
      <c r="I142" s="22">
        <f xml:space="preserve"> -IPMT($C$63/12, Table2[[#This Row],[Month]] - 60, $C$64*12, $C$62, , 0)</f>
        <v>278350.30115572276</v>
      </c>
      <c r="J142" s="22">
        <f xml:space="preserve"> - PPMT($C$63/12, Table2[[#This Row],[Month]]-60, $C$64*12, $C$62, , 0)</f>
        <v>107255.05393079027</v>
      </c>
      <c r="K142" s="23">
        <f t="shared" si="5"/>
        <v>47717194.483838193</v>
      </c>
    </row>
    <row r="143" spans="7:11" x14ac:dyDescent="0.2">
      <c r="G143" s="19">
        <f xml:space="preserve"> ROWS($F$2:F143)</f>
        <v>142</v>
      </c>
      <c r="H143" s="22">
        <f t="shared" si="4"/>
        <v>385605.35508651298</v>
      </c>
      <c r="I143" s="22">
        <f xml:space="preserve"> -IPMT($C$63/12, Table2[[#This Row],[Month]] - 60, $C$64*12, $C$62, , 0)</f>
        <v>277724.6466744598</v>
      </c>
      <c r="J143" s="22">
        <f xml:space="preserve"> - PPMT($C$63/12, Table2[[#This Row],[Month]]-60, $C$64*12, $C$62, , 0)</f>
        <v>107880.70841205322</v>
      </c>
      <c r="K143" s="23">
        <f t="shared" si="5"/>
        <v>47609939.429907404</v>
      </c>
    </row>
    <row r="144" spans="7:11" x14ac:dyDescent="0.2">
      <c r="G144" s="19">
        <f xml:space="preserve"> ROWS($F$2:F144)</f>
        <v>143</v>
      </c>
      <c r="H144" s="22">
        <f t="shared" si="4"/>
        <v>385605.35508651298</v>
      </c>
      <c r="I144" s="22">
        <f xml:space="preserve"> -IPMT($C$63/12, Table2[[#This Row],[Month]] - 60, $C$64*12, $C$62, , 0)</f>
        <v>277095.34254205617</v>
      </c>
      <c r="J144" s="22">
        <f xml:space="preserve"> - PPMT($C$63/12, Table2[[#This Row],[Month]]-60, $C$64*12, $C$62, , 0)</f>
        <v>108510.01254445685</v>
      </c>
      <c r="K144" s="23">
        <f t="shared" si="5"/>
        <v>47502058.721495353</v>
      </c>
    </row>
    <row r="145" spans="7:11" x14ac:dyDescent="0.2">
      <c r="G145" s="19">
        <f xml:space="preserve"> ROWS($F$2:F145)</f>
        <v>144</v>
      </c>
      <c r="H145" s="22">
        <f t="shared" si="4"/>
        <v>385605.35508651298</v>
      </c>
      <c r="I145" s="22">
        <f xml:space="preserve"> -IPMT($C$63/12, Table2[[#This Row],[Month]] - 60, $C$64*12, $C$62, , 0)</f>
        <v>276462.36746888014</v>
      </c>
      <c r="J145" s="22">
        <f xml:space="preserve"> - PPMT($C$63/12, Table2[[#This Row],[Month]]-60, $C$64*12, $C$62, , 0)</f>
        <v>109142.98761763283</v>
      </c>
      <c r="K145" s="23">
        <f t="shared" si="5"/>
        <v>47393548.7089509</v>
      </c>
    </row>
    <row r="146" spans="7:11" x14ac:dyDescent="0.2">
      <c r="G146" s="19">
        <f xml:space="preserve"> ROWS($F$2:F146)</f>
        <v>145</v>
      </c>
      <c r="H146" s="22">
        <f t="shared" si="4"/>
        <v>385605.35508651298</v>
      </c>
      <c r="I146" s="22">
        <f xml:space="preserve"> -IPMT($C$63/12, Table2[[#This Row],[Month]] - 60, $C$64*12, $C$62, , 0)</f>
        <v>275825.70004111063</v>
      </c>
      <c r="J146" s="22">
        <f xml:space="preserve"> - PPMT($C$63/12, Table2[[#This Row],[Month]]-60, $C$64*12, $C$62, , 0)</f>
        <v>109779.65504540238</v>
      </c>
      <c r="K146" s="23">
        <f t="shared" si="5"/>
        <v>47284405.721333265</v>
      </c>
    </row>
    <row r="147" spans="7:11" x14ac:dyDescent="0.2">
      <c r="G147" s="19">
        <f xml:space="preserve"> ROWS($F$2:F147)</f>
        <v>146</v>
      </c>
      <c r="H147" s="22">
        <f t="shared" si="4"/>
        <v>385605.35508651298</v>
      </c>
      <c r="I147" s="22">
        <f xml:space="preserve"> -IPMT($C$63/12, Table2[[#This Row],[Month]] - 60, $C$64*12, $C$62, , 0)</f>
        <v>275185.31872001244</v>
      </c>
      <c r="J147" s="22">
        <f xml:space="preserve"> - PPMT($C$63/12, Table2[[#This Row],[Month]]-60, $C$64*12, $C$62, , 0)</f>
        <v>110420.03636650053</v>
      </c>
      <c r="K147" s="23">
        <f t="shared" si="5"/>
        <v>47174626.06628786</v>
      </c>
    </row>
    <row r="148" spans="7:11" x14ac:dyDescent="0.2">
      <c r="G148" s="19">
        <f xml:space="preserve"> ROWS($F$2:F148)</f>
        <v>147</v>
      </c>
      <c r="H148" s="22">
        <f t="shared" si="4"/>
        <v>385605.35508651298</v>
      </c>
      <c r="I148" s="22">
        <f xml:space="preserve"> -IPMT($C$63/12, Table2[[#This Row],[Month]] - 60, $C$64*12, $C$62, , 0)</f>
        <v>274541.20184120786</v>
      </c>
      <c r="J148" s="22">
        <f xml:space="preserve"> - PPMT($C$63/12, Table2[[#This Row],[Month]]-60, $C$64*12, $C$62, , 0)</f>
        <v>111064.15324530513</v>
      </c>
      <c r="K148" s="23">
        <f t="shared" si="5"/>
        <v>47064206.02992136</v>
      </c>
    </row>
    <row r="149" spans="7:11" x14ac:dyDescent="0.2">
      <c r="G149" s="19">
        <f xml:space="preserve"> ROWS($F$2:F149)</f>
        <v>148</v>
      </c>
      <c r="H149" s="22">
        <f t="shared" si="4"/>
        <v>385605.35508651298</v>
      </c>
      <c r="I149" s="22">
        <f xml:space="preserve"> -IPMT($C$63/12, Table2[[#This Row],[Month]] - 60, $C$64*12, $C$62, , 0)</f>
        <v>273893.32761394361</v>
      </c>
      <c r="J149" s="22">
        <f xml:space="preserve"> - PPMT($C$63/12, Table2[[#This Row],[Month]]-60, $C$64*12, $C$62, , 0)</f>
        <v>111712.02747256939</v>
      </c>
      <c r="K149" s="23">
        <f t="shared" si="5"/>
        <v>46953141.876676053</v>
      </c>
    </row>
    <row r="150" spans="7:11" x14ac:dyDescent="0.2">
      <c r="G150" s="19">
        <f xml:space="preserve"> ROWS($F$2:F150)</f>
        <v>149</v>
      </c>
      <c r="H150" s="22">
        <f t="shared" si="4"/>
        <v>385605.35508651298</v>
      </c>
      <c r="I150" s="22">
        <f xml:space="preserve"> -IPMT($C$63/12, Table2[[#This Row],[Month]] - 60, $C$64*12, $C$62, , 0)</f>
        <v>273241.67412035359</v>
      </c>
      <c r="J150" s="22">
        <f xml:space="preserve"> - PPMT($C$63/12, Table2[[#This Row],[Month]]-60, $C$64*12, $C$62, , 0)</f>
        <v>112363.6809661594</v>
      </c>
      <c r="K150" s="23">
        <f t="shared" si="5"/>
        <v>46841429.849203482</v>
      </c>
    </row>
    <row r="151" spans="7:11" x14ac:dyDescent="0.2">
      <c r="G151" s="19">
        <f xml:space="preserve"> ROWS($F$2:F151)</f>
        <v>150</v>
      </c>
      <c r="H151" s="22">
        <f t="shared" si="4"/>
        <v>385605.35508651298</v>
      </c>
      <c r="I151" s="22">
        <f xml:space="preserve"> -IPMT($C$63/12, Table2[[#This Row],[Month]] - 60, $C$64*12, $C$62, , 0)</f>
        <v>272586.21931471769</v>
      </c>
      <c r="J151" s="22">
        <f xml:space="preserve"> - PPMT($C$63/12, Table2[[#This Row],[Month]]-60, $C$64*12, $C$62, , 0)</f>
        <v>113019.13577179535</v>
      </c>
      <c r="K151" s="23">
        <f t="shared" si="5"/>
        <v>46729066.168237321</v>
      </c>
    </row>
    <row r="152" spans="7:11" x14ac:dyDescent="0.2">
      <c r="G152" s="19">
        <f xml:space="preserve"> ROWS($F$2:F152)</f>
        <v>151</v>
      </c>
      <c r="H152" s="22">
        <f t="shared" si="4"/>
        <v>385605.35508651298</v>
      </c>
      <c r="I152" s="22">
        <f xml:space="preserve"> -IPMT($C$63/12, Table2[[#This Row],[Month]] - 60, $C$64*12, $C$62, , 0)</f>
        <v>271926.94102271559</v>
      </c>
      <c r="J152" s="22">
        <f xml:space="preserve"> - PPMT($C$63/12, Table2[[#This Row],[Month]]-60, $C$64*12, $C$62, , 0)</f>
        <v>113678.41406379745</v>
      </c>
      <c r="K152" s="23">
        <f t="shared" si="5"/>
        <v>46616047.032465525</v>
      </c>
    </row>
    <row r="153" spans="7:11" x14ac:dyDescent="0.2">
      <c r="G153" s="19">
        <f xml:space="preserve"> ROWS($F$2:F153)</f>
        <v>152</v>
      </c>
      <c r="H153" s="22">
        <f t="shared" si="4"/>
        <v>385605.35508651298</v>
      </c>
      <c r="I153" s="22">
        <f xml:space="preserve"> -IPMT($C$63/12, Table2[[#This Row],[Month]] - 60, $C$64*12, $C$62, , 0)</f>
        <v>271263.81694067665</v>
      </c>
      <c r="J153" s="22">
        <f xml:space="preserve"> - PPMT($C$63/12, Table2[[#This Row],[Month]]-60, $C$64*12, $C$62, , 0)</f>
        <v>114341.53814583628</v>
      </c>
      <c r="K153" s="23">
        <f t="shared" si="5"/>
        <v>46502368.618401729</v>
      </c>
    </row>
    <row r="154" spans="7:11" x14ac:dyDescent="0.2">
      <c r="G154" s="19">
        <f xml:space="preserve"> ROWS($F$2:F154)</f>
        <v>153</v>
      </c>
      <c r="H154" s="22">
        <f t="shared" si="4"/>
        <v>385605.35508651298</v>
      </c>
      <c r="I154" s="22">
        <f xml:space="preserve"> -IPMT($C$63/12, Table2[[#This Row],[Month]] - 60, $C$64*12, $C$62, , 0)</f>
        <v>270596.82463482599</v>
      </c>
      <c r="J154" s="22">
        <f xml:space="preserve"> - PPMT($C$63/12, Table2[[#This Row],[Month]]-60, $C$64*12, $C$62, , 0)</f>
        <v>115008.53045168699</v>
      </c>
      <c r="K154" s="23">
        <f t="shared" si="5"/>
        <v>46388027.080255896</v>
      </c>
    </row>
    <row r="155" spans="7:11" x14ac:dyDescent="0.2">
      <c r="G155" s="19">
        <f xml:space="preserve"> ROWS($F$2:F155)</f>
        <v>154</v>
      </c>
      <c r="H155" s="22">
        <f t="shared" si="4"/>
        <v>385605.35508651298</v>
      </c>
      <c r="I155" s="22">
        <f xml:space="preserve"> -IPMT($C$63/12, Table2[[#This Row],[Month]] - 60, $C$64*12, $C$62, , 0)</f>
        <v>269925.94154052448</v>
      </c>
      <c r="J155" s="22">
        <f xml:space="preserve"> - PPMT($C$63/12, Table2[[#This Row],[Month]]-60, $C$64*12, $C$62, , 0)</f>
        <v>115679.41354598851</v>
      </c>
      <c r="K155" s="23">
        <f t="shared" si="5"/>
        <v>46273018.549804211</v>
      </c>
    </row>
    <row r="156" spans="7:11" x14ac:dyDescent="0.2">
      <c r="G156" s="19">
        <f xml:space="preserve"> ROWS($F$2:F156)</f>
        <v>155</v>
      </c>
      <c r="H156" s="22">
        <f t="shared" si="4"/>
        <v>385605.35508651298</v>
      </c>
      <c r="I156" s="22">
        <f xml:space="preserve"> -IPMT($C$63/12, Table2[[#This Row],[Month]] - 60, $C$64*12, $C$62, , 0)</f>
        <v>269251.14496150624</v>
      </c>
      <c r="J156" s="22">
        <f xml:space="preserve"> - PPMT($C$63/12, Table2[[#This Row],[Month]]-60, $C$64*12, $C$62, , 0)</f>
        <v>116354.21012500678</v>
      </c>
      <c r="K156" s="23">
        <f t="shared" si="5"/>
        <v>46157339.136258222</v>
      </c>
    </row>
    <row r="157" spans="7:11" x14ac:dyDescent="0.2">
      <c r="G157" s="19">
        <f xml:space="preserve"> ROWS($F$2:F157)</f>
        <v>156</v>
      </c>
      <c r="H157" s="22">
        <f t="shared" si="4"/>
        <v>385605.35508651298</v>
      </c>
      <c r="I157" s="22">
        <f xml:space="preserve"> -IPMT($C$63/12, Table2[[#This Row],[Month]] - 60, $C$64*12, $C$62, , 0)</f>
        <v>268572.41206911037</v>
      </c>
      <c r="J157" s="22">
        <f xml:space="preserve"> - PPMT($C$63/12, Table2[[#This Row],[Month]]-60, $C$64*12, $C$62, , 0)</f>
        <v>117032.94301740265</v>
      </c>
      <c r="K157" s="23">
        <f t="shared" si="5"/>
        <v>46040984.926133215</v>
      </c>
    </row>
    <row r="158" spans="7:11" x14ac:dyDescent="0.2">
      <c r="G158" s="19">
        <f xml:space="preserve"> ROWS($F$2:F158)</f>
        <v>157</v>
      </c>
      <c r="H158" s="22">
        <f t="shared" si="4"/>
        <v>385605.35508651298</v>
      </c>
      <c r="I158" s="22">
        <f xml:space="preserve"> -IPMT($C$63/12, Table2[[#This Row],[Month]] - 60, $C$64*12, $C$62, , 0)</f>
        <v>267889.71990150883</v>
      </c>
      <c r="J158" s="22">
        <f xml:space="preserve"> - PPMT($C$63/12, Table2[[#This Row],[Month]]-60, $C$64*12, $C$62, , 0)</f>
        <v>117715.63518500415</v>
      </c>
      <c r="K158" s="23">
        <f t="shared" si="5"/>
        <v>45923951.983115815</v>
      </c>
    </row>
    <row r="159" spans="7:11" x14ac:dyDescent="0.2">
      <c r="G159" s="19">
        <f xml:space="preserve"> ROWS($F$2:F159)</f>
        <v>158</v>
      </c>
      <c r="H159" s="22">
        <f t="shared" si="4"/>
        <v>385605.35508651298</v>
      </c>
      <c r="I159" s="22">
        <f xml:space="preserve"> -IPMT($C$63/12, Table2[[#This Row],[Month]] - 60, $C$64*12, $C$62, , 0)</f>
        <v>267203.04536292964</v>
      </c>
      <c r="J159" s="22">
        <f xml:space="preserve"> - PPMT($C$63/12, Table2[[#This Row],[Month]]-60, $C$64*12, $C$62, , 0)</f>
        <v>118402.30972358336</v>
      </c>
      <c r="K159" s="23">
        <f t="shared" si="5"/>
        <v>45806236.347930811</v>
      </c>
    </row>
    <row r="160" spans="7:11" x14ac:dyDescent="0.2">
      <c r="G160" s="19">
        <f xml:space="preserve"> ROWS($F$2:F160)</f>
        <v>159</v>
      </c>
      <c r="H160" s="22">
        <f t="shared" si="4"/>
        <v>385605.35508651298</v>
      </c>
      <c r="I160" s="22">
        <f xml:space="preserve"> -IPMT($C$63/12, Table2[[#This Row],[Month]] - 60, $C$64*12, $C$62, , 0)</f>
        <v>266512.36522287544</v>
      </c>
      <c r="J160" s="22">
        <f xml:space="preserve"> - PPMT($C$63/12, Table2[[#This Row],[Month]]-60, $C$64*12, $C$62, , 0)</f>
        <v>119092.98986363759</v>
      </c>
      <c r="K160" s="23">
        <f t="shared" si="5"/>
        <v>45687834.038207226</v>
      </c>
    </row>
    <row r="161" spans="7:11" x14ac:dyDescent="0.2">
      <c r="G161" s="19">
        <f xml:space="preserve"> ROWS($F$2:F161)</f>
        <v>160</v>
      </c>
      <c r="H161" s="22">
        <f t="shared" si="4"/>
        <v>385605.35508651298</v>
      </c>
      <c r="I161" s="22">
        <f xml:space="preserve"> -IPMT($C$63/12, Table2[[#This Row],[Month]] - 60, $C$64*12, $C$62, , 0)</f>
        <v>265817.65611533751</v>
      </c>
      <c r="J161" s="22">
        <f xml:space="preserve"> - PPMT($C$63/12, Table2[[#This Row],[Month]]-60, $C$64*12, $C$62, , 0)</f>
        <v>119787.69897117547</v>
      </c>
      <c r="K161" s="23">
        <f t="shared" si="5"/>
        <v>45568741.048343591</v>
      </c>
    </row>
    <row r="162" spans="7:11" x14ac:dyDescent="0.2">
      <c r="G162" s="19">
        <f xml:space="preserve"> ROWS($F$2:F162)</f>
        <v>161</v>
      </c>
      <c r="H162" s="22">
        <f t="shared" si="4"/>
        <v>385605.35508651298</v>
      </c>
      <c r="I162" s="22">
        <f xml:space="preserve"> -IPMT($C$63/12, Table2[[#This Row],[Month]] - 60, $C$64*12, $C$62, , 0)</f>
        <v>265118.8945380057</v>
      </c>
      <c r="J162" s="22">
        <f xml:space="preserve"> - PPMT($C$63/12, Table2[[#This Row],[Month]]-60, $C$64*12, $C$62, , 0)</f>
        <v>120486.46054850731</v>
      </c>
      <c r="K162" s="23">
        <f t="shared" si="5"/>
        <v>45448953.349372417</v>
      </c>
    </row>
    <row r="163" spans="7:11" x14ac:dyDescent="0.2">
      <c r="G163" s="19">
        <f xml:space="preserve"> ROWS($F$2:F163)</f>
        <v>162</v>
      </c>
      <c r="H163" s="22">
        <f t="shared" si="4"/>
        <v>385605.35508651298</v>
      </c>
      <c r="I163" s="22">
        <f xml:space="preserve"> -IPMT($C$63/12, Table2[[#This Row],[Month]] - 60, $C$64*12, $C$62, , 0)</f>
        <v>264416.05685147271</v>
      </c>
      <c r="J163" s="22">
        <f xml:space="preserve"> - PPMT($C$63/12, Table2[[#This Row],[Month]]-60, $C$64*12, $C$62, , 0)</f>
        <v>121189.29823504027</v>
      </c>
      <c r="K163" s="23">
        <f t="shared" si="5"/>
        <v>45328466.888823912</v>
      </c>
    </row>
    <row r="164" spans="7:11" x14ac:dyDescent="0.2">
      <c r="G164" s="19">
        <f xml:space="preserve"> ROWS($F$2:F164)</f>
        <v>163</v>
      </c>
      <c r="H164" s="22">
        <f t="shared" si="4"/>
        <v>385605.35508651298</v>
      </c>
      <c r="I164" s="22">
        <f xml:space="preserve"> -IPMT($C$63/12, Table2[[#This Row],[Month]] - 60, $C$64*12, $C$62, , 0)</f>
        <v>263709.11927843496</v>
      </c>
      <c r="J164" s="22">
        <f xml:space="preserve"> - PPMT($C$63/12, Table2[[#This Row],[Month]]-60, $C$64*12, $C$62, , 0)</f>
        <v>121896.23580807804</v>
      </c>
      <c r="K164" s="23">
        <f t="shared" si="5"/>
        <v>45207277.590588868</v>
      </c>
    </row>
    <row r="165" spans="7:11" x14ac:dyDescent="0.2">
      <c r="G165" s="19">
        <f xml:space="preserve"> ROWS($F$2:F165)</f>
        <v>164</v>
      </c>
      <c r="H165" s="22">
        <f t="shared" si="4"/>
        <v>385605.35508651298</v>
      </c>
      <c r="I165" s="22">
        <f xml:space="preserve"> -IPMT($C$63/12, Table2[[#This Row],[Month]] - 60, $C$64*12, $C$62, , 0)</f>
        <v>262998.05790288787</v>
      </c>
      <c r="J165" s="22">
        <f xml:space="preserve"> - PPMT($C$63/12, Table2[[#This Row],[Month]]-60, $C$64*12, $C$62, , 0)</f>
        <v>122607.29718362514</v>
      </c>
      <c r="K165" s="23">
        <f t="shared" si="5"/>
        <v>45085381.354780793</v>
      </c>
    </row>
    <row r="166" spans="7:11" x14ac:dyDescent="0.2">
      <c r="G166" s="19">
        <f xml:space="preserve"> ROWS($F$2:F166)</f>
        <v>165</v>
      </c>
      <c r="H166" s="22">
        <f t="shared" si="4"/>
        <v>385605.35508651298</v>
      </c>
      <c r="I166" s="22">
        <f xml:space="preserve"> -IPMT($C$63/12, Table2[[#This Row],[Month]] - 60, $C$64*12, $C$62, , 0)</f>
        <v>262282.84866931668</v>
      </c>
      <c r="J166" s="22">
        <f xml:space="preserve"> - PPMT($C$63/12, Table2[[#This Row],[Month]]-60, $C$64*12, $C$62, , 0)</f>
        <v>123322.5064171963</v>
      </c>
      <c r="K166" s="23">
        <f t="shared" si="5"/>
        <v>44962774.057597168</v>
      </c>
    </row>
    <row r="167" spans="7:11" x14ac:dyDescent="0.2">
      <c r="G167" s="19">
        <f xml:space="preserve"> ROWS($F$2:F167)</f>
        <v>166</v>
      </c>
      <c r="H167" s="22">
        <f t="shared" si="4"/>
        <v>385605.35508651298</v>
      </c>
      <c r="I167" s="22">
        <f xml:space="preserve"> -IPMT($C$63/12, Table2[[#This Row],[Month]] - 60, $C$64*12, $C$62, , 0)</f>
        <v>261563.46738188312</v>
      </c>
      <c r="J167" s="22">
        <f xml:space="preserve"> - PPMT($C$63/12, Table2[[#This Row],[Month]]-60, $C$64*12, $C$62, , 0)</f>
        <v>124041.88770462993</v>
      </c>
      <c r="K167" s="23">
        <f t="shared" si="5"/>
        <v>44839451.551179968</v>
      </c>
    </row>
    <row r="168" spans="7:11" x14ac:dyDescent="0.2">
      <c r="G168" s="19">
        <f xml:space="preserve"> ROWS($F$2:F168)</f>
        <v>167</v>
      </c>
      <c r="H168" s="22">
        <f t="shared" si="4"/>
        <v>385605.35508651298</v>
      </c>
      <c r="I168" s="22">
        <f xml:space="preserve"> -IPMT($C$63/12, Table2[[#This Row],[Month]] - 60, $C$64*12, $C$62, , 0)</f>
        <v>260839.88970360605</v>
      </c>
      <c r="J168" s="22">
        <f xml:space="preserve"> - PPMT($C$63/12, Table2[[#This Row],[Month]]-60, $C$64*12, $C$62, , 0)</f>
        <v>124765.46538290693</v>
      </c>
      <c r="K168" s="23">
        <f t="shared" si="5"/>
        <v>44715409.663475335</v>
      </c>
    </row>
    <row r="169" spans="7:11" x14ac:dyDescent="0.2">
      <c r="G169" s="19">
        <f xml:space="preserve"> ROWS($F$2:F169)</f>
        <v>168</v>
      </c>
      <c r="H169" s="22">
        <f t="shared" si="4"/>
        <v>385605.35508651298</v>
      </c>
      <c r="I169" s="22">
        <f xml:space="preserve"> -IPMT($C$63/12, Table2[[#This Row],[Month]] - 60, $C$64*12, $C$62, , 0)</f>
        <v>260112.09115553909</v>
      </c>
      <c r="J169" s="22">
        <f xml:space="preserve"> - PPMT($C$63/12, Table2[[#This Row],[Month]]-60, $C$64*12, $C$62, , 0)</f>
        <v>125493.26393097392</v>
      </c>
      <c r="K169" s="23">
        <f t="shared" si="5"/>
        <v>44590644.198092431</v>
      </c>
    </row>
    <row r="170" spans="7:11" x14ac:dyDescent="0.2">
      <c r="G170" s="19">
        <f xml:space="preserve"> ROWS($F$2:F170)</f>
        <v>169</v>
      </c>
      <c r="H170" s="22">
        <f t="shared" si="4"/>
        <v>385605.35508651298</v>
      </c>
      <c r="I170" s="22">
        <f xml:space="preserve"> -IPMT($C$63/12, Table2[[#This Row],[Month]] - 60, $C$64*12, $C$62, , 0)</f>
        <v>259380.04711594174</v>
      </c>
      <c r="J170" s="22">
        <f xml:space="preserve"> - PPMT($C$63/12, Table2[[#This Row],[Month]]-60, $C$64*12, $C$62, , 0)</f>
        <v>126225.30797057123</v>
      </c>
      <c r="K170" s="23">
        <f t="shared" si="5"/>
        <v>44465150.934161454</v>
      </c>
    </row>
    <row r="171" spans="7:11" x14ac:dyDescent="0.2">
      <c r="G171" s="19">
        <f xml:space="preserve"> ROWS($F$2:F171)</f>
        <v>170</v>
      </c>
      <c r="H171" s="22">
        <f t="shared" si="4"/>
        <v>385605.35508651298</v>
      </c>
      <c r="I171" s="22">
        <f xml:space="preserve"> -IPMT($C$63/12, Table2[[#This Row],[Month]] - 60, $C$64*12, $C$62, , 0)</f>
        <v>258643.73281944677</v>
      </c>
      <c r="J171" s="22">
        <f xml:space="preserve"> - PPMT($C$63/12, Table2[[#This Row],[Month]]-60, $C$64*12, $C$62, , 0)</f>
        <v>126961.62226706627</v>
      </c>
      <c r="K171" s="23">
        <f t="shared" si="5"/>
        <v>44338925.626190886</v>
      </c>
    </row>
    <row r="172" spans="7:11" x14ac:dyDescent="0.2">
      <c r="G172" s="19">
        <f xml:space="preserve"> ROWS($F$2:F172)</f>
        <v>171</v>
      </c>
      <c r="H172" s="22">
        <f t="shared" si="4"/>
        <v>385605.35508651298</v>
      </c>
      <c r="I172" s="22">
        <f xml:space="preserve"> -IPMT($C$63/12, Table2[[#This Row],[Month]] - 60, $C$64*12, $C$62, , 0)</f>
        <v>257903.12335622223</v>
      </c>
      <c r="J172" s="22">
        <f xml:space="preserve"> - PPMT($C$63/12, Table2[[#This Row],[Month]]-60, $C$64*12, $C$62, , 0)</f>
        <v>127702.2317302908</v>
      </c>
      <c r="K172" s="23">
        <f t="shared" si="5"/>
        <v>44211964.003923818</v>
      </c>
    </row>
    <row r="173" spans="7:11" x14ac:dyDescent="0.2">
      <c r="G173" s="19">
        <f xml:space="preserve"> ROWS($F$2:F173)</f>
        <v>172</v>
      </c>
      <c r="H173" s="22">
        <f t="shared" si="4"/>
        <v>385605.35508651298</v>
      </c>
      <c r="I173" s="22">
        <f xml:space="preserve"> -IPMT($C$63/12, Table2[[#This Row],[Month]] - 60, $C$64*12, $C$62, , 0)</f>
        <v>257158.19367112883</v>
      </c>
      <c r="J173" s="22">
        <f xml:space="preserve"> - PPMT($C$63/12, Table2[[#This Row],[Month]]-60, $C$64*12, $C$62, , 0)</f>
        <v>128447.16141538415</v>
      </c>
      <c r="K173" s="23">
        <f t="shared" si="5"/>
        <v>44084261.772193529</v>
      </c>
    </row>
    <row r="174" spans="7:11" x14ac:dyDescent="0.2">
      <c r="G174" s="19">
        <f xml:space="preserve"> ROWS($F$2:F174)</f>
        <v>173</v>
      </c>
      <c r="H174" s="22">
        <f t="shared" si="4"/>
        <v>385605.35508651298</v>
      </c>
      <c r="I174" s="22">
        <f xml:space="preserve"> -IPMT($C$63/12, Table2[[#This Row],[Month]] - 60, $C$64*12, $C$62, , 0)</f>
        <v>256408.91856287239</v>
      </c>
      <c r="J174" s="22">
        <f xml:space="preserve"> - PPMT($C$63/12, Table2[[#This Row],[Month]]-60, $C$64*12, $C$62, , 0)</f>
        <v>129196.43652364059</v>
      </c>
      <c r="K174" s="23">
        <f t="shared" si="5"/>
        <v>43955814.610778145</v>
      </c>
    </row>
    <row r="175" spans="7:11" x14ac:dyDescent="0.2">
      <c r="G175" s="19">
        <f xml:space="preserve"> ROWS($F$2:F175)</f>
        <v>174</v>
      </c>
      <c r="H175" s="22">
        <f t="shared" si="4"/>
        <v>385605.35508651298</v>
      </c>
      <c r="I175" s="22">
        <f xml:space="preserve"> -IPMT($C$63/12, Table2[[#This Row],[Month]] - 60, $C$64*12, $C$62, , 0)</f>
        <v>255655.27268315121</v>
      </c>
      <c r="J175" s="22">
        <f xml:space="preserve"> - PPMT($C$63/12, Table2[[#This Row],[Month]]-60, $C$64*12, $C$62, , 0)</f>
        <v>129950.08240336181</v>
      </c>
      <c r="K175" s="23">
        <f t="shared" si="5"/>
        <v>43826618.174254507</v>
      </c>
    </row>
    <row r="176" spans="7:11" x14ac:dyDescent="0.2">
      <c r="G176" s="19">
        <f xml:space="preserve"> ROWS($F$2:F176)</f>
        <v>175</v>
      </c>
      <c r="H176" s="22">
        <f t="shared" si="4"/>
        <v>385605.35508651298</v>
      </c>
      <c r="I176" s="22">
        <f xml:space="preserve"> -IPMT($C$63/12, Table2[[#This Row],[Month]] - 60, $C$64*12, $C$62, , 0)</f>
        <v>254897.23053579827</v>
      </c>
      <c r="J176" s="22">
        <f xml:space="preserve"> - PPMT($C$63/12, Table2[[#This Row],[Month]]-60, $C$64*12, $C$62, , 0)</f>
        <v>130708.12455071475</v>
      </c>
      <c r="K176" s="23">
        <f t="shared" si="5"/>
        <v>43696668.091851145</v>
      </c>
    </row>
    <row r="177" spans="7:11" x14ac:dyDescent="0.2">
      <c r="G177" s="19">
        <f xml:space="preserve"> ROWS($F$2:F177)</f>
        <v>176</v>
      </c>
      <c r="H177" s="22">
        <f t="shared" si="4"/>
        <v>385605.35508651298</v>
      </c>
      <c r="I177" s="22">
        <f xml:space="preserve"> -IPMT($C$63/12, Table2[[#This Row],[Month]] - 60, $C$64*12, $C$62, , 0)</f>
        <v>254134.76647591905</v>
      </c>
      <c r="J177" s="22">
        <f xml:space="preserve"> - PPMT($C$63/12, Table2[[#This Row],[Month]]-60, $C$64*12, $C$62, , 0)</f>
        <v>131470.58861059393</v>
      </c>
      <c r="K177" s="23">
        <f t="shared" si="5"/>
        <v>43565959.96730043</v>
      </c>
    </row>
    <row r="178" spans="7:11" x14ac:dyDescent="0.2">
      <c r="G178" s="19">
        <f xml:space="preserve"> ROWS($F$2:F178)</f>
        <v>177</v>
      </c>
      <c r="H178" s="22">
        <f t="shared" si="4"/>
        <v>385605.35508651298</v>
      </c>
      <c r="I178" s="22">
        <f xml:space="preserve"> -IPMT($C$63/12, Table2[[#This Row],[Month]] - 60, $C$64*12, $C$62, , 0)</f>
        <v>253367.85470902396</v>
      </c>
      <c r="J178" s="22">
        <f xml:space="preserve"> - PPMT($C$63/12, Table2[[#This Row],[Month]]-60, $C$64*12, $C$62, , 0)</f>
        <v>132237.50037748905</v>
      </c>
      <c r="K178" s="23">
        <f t="shared" si="5"/>
        <v>43434489.378689833</v>
      </c>
    </row>
    <row r="179" spans="7:11" x14ac:dyDescent="0.2">
      <c r="G179" s="19">
        <f xml:space="preserve"> ROWS($F$2:F179)</f>
        <v>178</v>
      </c>
      <c r="H179" s="22">
        <f t="shared" si="4"/>
        <v>385605.35508651298</v>
      </c>
      <c r="I179" s="22">
        <f xml:space="preserve"> -IPMT($C$63/12, Table2[[#This Row],[Month]] - 60, $C$64*12, $C$62, , 0)</f>
        <v>252596.46929015525</v>
      </c>
      <c r="J179" s="22">
        <f xml:space="preserve"> - PPMT($C$63/12, Table2[[#This Row],[Month]]-60, $C$64*12, $C$62, , 0)</f>
        <v>133008.88579635776</v>
      </c>
      <c r="K179" s="23">
        <f t="shared" si="5"/>
        <v>43302251.878312342</v>
      </c>
    </row>
    <row r="180" spans="7:11" x14ac:dyDescent="0.2">
      <c r="G180" s="19">
        <f xml:space="preserve"> ROWS($F$2:F180)</f>
        <v>179</v>
      </c>
      <c r="H180" s="22">
        <f t="shared" si="4"/>
        <v>385605.35508651298</v>
      </c>
      <c r="I180" s="22">
        <f xml:space="preserve"> -IPMT($C$63/12, Table2[[#This Row],[Month]] - 60, $C$64*12, $C$62, , 0)</f>
        <v>251820.58412300984</v>
      </c>
      <c r="J180" s="22">
        <f xml:space="preserve"> - PPMT($C$63/12, Table2[[#This Row],[Month]]-60, $C$64*12, $C$62, , 0)</f>
        <v>133784.77096350314</v>
      </c>
      <c r="K180" s="23">
        <f t="shared" si="5"/>
        <v>43169242.992515981</v>
      </c>
    </row>
    <row r="181" spans="7:11" x14ac:dyDescent="0.2">
      <c r="G181" s="19">
        <f xml:space="preserve"> ROWS($F$2:F181)</f>
        <v>180</v>
      </c>
      <c r="H181" s="22">
        <f t="shared" si="4"/>
        <v>385605.35508651298</v>
      </c>
      <c r="I181" s="22">
        <f xml:space="preserve"> -IPMT($C$63/12, Table2[[#This Row],[Month]] - 60, $C$64*12, $C$62, , 0)</f>
        <v>251040.17295905604</v>
      </c>
      <c r="J181" s="22">
        <f xml:space="preserve"> - PPMT($C$63/12, Table2[[#This Row],[Month]]-60, $C$64*12, $C$62, , 0)</f>
        <v>134565.18212745691</v>
      </c>
      <c r="K181" s="23">
        <f t="shared" si="5"/>
        <v>43035458.221552476</v>
      </c>
    </row>
    <row r="182" spans="7:11" x14ac:dyDescent="0.2">
      <c r="G182" s="19">
        <f xml:space="preserve"> ROWS($F$2:F182)</f>
        <v>181</v>
      </c>
      <c r="H182" s="22">
        <f t="shared" si="4"/>
        <v>385605.35508651298</v>
      </c>
      <c r="I182" s="22">
        <f xml:space="preserve"> -IPMT($C$63/12, Table2[[#This Row],[Month]] - 60, $C$64*12, $C$62, , 0)</f>
        <v>250255.20939664589</v>
      </c>
      <c r="J182" s="22">
        <f xml:space="preserve"> - PPMT($C$63/12, Table2[[#This Row],[Month]]-60, $C$64*12, $C$62, , 0)</f>
        <v>135350.14568986712</v>
      </c>
      <c r="K182" s="23">
        <f t="shared" si="5"/>
        <v>42900893.039425023</v>
      </c>
    </row>
    <row r="183" spans="7:11" x14ac:dyDescent="0.2">
      <c r="G183" s="19">
        <f xml:space="preserve"> ROWS($F$2:F183)</f>
        <v>182</v>
      </c>
      <c r="H183" s="22">
        <f t="shared" si="4"/>
        <v>385605.35508651298</v>
      </c>
      <c r="I183" s="22">
        <f xml:space="preserve"> -IPMT($C$63/12, Table2[[#This Row],[Month]] - 60, $C$64*12, $C$62, , 0)</f>
        <v>249465.66688012172</v>
      </c>
      <c r="J183" s="22">
        <f xml:space="preserve"> - PPMT($C$63/12, Table2[[#This Row],[Month]]-60, $C$64*12, $C$62, , 0)</f>
        <v>136139.68820639132</v>
      </c>
      <c r="K183" s="23">
        <f t="shared" si="5"/>
        <v>42765542.893735155</v>
      </c>
    </row>
    <row r="184" spans="7:11" x14ac:dyDescent="0.2">
      <c r="G184" s="19">
        <f xml:space="preserve"> ROWS($F$2:F184)</f>
        <v>183</v>
      </c>
      <c r="H184" s="22">
        <f t="shared" si="4"/>
        <v>385605.35508651298</v>
      </c>
      <c r="I184" s="22">
        <f xml:space="preserve"> -IPMT($C$63/12, Table2[[#This Row],[Month]] - 60, $C$64*12, $C$62, , 0)</f>
        <v>248671.51869891773</v>
      </c>
      <c r="J184" s="22">
        <f xml:space="preserve"> - PPMT($C$63/12, Table2[[#This Row],[Month]]-60, $C$64*12, $C$62, , 0)</f>
        <v>136933.83638759528</v>
      </c>
      <c r="K184" s="23">
        <f t="shared" si="5"/>
        <v>42629403.205528766</v>
      </c>
    </row>
    <row r="185" spans="7:11" x14ac:dyDescent="0.2">
      <c r="G185" s="19">
        <f xml:space="preserve"> ROWS($F$2:F185)</f>
        <v>184</v>
      </c>
      <c r="H185" s="22">
        <f t="shared" si="4"/>
        <v>385605.35508651298</v>
      </c>
      <c r="I185" s="22">
        <f xml:space="preserve"> -IPMT($C$63/12, Table2[[#This Row],[Month]] - 60, $C$64*12, $C$62, , 0)</f>
        <v>247872.73798665675</v>
      </c>
      <c r="J185" s="22">
        <f xml:space="preserve"> - PPMT($C$63/12, Table2[[#This Row],[Month]]-60, $C$64*12, $C$62, , 0)</f>
        <v>137732.61709985623</v>
      </c>
      <c r="K185" s="23">
        <f t="shared" si="5"/>
        <v>42492469.369141169</v>
      </c>
    </row>
    <row r="186" spans="7:11" x14ac:dyDescent="0.2">
      <c r="G186" s="19">
        <f xml:space="preserve"> ROWS($F$2:F186)</f>
        <v>185</v>
      </c>
      <c r="H186" s="22">
        <f t="shared" si="4"/>
        <v>385605.35508651298</v>
      </c>
      <c r="I186" s="22">
        <f xml:space="preserve"> -IPMT($C$63/12, Table2[[#This Row],[Month]] - 60, $C$64*12, $C$62, , 0)</f>
        <v>247069.29772024089</v>
      </c>
      <c r="J186" s="22">
        <f xml:space="preserve"> - PPMT($C$63/12, Table2[[#This Row],[Month]]-60, $C$64*12, $C$62, , 0)</f>
        <v>138536.05736627209</v>
      </c>
      <c r="K186" s="23">
        <f t="shared" si="5"/>
        <v>42354736.75204131</v>
      </c>
    </row>
    <row r="187" spans="7:11" x14ac:dyDescent="0.2">
      <c r="G187" s="19">
        <f xml:space="preserve"> ROWS($F$2:F187)</f>
        <v>186</v>
      </c>
      <c r="H187" s="22">
        <f t="shared" si="4"/>
        <v>385605.35508651298</v>
      </c>
      <c r="I187" s="22">
        <f xml:space="preserve"> -IPMT($C$63/12, Table2[[#This Row],[Month]] - 60, $C$64*12, $C$62, , 0)</f>
        <v>246261.17071893768</v>
      </c>
      <c r="J187" s="22">
        <f xml:space="preserve"> - PPMT($C$63/12, Table2[[#This Row],[Month]]-60, $C$64*12, $C$62, , 0)</f>
        <v>139344.18436757533</v>
      </c>
      <c r="K187" s="23">
        <f t="shared" si="5"/>
        <v>42216200.694675036</v>
      </c>
    </row>
    <row r="188" spans="7:11" x14ac:dyDescent="0.2">
      <c r="G188" s="19">
        <f xml:space="preserve"> ROWS($F$2:F188)</f>
        <v>187</v>
      </c>
      <c r="H188" s="22">
        <f t="shared" si="4"/>
        <v>385605.35508651298</v>
      </c>
      <c r="I188" s="22">
        <f xml:space="preserve"> -IPMT($C$63/12, Table2[[#This Row],[Month]] - 60, $C$64*12, $C$62, , 0)</f>
        <v>245448.32964346017</v>
      </c>
      <c r="J188" s="22">
        <f xml:space="preserve"> - PPMT($C$63/12, Table2[[#This Row],[Month]]-60, $C$64*12, $C$62, , 0)</f>
        <v>140157.02544305281</v>
      </c>
      <c r="K188" s="23">
        <f t="shared" si="5"/>
        <v>42076856.510307461</v>
      </c>
    </row>
    <row r="189" spans="7:11" x14ac:dyDescent="0.2">
      <c r="G189" s="19">
        <f xml:space="preserve"> ROWS($F$2:F189)</f>
        <v>188</v>
      </c>
      <c r="H189" s="22">
        <f t="shared" si="4"/>
        <v>385605.35508651298</v>
      </c>
      <c r="I189" s="22">
        <f xml:space="preserve"> -IPMT($C$63/12, Table2[[#This Row],[Month]] - 60, $C$64*12, $C$62, , 0)</f>
        <v>244630.74699504234</v>
      </c>
      <c r="J189" s="22">
        <f xml:space="preserve"> - PPMT($C$63/12, Table2[[#This Row],[Month]]-60, $C$64*12, $C$62, , 0)</f>
        <v>140974.60809147067</v>
      </c>
      <c r="K189" s="23">
        <f t="shared" si="5"/>
        <v>41936699.484864406</v>
      </c>
    </row>
    <row r="190" spans="7:11" x14ac:dyDescent="0.2">
      <c r="G190" s="19">
        <f xml:space="preserve"> ROWS($F$2:F190)</f>
        <v>189</v>
      </c>
      <c r="H190" s="22">
        <f t="shared" si="4"/>
        <v>385605.35508651298</v>
      </c>
      <c r="I190" s="22">
        <f xml:space="preserve"> -IPMT($C$63/12, Table2[[#This Row],[Month]] - 60, $C$64*12, $C$62, , 0)</f>
        <v>243808.39511450878</v>
      </c>
      <c r="J190" s="22">
        <f xml:space="preserve"> - PPMT($C$63/12, Table2[[#This Row],[Month]]-60, $C$64*12, $C$62, , 0)</f>
        <v>141796.95997200423</v>
      </c>
      <c r="K190" s="23">
        <f t="shared" si="5"/>
        <v>41795724.876772933</v>
      </c>
    </row>
    <row r="191" spans="7:11" x14ac:dyDescent="0.2">
      <c r="G191" s="19">
        <f xml:space="preserve"> ROWS($F$2:F191)</f>
        <v>190</v>
      </c>
      <c r="H191" s="22">
        <f t="shared" ref="H191:H254" si="6" xml:space="preserve"> -PMT($C$63/12, $C$64*12, $C$62, , 0)</f>
        <v>385605.35508651298</v>
      </c>
      <c r="I191" s="22">
        <f xml:space="preserve"> -IPMT($C$63/12, Table2[[#This Row],[Month]] - 60, $C$64*12, $C$62, , 0)</f>
        <v>242981.24618133873</v>
      </c>
      <c r="J191" s="22">
        <f xml:space="preserve"> - PPMT($C$63/12, Table2[[#This Row],[Month]]-60, $C$64*12, $C$62, , 0)</f>
        <v>142624.10890517427</v>
      </c>
      <c r="K191" s="23">
        <f t="shared" si="5"/>
        <v>41653927.916800931</v>
      </c>
    </row>
    <row r="192" spans="7:11" x14ac:dyDescent="0.2">
      <c r="G192" s="19">
        <f xml:space="preserve"> ROWS($F$2:F192)</f>
        <v>191</v>
      </c>
      <c r="H192" s="22">
        <f t="shared" si="6"/>
        <v>385605.35508651298</v>
      </c>
      <c r="I192" s="22">
        <f xml:space="preserve"> -IPMT($C$63/12, Table2[[#This Row],[Month]] - 60, $C$64*12, $C$62, , 0)</f>
        <v>242149.27221272522</v>
      </c>
      <c r="J192" s="22">
        <f xml:space="preserve"> - PPMT($C$63/12, Table2[[#This Row],[Month]]-60, $C$64*12, $C$62, , 0)</f>
        <v>143456.08287378779</v>
      </c>
      <c r="K192" s="23">
        <f t="shared" ref="K192:K255" si="7" xml:space="preserve"> K191 - J191</f>
        <v>41511303.807895757</v>
      </c>
    </row>
    <row r="193" spans="7:11" x14ac:dyDescent="0.2">
      <c r="G193" s="19">
        <f xml:space="preserve"> ROWS($F$2:F193)</f>
        <v>192</v>
      </c>
      <c r="H193" s="22">
        <f t="shared" si="6"/>
        <v>385605.35508651298</v>
      </c>
      <c r="I193" s="22">
        <f xml:space="preserve"> -IPMT($C$63/12, Table2[[#This Row],[Month]] - 60, $C$64*12, $C$62, , 0)</f>
        <v>241312.44506262813</v>
      </c>
      <c r="J193" s="22">
        <f xml:space="preserve"> - PPMT($C$63/12, Table2[[#This Row],[Month]]-60, $C$64*12, $C$62, , 0)</f>
        <v>144292.91002388488</v>
      </c>
      <c r="K193" s="23">
        <f t="shared" si="7"/>
        <v>41367847.725021966</v>
      </c>
    </row>
    <row r="194" spans="7:11" x14ac:dyDescent="0.2">
      <c r="G194" s="19">
        <f xml:space="preserve"> ROWS($F$2:F194)</f>
        <v>193</v>
      </c>
      <c r="H194" s="22">
        <f t="shared" si="6"/>
        <v>385605.35508651298</v>
      </c>
      <c r="I194" s="22">
        <f xml:space="preserve"> -IPMT($C$63/12, Table2[[#This Row],[Month]] - 60, $C$64*12, $C$62, , 0)</f>
        <v>240470.73642082213</v>
      </c>
      <c r="J194" s="22">
        <f xml:space="preserve"> - PPMT($C$63/12, Table2[[#This Row],[Month]]-60, $C$64*12, $C$62, , 0)</f>
        <v>145134.61866569088</v>
      </c>
      <c r="K194" s="23">
        <f t="shared" si="7"/>
        <v>41223554.814998083</v>
      </c>
    </row>
    <row r="195" spans="7:11" x14ac:dyDescent="0.2">
      <c r="G195" s="19">
        <f xml:space="preserve"> ROWS($F$2:F195)</f>
        <v>194</v>
      </c>
      <c r="H195" s="22">
        <f t="shared" si="6"/>
        <v>385605.35508651298</v>
      </c>
      <c r="I195" s="22">
        <f xml:space="preserve"> -IPMT($C$63/12, Table2[[#This Row],[Month]] - 60, $C$64*12, $C$62, , 0)</f>
        <v>239624.11781193889</v>
      </c>
      <c r="J195" s="22">
        <f xml:space="preserve"> - PPMT($C$63/12, Table2[[#This Row],[Month]]-60, $C$64*12, $C$62, , 0)</f>
        <v>145981.23727457406</v>
      </c>
      <c r="K195" s="23">
        <f t="shared" si="7"/>
        <v>41078420.196332395</v>
      </c>
    </row>
    <row r="196" spans="7:11" x14ac:dyDescent="0.2">
      <c r="G196" s="19">
        <f xml:space="preserve"> ROWS($F$2:F196)</f>
        <v>195</v>
      </c>
      <c r="H196" s="22">
        <f t="shared" si="6"/>
        <v>385605.35508651298</v>
      </c>
      <c r="I196" s="22">
        <f xml:space="preserve"> -IPMT($C$63/12, Table2[[#This Row],[Month]] - 60, $C$64*12, $C$62, , 0)</f>
        <v>238772.56059450394</v>
      </c>
      <c r="J196" s="22">
        <f xml:space="preserve"> - PPMT($C$63/12, Table2[[#This Row],[Month]]-60, $C$64*12, $C$62, , 0)</f>
        <v>146832.7944920091</v>
      </c>
      <c r="K196" s="23">
        <f t="shared" si="7"/>
        <v>40932438.959057823</v>
      </c>
    </row>
    <row r="197" spans="7:11" x14ac:dyDescent="0.2">
      <c r="G197" s="19">
        <f xml:space="preserve"> ROWS($F$2:F197)</f>
        <v>196</v>
      </c>
      <c r="H197" s="22">
        <f t="shared" si="6"/>
        <v>385605.35508651298</v>
      </c>
      <c r="I197" s="22">
        <f xml:space="preserve"> -IPMT($C$63/12, Table2[[#This Row],[Month]] - 60, $C$64*12, $C$62, , 0)</f>
        <v>237916.03595996718</v>
      </c>
      <c r="J197" s="22">
        <f xml:space="preserve"> - PPMT($C$63/12, Table2[[#This Row],[Month]]-60, $C$64*12, $C$62, , 0)</f>
        <v>147689.3191265458</v>
      </c>
      <c r="K197" s="23">
        <f t="shared" si="7"/>
        <v>40785606.164565817</v>
      </c>
    </row>
    <row r="198" spans="7:11" x14ac:dyDescent="0.2">
      <c r="G198" s="19">
        <f xml:space="preserve"> ROWS($F$2:F198)</f>
        <v>197</v>
      </c>
      <c r="H198" s="22">
        <f t="shared" si="6"/>
        <v>385605.35508651298</v>
      </c>
      <c r="I198" s="22">
        <f xml:space="preserve"> -IPMT($C$63/12, Table2[[#This Row],[Month]] - 60, $C$64*12, $C$62, , 0)</f>
        <v>237054.51493172901</v>
      </c>
      <c r="J198" s="22">
        <f xml:space="preserve"> - PPMT($C$63/12, Table2[[#This Row],[Month]]-60, $C$64*12, $C$62, , 0)</f>
        <v>148550.84015478397</v>
      </c>
      <c r="K198" s="23">
        <f t="shared" si="7"/>
        <v>40637916.84543927</v>
      </c>
    </row>
    <row r="199" spans="7:11" x14ac:dyDescent="0.2">
      <c r="G199" s="19">
        <f xml:space="preserve"> ROWS($F$2:F199)</f>
        <v>198</v>
      </c>
      <c r="H199" s="22">
        <f t="shared" si="6"/>
        <v>385605.35508651298</v>
      </c>
      <c r="I199" s="22">
        <f xml:space="preserve"> -IPMT($C$63/12, Table2[[#This Row],[Month]] - 60, $C$64*12, $C$62, , 0)</f>
        <v>236187.96836415943</v>
      </c>
      <c r="J199" s="22">
        <f xml:space="preserve"> - PPMT($C$63/12, Table2[[#This Row],[Month]]-60, $C$64*12, $C$62, , 0)</f>
        <v>149417.38672235355</v>
      </c>
      <c r="K199" s="23">
        <f t="shared" si="7"/>
        <v>40489366.005284488</v>
      </c>
    </row>
    <row r="200" spans="7:11" x14ac:dyDescent="0.2">
      <c r="G200" s="19">
        <f xml:space="preserve"> ROWS($F$2:F200)</f>
        <v>199</v>
      </c>
      <c r="H200" s="22">
        <f t="shared" si="6"/>
        <v>385605.35508651298</v>
      </c>
      <c r="I200" s="22">
        <f xml:space="preserve"> -IPMT($C$63/12, Table2[[#This Row],[Month]] - 60, $C$64*12, $C$62, , 0)</f>
        <v>235316.36694161242</v>
      </c>
      <c r="J200" s="22">
        <f xml:space="preserve"> - PPMT($C$63/12, Table2[[#This Row],[Month]]-60, $C$64*12, $C$62, , 0)</f>
        <v>150288.98814490062</v>
      </c>
      <c r="K200" s="23">
        <f t="shared" si="7"/>
        <v>40339948.618562132</v>
      </c>
    </row>
    <row r="201" spans="7:11" x14ac:dyDescent="0.2">
      <c r="G201" s="19">
        <f xml:space="preserve"> ROWS($F$2:F201)</f>
        <v>200</v>
      </c>
      <c r="H201" s="22">
        <f t="shared" si="6"/>
        <v>385605.35508651298</v>
      </c>
      <c r="I201" s="22">
        <f xml:space="preserve"> -IPMT($C$63/12, Table2[[#This Row],[Month]] - 60, $C$64*12, $C$62, , 0)</f>
        <v>234439.68117743378</v>
      </c>
      <c r="J201" s="22">
        <f xml:space="preserve"> - PPMT($C$63/12, Table2[[#This Row],[Month]]-60, $C$64*12, $C$62, , 0)</f>
        <v>151165.6739090792</v>
      </c>
      <c r="K201" s="23">
        <f t="shared" si="7"/>
        <v>40189659.630417235</v>
      </c>
    </row>
    <row r="202" spans="7:11" x14ac:dyDescent="0.2">
      <c r="G202" s="19">
        <f xml:space="preserve"> ROWS($F$2:F202)</f>
        <v>201</v>
      </c>
      <c r="H202" s="22">
        <f t="shared" si="6"/>
        <v>385605.35508651298</v>
      </c>
      <c r="I202" s="22">
        <f xml:space="preserve"> -IPMT($C$63/12, Table2[[#This Row],[Month]] - 60, $C$64*12, $C$62, , 0)</f>
        <v>233557.88141296414</v>
      </c>
      <c r="J202" s="22">
        <f xml:space="preserve"> - PPMT($C$63/12, Table2[[#This Row],[Month]]-60, $C$64*12, $C$62, , 0)</f>
        <v>152047.47367354884</v>
      </c>
      <c r="K202" s="23">
        <f t="shared" si="7"/>
        <v>40038493.95650816</v>
      </c>
    </row>
    <row r="203" spans="7:11" x14ac:dyDescent="0.2">
      <c r="G203" s="19">
        <f xml:space="preserve"> ROWS($F$2:F203)</f>
        <v>202</v>
      </c>
      <c r="H203" s="22">
        <f t="shared" si="6"/>
        <v>385605.35508651298</v>
      </c>
      <c r="I203" s="22">
        <f xml:space="preserve"> -IPMT($C$63/12, Table2[[#This Row],[Month]] - 60, $C$64*12, $C$62, , 0)</f>
        <v>232670.93781653512</v>
      </c>
      <c r="J203" s="22">
        <f xml:space="preserve"> - PPMT($C$63/12, Table2[[#This Row],[Month]]-60, $C$64*12, $C$62, , 0)</f>
        <v>152934.41726997786</v>
      </c>
      <c r="K203" s="23">
        <f t="shared" si="7"/>
        <v>39886446.482834607</v>
      </c>
    </row>
    <row r="204" spans="7:11" x14ac:dyDescent="0.2">
      <c r="G204" s="19">
        <f xml:space="preserve"> ROWS($F$2:F204)</f>
        <v>203</v>
      </c>
      <c r="H204" s="22">
        <f t="shared" si="6"/>
        <v>385605.35508651298</v>
      </c>
      <c r="I204" s="22">
        <f xml:space="preserve"> -IPMT($C$63/12, Table2[[#This Row],[Month]] - 60, $C$64*12, $C$62, , 0)</f>
        <v>231778.82038246028</v>
      </c>
      <c r="J204" s="22">
        <f xml:space="preserve"> - PPMT($C$63/12, Table2[[#This Row],[Month]]-60, $C$64*12, $C$62, , 0)</f>
        <v>153826.53470405276</v>
      </c>
      <c r="K204" s="23">
        <f t="shared" si="7"/>
        <v>39733512.065564632</v>
      </c>
    </row>
    <row r="205" spans="7:11" x14ac:dyDescent="0.2">
      <c r="G205" s="19">
        <f xml:space="preserve"> ROWS($F$2:F205)</f>
        <v>204</v>
      </c>
      <c r="H205" s="22">
        <f t="shared" si="6"/>
        <v>385605.35508651298</v>
      </c>
      <c r="I205" s="22">
        <f xml:space="preserve"> -IPMT($C$63/12, Table2[[#This Row],[Month]] - 60, $C$64*12, $C$62, , 0)</f>
        <v>230881.49893001994</v>
      </c>
      <c r="J205" s="22">
        <f xml:space="preserve"> - PPMT($C$63/12, Table2[[#This Row],[Month]]-60, $C$64*12, $C$62, , 0)</f>
        <v>154723.85615649304</v>
      </c>
      <c r="K205" s="23">
        <f t="shared" si="7"/>
        <v>39579685.530860581</v>
      </c>
    </row>
    <row r="206" spans="7:11" x14ac:dyDescent="0.2">
      <c r="G206" s="19">
        <f xml:space="preserve"> ROWS($F$2:F206)</f>
        <v>205</v>
      </c>
      <c r="H206" s="22">
        <f t="shared" si="6"/>
        <v>385605.35508651298</v>
      </c>
      <c r="I206" s="22">
        <f xml:space="preserve"> -IPMT($C$63/12, Table2[[#This Row],[Month]] - 60, $C$64*12, $C$62, , 0)</f>
        <v>229978.94310244039</v>
      </c>
      <c r="J206" s="22">
        <f xml:space="preserve"> - PPMT($C$63/12, Table2[[#This Row],[Month]]-60, $C$64*12, $C$62, , 0)</f>
        <v>155626.41198407259</v>
      </c>
      <c r="K206" s="23">
        <f t="shared" si="7"/>
        <v>39424961.67470409</v>
      </c>
    </row>
    <row r="207" spans="7:11" x14ac:dyDescent="0.2">
      <c r="G207" s="19">
        <f xml:space="preserve"> ROWS($F$2:F207)</f>
        <v>206</v>
      </c>
      <c r="H207" s="22">
        <f t="shared" si="6"/>
        <v>385605.35508651298</v>
      </c>
      <c r="I207" s="22">
        <f xml:space="preserve"> -IPMT($C$63/12, Table2[[#This Row],[Month]] - 60, $C$64*12, $C$62, , 0)</f>
        <v>229071.12236586664</v>
      </c>
      <c r="J207" s="22">
        <f xml:space="preserve"> - PPMT($C$63/12, Table2[[#This Row],[Month]]-60, $C$64*12, $C$62, , 0)</f>
        <v>156534.23272064634</v>
      </c>
      <c r="K207" s="23">
        <f t="shared" si="7"/>
        <v>39269335.262720019</v>
      </c>
    </row>
    <row r="208" spans="7:11" x14ac:dyDescent="0.2">
      <c r="G208" s="19">
        <f xml:space="preserve"> ROWS($F$2:F208)</f>
        <v>207</v>
      </c>
      <c r="H208" s="22">
        <f t="shared" si="6"/>
        <v>385605.35508651298</v>
      </c>
      <c r="I208" s="22">
        <f xml:space="preserve"> -IPMT($C$63/12, Table2[[#This Row],[Month]] - 60, $C$64*12, $C$62, , 0)</f>
        <v>228158.00600832954</v>
      </c>
      <c r="J208" s="22">
        <f xml:space="preserve"> - PPMT($C$63/12, Table2[[#This Row],[Month]]-60, $C$64*12, $C$62, , 0)</f>
        <v>157447.34907818344</v>
      </c>
      <c r="K208" s="23">
        <f t="shared" si="7"/>
        <v>39112801.029999375</v>
      </c>
    </row>
    <row r="209" spans="7:11" x14ac:dyDescent="0.2">
      <c r="G209" s="19">
        <f xml:space="preserve"> ROWS($F$2:F209)</f>
        <v>208</v>
      </c>
      <c r="H209" s="22">
        <f t="shared" si="6"/>
        <v>385605.35508651298</v>
      </c>
      <c r="I209" s="22">
        <f xml:space="preserve"> -IPMT($C$63/12, Table2[[#This Row],[Month]] - 60, $C$64*12, $C$62, , 0)</f>
        <v>227239.56313870678</v>
      </c>
      <c r="J209" s="22">
        <f xml:space="preserve"> - PPMT($C$63/12, Table2[[#This Row],[Month]]-60, $C$64*12, $C$62, , 0)</f>
        <v>158365.79194780617</v>
      </c>
      <c r="K209" s="23">
        <f t="shared" si="7"/>
        <v>38955353.680921189</v>
      </c>
    </row>
    <row r="210" spans="7:11" x14ac:dyDescent="0.2">
      <c r="G210" s="19">
        <f xml:space="preserve"> ROWS($F$2:F210)</f>
        <v>209</v>
      </c>
      <c r="H210" s="22">
        <f t="shared" si="6"/>
        <v>385605.35508651298</v>
      </c>
      <c r="I210" s="22">
        <f xml:space="preserve"> -IPMT($C$63/12, Table2[[#This Row],[Month]] - 60, $C$64*12, $C$62, , 0)</f>
        <v>226315.76268567791</v>
      </c>
      <c r="J210" s="22">
        <f xml:space="preserve"> - PPMT($C$63/12, Table2[[#This Row],[Month]]-60, $C$64*12, $C$62, , 0)</f>
        <v>159289.59240083507</v>
      </c>
      <c r="K210" s="23">
        <f t="shared" si="7"/>
        <v>38796987.888973385</v>
      </c>
    </row>
    <row r="211" spans="7:11" x14ac:dyDescent="0.2">
      <c r="G211" s="19">
        <f xml:space="preserve"> ROWS($F$2:F211)</f>
        <v>210</v>
      </c>
      <c r="H211" s="22">
        <f t="shared" si="6"/>
        <v>385605.35508651298</v>
      </c>
      <c r="I211" s="22">
        <f xml:space="preserve"> -IPMT($C$63/12, Table2[[#This Row],[Month]] - 60, $C$64*12, $C$62, , 0)</f>
        <v>225386.57339667311</v>
      </c>
      <c r="J211" s="22">
        <f xml:space="preserve"> - PPMT($C$63/12, Table2[[#This Row],[Month]]-60, $C$64*12, $C$62, , 0)</f>
        <v>160218.78168983993</v>
      </c>
      <c r="K211" s="23">
        <f t="shared" si="7"/>
        <v>38637698.296572551</v>
      </c>
    </row>
    <row r="212" spans="7:11" x14ac:dyDescent="0.2">
      <c r="G212" s="19">
        <f xml:space="preserve"> ROWS($F$2:F212)</f>
        <v>211</v>
      </c>
      <c r="H212" s="22">
        <f t="shared" si="6"/>
        <v>385605.35508651298</v>
      </c>
      <c r="I212" s="22">
        <f xml:space="preserve"> -IPMT($C$63/12, Table2[[#This Row],[Month]] - 60, $C$64*12, $C$62, , 0)</f>
        <v>224451.9638368157</v>
      </c>
      <c r="J212" s="22">
        <f xml:space="preserve"> - PPMT($C$63/12, Table2[[#This Row],[Month]]-60, $C$64*12, $C$62, , 0)</f>
        <v>161153.39124969734</v>
      </c>
      <c r="K212" s="23">
        <f t="shared" si="7"/>
        <v>38477479.514882714</v>
      </c>
    </row>
    <row r="213" spans="7:11" x14ac:dyDescent="0.2">
      <c r="G213" s="19">
        <f xml:space="preserve"> ROWS($F$2:F213)</f>
        <v>212</v>
      </c>
      <c r="H213" s="22">
        <f t="shared" si="6"/>
        <v>385605.35508651298</v>
      </c>
      <c r="I213" s="22">
        <f xml:space="preserve"> -IPMT($C$63/12, Table2[[#This Row],[Month]] - 60, $C$64*12, $C$62, , 0)</f>
        <v>223511.90238785907</v>
      </c>
      <c r="J213" s="22">
        <f xml:space="preserve"> - PPMT($C$63/12, Table2[[#This Row],[Month]]-60, $C$64*12, $C$62, , 0)</f>
        <v>162093.45269865391</v>
      </c>
      <c r="K213" s="23">
        <f t="shared" si="7"/>
        <v>38316326.12363302</v>
      </c>
    </row>
    <row r="214" spans="7:11" x14ac:dyDescent="0.2">
      <c r="G214" s="19">
        <f xml:space="preserve"> ROWS($F$2:F214)</f>
        <v>213</v>
      </c>
      <c r="H214" s="22">
        <f t="shared" si="6"/>
        <v>385605.35508651298</v>
      </c>
      <c r="I214" s="22">
        <f xml:space="preserve"> -IPMT($C$63/12, Table2[[#This Row],[Month]] - 60, $C$64*12, $C$62, , 0)</f>
        <v>222566.35724711695</v>
      </c>
      <c r="J214" s="22">
        <f xml:space="preserve"> - PPMT($C$63/12, Table2[[#This Row],[Month]]-60, $C$64*12, $C$62, , 0)</f>
        <v>163038.99783939603</v>
      </c>
      <c r="K214" s="23">
        <f t="shared" si="7"/>
        <v>38154232.670934364</v>
      </c>
    </row>
    <row r="215" spans="7:11" x14ac:dyDescent="0.2">
      <c r="G215" s="19">
        <f xml:space="preserve"> ROWS($F$2:F215)</f>
        <v>214</v>
      </c>
      <c r="H215" s="22">
        <f t="shared" si="6"/>
        <v>385605.35508651298</v>
      </c>
      <c r="I215" s="22">
        <f xml:space="preserve"> -IPMT($C$63/12, Table2[[#This Row],[Month]] - 60, $C$64*12, $C$62, , 0)</f>
        <v>221615.29642638718</v>
      </c>
      <c r="J215" s="22">
        <f xml:space="preserve"> - PPMT($C$63/12, Table2[[#This Row],[Month]]-60, $C$64*12, $C$62, , 0)</f>
        <v>163990.05866012585</v>
      </c>
      <c r="K215" s="23">
        <f t="shared" si="7"/>
        <v>37991193.673094966</v>
      </c>
    </row>
    <row r="216" spans="7:11" x14ac:dyDescent="0.2">
      <c r="G216" s="19">
        <f xml:space="preserve"> ROWS($F$2:F216)</f>
        <v>215</v>
      </c>
      <c r="H216" s="22">
        <f t="shared" si="6"/>
        <v>385605.35508651298</v>
      </c>
      <c r="I216" s="22">
        <f xml:space="preserve"> -IPMT($C$63/12, Table2[[#This Row],[Month]] - 60, $C$64*12, $C$62, , 0)</f>
        <v>220658.68775086972</v>
      </c>
      <c r="J216" s="22">
        <f xml:space="preserve"> - PPMT($C$63/12, Table2[[#This Row],[Month]]-60, $C$64*12, $C$62, , 0)</f>
        <v>164946.66733564326</v>
      </c>
      <c r="K216" s="23">
        <f t="shared" si="7"/>
        <v>37827203.614434838</v>
      </c>
    </row>
    <row r="217" spans="7:11" x14ac:dyDescent="0.2">
      <c r="G217" s="19">
        <f xml:space="preserve"> ROWS($F$2:F217)</f>
        <v>216</v>
      </c>
      <c r="H217" s="22">
        <f t="shared" si="6"/>
        <v>385605.35508651298</v>
      </c>
      <c r="I217" s="22">
        <f xml:space="preserve"> -IPMT($C$63/12, Table2[[#This Row],[Month]] - 60, $C$64*12, $C$62, , 0)</f>
        <v>219696.4988580785</v>
      </c>
      <c r="J217" s="22">
        <f xml:space="preserve"> - PPMT($C$63/12, Table2[[#This Row],[Month]]-60, $C$64*12, $C$62, , 0)</f>
        <v>165908.85622843451</v>
      </c>
      <c r="K217" s="23">
        <f t="shared" si="7"/>
        <v>37662256.947099194</v>
      </c>
    </row>
    <row r="218" spans="7:11" x14ac:dyDescent="0.2">
      <c r="G218" s="19">
        <f xml:space="preserve"> ROWS($F$2:F218)</f>
        <v>217</v>
      </c>
      <c r="H218" s="22">
        <f t="shared" si="6"/>
        <v>385605.35508651298</v>
      </c>
      <c r="I218" s="22">
        <f xml:space="preserve"> -IPMT($C$63/12, Table2[[#This Row],[Month]] - 60, $C$64*12, $C$62, , 0)</f>
        <v>218728.69719674592</v>
      </c>
      <c r="J218" s="22">
        <f xml:space="preserve"> - PPMT($C$63/12, Table2[[#This Row],[Month]]-60, $C$64*12, $C$62, , 0)</f>
        <v>166876.65788976703</v>
      </c>
      <c r="K218" s="23">
        <f t="shared" si="7"/>
        <v>37496348.09087076</v>
      </c>
    </row>
    <row r="219" spans="7:11" x14ac:dyDescent="0.2">
      <c r="G219" s="19">
        <f xml:space="preserve"> ROWS($F$2:F219)</f>
        <v>218</v>
      </c>
      <c r="H219" s="22">
        <f t="shared" si="6"/>
        <v>385605.35508651298</v>
      </c>
      <c r="I219" s="22">
        <f xml:space="preserve"> -IPMT($C$63/12, Table2[[#This Row],[Month]] - 60, $C$64*12, $C$62, , 0)</f>
        <v>217755.25002572229</v>
      </c>
      <c r="J219" s="22">
        <f xml:space="preserve"> - PPMT($C$63/12, Table2[[#This Row],[Month]]-60, $C$64*12, $C$62, , 0)</f>
        <v>167850.10506079072</v>
      </c>
      <c r="K219" s="23">
        <f t="shared" si="7"/>
        <v>37329471.432980992</v>
      </c>
    </row>
    <row r="220" spans="7:11" x14ac:dyDescent="0.2">
      <c r="G220" s="19">
        <f xml:space="preserve"> ROWS($F$2:F220)</f>
        <v>219</v>
      </c>
      <c r="H220" s="22">
        <f t="shared" si="6"/>
        <v>385605.35508651298</v>
      </c>
      <c r="I220" s="22">
        <f xml:space="preserve"> -IPMT($C$63/12, Table2[[#This Row],[Month]] - 60, $C$64*12, $C$62, , 0)</f>
        <v>216776.12441286774</v>
      </c>
      <c r="J220" s="22">
        <f xml:space="preserve"> - PPMT($C$63/12, Table2[[#This Row],[Month]]-60, $C$64*12, $C$62, , 0)</f>
        <v>168829.2306736453</v>
      </c>
      <c r="K220" s="23">
        <f t="shared" si="7"/>
        <v>37161621.327920198</v>
      </c>
    </row>
    <row r="221" spans="7:11" x14ac:dyDescent="0.2">
      <c r="G221" s="19">
        <f xml:space="preserve"> ROWS($F$2:F221)</f>
        <v>220</v>
      </c>
      <c r="H221" s="22">
        <f t="shared" si="6"/>
        <v>385605.35508651298</v>
      </c>
      <c r="I221" s="22">
        <f xml:space="preserve"> -IPMT($C$63/12, Table2[[#This Row],[Month]] - 60, $C$64*12, $C$62, , 0)</f>
        <v>215791.28723393814</v>
      </c>
      <c r="J221" s="22">
        <f xml:space="preserve"> - PPMT($C$63/12, Table2[[#This Row],[Month]]-60, $C$64*12, $C$62, , 0)</f>
        <v>169814.06785257492</v>
      </c>
      <c r="K221" s="23">
        <f t="shared" si="7"/>
        <v>36992792.09724655</v>
      </c>
    </row>
    <row r="222" spans="7:11" x14ac:dyDescent="0.2">
      <c r="G222" s="19">
        <f xml:space="preserve"> ROWS($F$2:F222)</f>
        <v>221</v>
      </c>
      <c r="H222" s="22">
        <f t="shared" si="6"/>
        <v>385605.35508651298</v>
      </c>
      <c r="I222" s="22">
        <f xml:space="preserve"> -IPMT($C$63/12, Table2[[#This Row],[Month]] - 60, $C$64*12, $C$62, , 0)</f>
        <v>214800.70517146477</v>
      </c>
      <c r="J222" s="22">
        <f xml:space="preserve"> - PPMT($C$63/12, Table2[[#This Row],[Month]]-60, $C$64*12, $C$62, , 0)</f>
        <v>170804.64991504824</v>
      </c>
      <c r="K222" s="23">
        <f t="shared" si="7"/>
        <v>36822978.029393978</v>
      </c>
    </row>
    <row r="223" spans="7:11" x14ac:dyDescent="0.2">
      <c r="G223" s="19">
        <f xml:space="preserve"> ROWS($F$2:F223)</f>
        <v>222</v>
      </c>
      <c r="H223" s="22">
        <f t="shared" si="6"/>
        <v>385605.35508651298</v>
      </c>
      <c r="I223" s="22">
        <f xml:space="preserve"> -IPMT($C$63/12, Table2[[#This Row],[Month]] - 60, $C$64*12, $C$62, , 0)</f>
        <v>213804.34471362698</v>
      </c>
      <c r="J223" s="22">
        <f xml:space="preserve"> - PPMT($C$63/12, Table2[[#This Row],[Month]]-60, $C$64*12, $C$62, , 0)</f>
        <v>171801.01037288606</v>
      </c>
      <c r="K223" s="23">
        <f t="shared" si="7"/>
        <v>36652173.379478931</v>
      </c>
    </row>
    <row r="224" spans="7:11" x14ac:dyDescent="0.2">
      <c r="G224" s="19">
        <f xml:space="preserve"> ROWS($F$2:F224)</f>
        <v>223</v>
      </c>
      <c r="H224" s="22">
        <f t="shared" si="6"/>
        <v>385605.35508651298</v>
      </c>
      <c r="I224" s="22">
        <f xml:space="preserve"> -IPMT($C$63/12, Table2[[#This Row],[Month]] - 60, $C$64*12, $C$62, , 0)</f>
        <v>212802.17215311844</v>
      </c>
      <c r="J224" s="22">
        <f xml:space="preserve"> - PPMT($C$63/12, Table2[[#This Row],[Month]]-60, $C$64*12, $C$62, , 0)</f>
        <v>172803.18293339454</v>
      </c>
      <c r="K224" s="23">
        <f t="shared" si="7"/>
        <v>36480372.369106047</v>
      </c>
    </row>
    <row r="225" spans="7:11" x14ac:dyDescent="0.2">
      <c r="G225" s="19">
        <f xml:space="preserve"> ROWS($F$2:F225)</f>
        <v>224</v>
      </c>
      <c r="H225" s="22">
        <f t="shared" si="6"/>
        <v>385605.35508651298</v>
      </c>
      <c r="I225" s="22">
        <f xml:space="preserve"> -IPMT($C$63/12, Table2[[#This Row],[Month]] - 60, $C$64*12, $C$62, , 0)</f>
        <v>211794.15358600701</v>
      </c>
      <c r="J225" s="22">
        <f xml:space="preserve"> - PPMT($C$63/12, Table2[[#This Row],[Month]]-60, $C$64*12, $C$62, , 0)</f>
        <v>173811.20150050599</v>
      </c>
      <c r="K225" s="23">
        <f t="shared" si="7"/>
        <v>36307569.186172649</v>
      </c>
    </row>
    <row r="226" spans="7:11" x14ac:dyDescent="0.2">
      <c r="G226" s="19">
        <f xml:space="preserve"> ROWS($F$2:F226)</f>
        <v>225</v>
      </c>
      <c r="H226" s="22">
        <f t="shared" si="6"/>
        <v>385605.35508651298</v>
      </c>
      <c r="I226" s="22">
        <f xml:space="preserve"> -IPMT($C$63/12, Table2[[#This Row],[Month]] - 60, $C$64*12, $C$62, , 0)</f>
        <v>210780.25491058742</v>
      </c>
      <c r="J226" s="22">
        <f xml:space="preserve"> - PPMT($C$63/12, Table2[[#This Row],[Month]]-60, $C$64*12, $C$62, , 0)</f>
        <v>174825.10017592562</v>
      </c>
      <c r="K226" s="23">
        <f t="shared" si="7"/>
        <v>36133757.984672144</v>
      </c>
    </row>
    <row r="227" spans="7:11" x14ac:dyDescent="0.2">
      <c r="G227" s="19">
        <f xml:space="preserve"> ROWS($F$2:F227)</f>
        <v>226</v>
      </c>
      <c r="H227" s="22">
        <f t="shared" si="6"/>
        <v>385605.35508651298</v>
      </c>
      <c r="I227" s="22">
        <f xml:space="preserve"> -IPMT($C$63/12, Table2[[#This Row],[Month]] - 60, $C$64*12, $C$62, , 0)</f>
        <v>209760.44182622788</v>
      </c>
      <c r="J227" s="22">
        <f xml:space="preserve"> - PPMT($C$63/12, Table2[[#This Row],[Month]]-60, $C$64*12, $C$62, , 0)</f>
        <v>175844.91326028516</v>
      </c>
      <c r="K227" s="23">
        <f t="shared" si="7"/>
        <v>35958932.884496219</v>
      </c>
    </row>
    <row r="228" spans="7:11" x14ac:dyDescent="0.2">
      <c r="G228" s="19">
        <f xml:space="preserve"> ROWS($F$2:F228)</f>
        <v>227</v>
      </c>
      <c r="H228" s="22">
        <f t="shared" si="6"/>
        <v>385605.35508651298</v>
      </c>
      <c r="I228" s="22">
        <f xml:space="preserve"> -IPMT($C$63/12, Table2[[#This Row],[Month]] - 60, $C$64*12, $C$62, , 0)</f>
        <v>208734.67983220948</v>
      </c>
      <c r="J228" s="22">
        <f xml:space="preserve"> - PPMT($C$63/12, Table2[[#This Row],[Month]]-60, $C$64*12, $C$62, , 0)</f>
        <v>176870.67525430353</v>
      </c>
      <c r="K228" s="23">
        <f t="shared" si="7"/>
        <v>35783087.971235931</v>
      </c>
    </row>
    <row r="229" spans="7:11" x14ac:dyDescent="0.2">
      <c r="G229" s="19">
        <f xml:space="preserve"> ROWS($F$2:F229)</f>
        <v>228</v>
      </c>
      <c r="H229" s="22">
        <f t="shared" si="6"/>
        <v>385605.35508651298</v>
      </c>
      <c r="I229" s="22">
        <f xml:space="preserve"> -IPMT($C$63/12, Table2[[#This Row],[Month]] - 60, $C$64*12, $C$62, , 0)</f>
        <v>207702.93422655936</v>
      </c>
      <c r="J229" s="22">
        <f xml:space="preserve"> - PPMT($C$63/12, Table2[[#This Row],[Month]]-60, $C$64*12, $C$62, , 0)</f>
        <v>177902.42085995362</v>
      </c>
      <c r="K229" s="23">
        <f t="shared" si="7"/>
        <v>35606217.295981631</v>
      </c>
    </row>
    <row r="230" spans="7:11" x14ac:dyDescent="0.2">
      <c r="G230" s="19">
        <f xml:space="preserve"> ROWS($F$2:F230)</f>
        <v>229</v>
      </c>
      <c r="H230" s="22">
        <f t="shared" si="6"/>
        <v>385605.35508651298</v>
      </c>
      <c r="I230" s="22">
        <f xml:space="preserve"> -IPMT($C$63/12, Table2[[#This Row],[Month]] - 60, $C$64*12, $C$62, , 0)</f>
        <v>206665.17010487631</v>
      </c>
      <c r="J230" s="22">
        <f xml:space="preserve"> - PPMT($C$63/12, Table2[[#This Row],[Month]]-60, $C$64*12, $C$62, , 0)</f>
        <v>178940.18498163667</v>
      </c>
      <c r="K230" s="23">
        <f t="shared" si="7"/>
        <v>35428314.875121675</v>
      </c>
    </row>
    <row r="231" spans="7:11" x14ac:dyDescent="0.2">
      <c r="G231" s="19">
        <f xml:space="preserve"> ROWS($F$2:F231)</f>
        <v>230</v>
      </c>
      <c r="H231" s="22">
        <f t="shared" si="6"/>
        <v>385605.35508651298</v>
      </c>
      <c r="I231" s="22">
        <f xml:space="preserve"> -IPMT($C$63/12, Table2[[#This Row],[Month]] - 60, $C$64*12, $C$62, , 0)</f>
        <v>205621.3523591501</v>
      </c>
      <c r="J231" s="22">
        <f xml:space="preserve"> - PPMT($C$63/12, Table2[[#This Row],[Month]]-60, $C$64*12, $C$62, , 0)</f>
        <v>179984.00272736288</v>
      </c>
      <c r="K231" s="23">
        <f t="shared" si="7"/>
        <v>35249374.690140039</v>
      </c>
    </row>
    <row r="232" spans="7:11" x14ac:dyDescent="0.2">
      <c r="G232" s="19">
        <f xml:space="preserve"> ROWS($F$2:F232)</f>
        <v>231</v>
      </c>
      <c r="H232" s="22">
        <f t="shared" si="6"/>
        <v>385605.35508651298</v>
      </c>
      <c r="I232" s="22">
        <f xml:space="preserve"> -IPMT($C$63/12, Table2[[#This Row],[Month]] - 60, $C$64*12, $C$62, , 0)</f>
        <v>204571.44567657384</v>
      </c>
      <c r="J232" s="22">
        <f xml:space="preserve"> - PPMT($C$63/12, Table2[[#This Row],[Month]]-60, $C$64*12, $C$62, , 0)</f>
        <v>181033.90940993917</v>
      </c>
      <c r="K232" s="23">
        <f t="shared" si="7"/>
        <v>35069390.687412679</v>
      </c>
    </row>
    <row r="233" spans="7:11" x14ac:dyDescent="0.2">
      <c r="G233" s="19">
        <f xml:space="preserve"> ROWS($F$2:F233)</f>
        <v>232</v>
      </c>
      <c r="H233" s="22">
        <f t="shared" si="6"/>
        <v>385605.35508651298</v>
      </c>
      <c r="I233" s="22">
        <f xml:space="preserve"> -IPMT($C$63/12, Table2[[#This Row],[Month]] - 60, $C$64*12, $C$62, , 0)</f>
        <v>203515.4145383492</v>
      </c>
      <c r="J233" s="22">
        <f xml:space="preserve"> - PPMT($C$63/12, Table2[[#This Row],[Month]]-60, $C$64*12, $C$62, , 0)</f>
        <v>182089.94054816384</v>
      </c>
      <c r="K233" s="23">
        <f t="shared" si="7"/>
        <v>34888356.778002739</v>
      </c>
    </row>
    <row r="234" spans="7:11" x14ac:dyDescent="0.2">
      <c r="G234" s="19">
        <f xml:space="preserve"> ROWS($F$2:F234)</f>
        <v>233</v>
      </c>
      <c r="H234" s="22">
        <f t="shared" si="6"/>
        <v>385605.35508651298</v>
      </c>
      <c r="I234" s="22">
        <f xml:space="preserve"> -IPMT($C$63/12, Table2[[#This Row],[Month]] - 60, $C$64*12, $C$62, , 0)</f>
        <v>202453.2232184849</v>
      </c>
      <c r="J234" s="22">
        <f xml:space="preserve"> - PPMT($C$63/12, Table2[[#This Row],[Month]]-60, $C$64*12, $C$62, , 0)</f>
        <v>183152.13186802811</v>
      </c>
      <c r="K234" s="23">
        <f t="shared" si="7"/>
        <v>34706266.837454572</v>
      </c>
    </row>
    <row r="235" spans="7:11" x14ac:dyDescent="0.2">
      <c r="G235" s="19">
        <f xml:space="preserve"> ROWS($F$2:F235)</f>
        <v>234</v>
      </c>
      <c r="H235" s="22">
        <f t="shared" si="6"/>
        <v>385605.35508651298</v>
      </c>
      <c r="I235" s="22">
        <f xml:space="preserve"> -IPMT($C$63/12, Table2[[#This Row],[Month]] - 60, $C$64*12, $C$62, , 0)</f>
        <v>201384.83578258805</v>
      </c>
      <c r="J235" s="22">
        <f xml:space="preserve"> - PPMT($C$63/12, Table2[[#This Row],[Month]]-60, $C$64*12, $C$62, , 0)</f>
        <v>184220.51930392493</v>
      </c>
      <c r="K235" s="23">
        <f t="shared" si="7"/>
        <v>34523114.705586545</v>
      </c>
    </row>
    <row r="236" spans="7:11" x14ac:dyDescent="0.2">
      <c r="G236" s="19">
        <f xml:space="preserve"> ROWS($F$2:F236)</f>
        <v>235</v>
      </c>
      <c r="H236" s="22">
        <f t="shared" si="6"/>
        <v>385605.35508651298</v>
      </c>
      <c r="I236" s="22">
        <f xml:space="preserve"> -IPMT($C$63/12, Table2[[#This Row],[Month]] - 60, $C$64*12, $C$62, , 0)</f>
        <v>200310.21608664849</v>
      </c>
      <c r="J236" s="22">
        <f xml:space="preserve"> - PPMT($C$63/12, Table2[[#This Row],[Month]]-60, $C$64*12, $C$62, , 0)</f>
        <v>185295.13899986449</v>
      </c>
      <c r="K236" s="23">
        <f t="shared" si="7"/>
        <v>34338894.18628262</v>
      </c>
    </row>
    <row r="237" spans="7:11" x14ac:dyDescent="0.2">
      <c r="G237" s="19">
        <f xml:space="preserve"> ROWS($F$2:F237)</f>
        <v>236</v>
      </c>
      <c r="H237" s="22">
        <f t="shared" si="6"/>
        <v>385605.35508651298</v>
      </c>
      <c r="I237" s="22">
        <f xml:space="preserve"> -IPMT($C$63/12, Table2[[#This Row],[Month]] - 60, $C$64*12, $C$62, , 0)</f>
        <v>199229.32777581594</v>
      </c>
      <c r="J237" s="22">
        <f xml:space="preserve"> - PPMT($C$63/12, Table2[[#This Row],[Month]]-60, $C$64*12, $C$62, , 0)</f>
        <v>186376.02731069704</v>
      </c>
      <c r="K237" s="23">
        <f t="shared" si="7"/>
        <v>34153599.047282755</v>
      </c>
    </row>
    <row r="238" spans="7:11" x14ac:dyDescent="0.2">
      <c r="G238" s="19">
        <f xml:space="preserve"> ROWS($F$2:F238)</f>
        <v>237</v>
      </c>
      <c r="H238" s="22">
        <f t="shared" si="6"/>
        <v>385605.35508651298</v>
      </c>
      <c r="I238" s="22">
        <f xml:space="preserve"> -IPMT($C$63/12, Table2[[#This Row],[Month]] - 60, $C$64*12, $C$62, , 0)</f>
        <v>198142.13428317022</v>
      </c>
      <c r="J238" s="22">
        <f xml:space="preserve"> - PPMT($C$63/12, Table2[[#This Row],[Month]]-60, $C$64*12, $C$62, , 0)</f>
        <v>187463.22080334279</v>
      </c>
      <c r="K238" s="23">
        <f t="shared" si="7"/>
        <v>33967223.019972056</v>
      </c>
    </row>
    <row r="239" spans="7:11" x14ac:dyDescent="0.2">
      <c r="G239" s="19">
        <f xml:space="preserve"> ROWS($F$2:F239)</f>
        <v>238</v>
      </c>
      <c r="H239" s="22">
        <f t="shared" si="6"/>
        <v>385605.35508651298</v>
      </c>
      <c r="I239" s="22">
        <f xml:space="preserve"> -IPMT($C$63/12, Table2[[#This Row],[Month]] - 60, $C$64*12, $C$62, , 0)</f>
        <v>197048.59882848407</v>
      </c>
      <c r="J239" s="22">
        <f xml:space="preserve"> - PPMT($C$63/12, Table2[[#This Row],[Month]]-60, $C$64*12, $C$62, , 0)</f>
        <v>188556.75625802897</v>
      </c>
      <c r="K239" s="23">
        <f t="shared" si="7"/>
        <v>33779759.799168713</v>
      </c>
    </row>
    <row r="240" spans="7:11" x14ac:dyDescent="0.2">
      <c r="G240" s="19">
        <f xml:space="preserve"> ROWS($F$2:F240)</f>
        <v>239</v>
      </c>
      <c r="H240" s="22">
        <f t="shared" si="6"/>
        <v>385605.35508651298</v>
      </c>
      <c r="I240" s="22">
        <f xml:space="preserve"> -IPMT($C$63/12, Table2[[#This Row],[Month]] - 60, $C$64*12, $C$62, , 0)</f>
        <v>195948.68441697888</v>
      </c>
      <c r="J240" s="22">
        <f xml:space="preserve"> - PPMT($C$63/12, Table2[[#This Row],[Month]]-60, $C$64*12, $C$62, , 0)</f>
        <v>189656.6706695341</v>
      </c>
      <c r="K240" s="23">
        <f t="shared" si="7"/>
        <v>33591203.042910688</v>
      </c>
    </row>
    <row r="241" spans="7:11" x14ac:dyDescent="0.2">
      <c r="G241" s="19">
        <f xml:space="preserve"> ROWS($F$2:F241)</f>
        <v>240</v>
      </c>
      <c r="H241" s="22">
        <f t="shared" si="6"/>
        <v>385605.35508651298</v>
      </c>
      <c r="I241" s="22">
        <f xml:space="preserve"> -IPMT($C$63/12, Table2[[#This Row],[Month]] - 60, $C$64*12, $C$62, , 0)</f>
        <v>194842.35383807326</v>
      </c>
      <c r="J241" s="22">
        <f xml:space="preserve"> - PPMT($C$63/12, Table2[[#This Row],[Month]]-60, $C$64*12, $C$62, , 0)</f>
        <v>190763.00124843974</v>
      </c>
      <c r="K241" s="23">
        <f t="shared" si="7"/>
        <v>33401546.372241154</v>
      </c>
    </row>
    <row r="242" spans="7:11" x14ac:dyDescent="0.2">
      <c r="G242" s="19">
        <f xml:space="preserve"> ROWS($F$2:F242)</f>
        <v>241</v>
      </c>
      <c r="H242" s="22">
        <f t="shared" si="6"/>
        <v>385605.35508651298</v>
      </c>
      <c r="I242" s="22">
        <f xml:space="preserve"> -IPMT($C$63/12, Table2[[#This Row],[Month]] - 60, $C$64*12, $C$62, , 0)</f>
        <v>193729.56966412402</v>
      </c>
      <c r="J242" s="22">
        <f xml:space="preserve"> - PPMT($C$63/12, Table2[[#This Row],[Month]]-60, $C$64*12, $C$62, , 0)</f>
        <v>191875.78542238899</v>
      </c>
      <c r="K242" s="23">
        <f t="shared" si="7"/>
        <v>33210783.370992716</v>
      </c>
    </row>
    <row r="243" spans="7:11" x14ac:dyDescent="0.2">
      <c r="G243" s="19">
        <f xml:space="preserve"> ROWS($F$2:F243)</f>
        <v>242</v>
      </c>
      <c r="H243" s="22">
        <f t="shared" si="6"/>
        <v>385605.35508651298</v>
      </c>
      <c r="I243" s="22">
        <f xml:space="preserve"> -IPMT($C$63/12, Table2[[#This Row],[Month]] - 60, $C$64*12, $C$62, , 0)</f>
        <v>192610.2942491601</v>
      </c>
      <c r="J243" s="22">
        <f xml:space="preserve"> - PPMT($C$63/12, Table2[[#This Row],[Month]]-60, $C$64*12, $C$62, , 0)</f>
        <v>192995.06083735291</v>
      </c>
      <c r="K243" s="23">
        <f t="shared" si="7"/>
        <v>33018907.585570328</v>
      </c>
    </row>
    <row r="244" spans="7:11" x14ac:dyDescent="0.2">
      <c r="G244" s="19">
        <f xml:space="preserve"> ROWS($F$2:F244)</f>
        <v>243</v>
      </c>
      <c r="H244" s="22">
        <f t="shared" si="6"/>
        <v>385605.35508651298</v>
      </c>
      <c r="I244" s="22">
        <f xml:space="preserve"> -IPMT($C$63/12, Table2[[#This Row],[Month]] - 60, $C$64*12, $C$62, , 0)</f>
        <v>191484.48972760889</v>
      </c>
      <c r="J244" s="22">
        <f xml:space="preserve"> - PPMT($C$63/12, Table2[[#This Row],[Month]]-60, $C$64*12, $C$62, , 0)</f>
        <v>194120.86535890412</v>
      </c>
      <c r="K244" s="23">
        <f t="shared" si="7"/>
        <v>32825912.524732973</v>
      </c>
    </row>
    <row r="245" spans="7:11" x14ac:dyDescent="0.2">
      <c r="G245" s="19">
        <f xml:space="preserve"> ROWS($F$2:F245)</f>
        <v>244</v>
      </c>
      <c r="H245" s="22">
        <f t="shared" si="6"/>
        <v>385605.35508651298</v>
      </c>
      <c r="I245" s="22">
        <f xml:space="preserve"> -IPMT($C$63/12, Table2[[#This Row],[Month]] - 60, $C$64*12, $C$62, , 0)</f>
        <v>190352.11801301528</v>
      </c>
      <c r="J245" s="22">
        <f xml:space="preserve"> - PPMT($C$63/12, Table2[[#This Row],[Month]]-60, $C$64*12, $C$62, , 0)</f>
        <v>195253.23707349773</v>
      </c>
      <c r="K245" s="23">
        <f t="shared" si="7"/>
        <v>32631791.659374069</v>
      </c>
    </row>
    <row r="246" spans="7:11" x14ac:dyDescent="0.2">
      <c r="G246" s="19">
        <f xml:space="preserve"> ROWS($F$2:F246)</f>
        <v>245</v>
      </c>
      <c r="H246" s="22">
        <f t="shared" si="6"/>
        <v>385605.35508651298</v>
      </c>
      <c r="I246" s="22">
        <f xml:space="preserve"> -IPMT($C$63/12, Table2[[#This Row],[Month]] - 60, $C$64*12, $C$62, , 0)</f>
        <v>189213.14079675317</v>
      </c>
      <c r="J246" s="22">
        <f xml:space="preserve"> - PPMT($C$63/12, Table2[[#This Row],[Month]]-60, $C$64*12, $C$62, , 0)</f>
        <v>196392.21428975981</v>
      </c>
      <c r="K246" s="23">
        <f t="shared" si="7"/>
        <v>32436538.422300573</v>
      </c>
    </row>
    <row r="247" spans="7:11" x14ac:dyDescent="0.2">
      <c r="G247" s="19">
        <f xml:space="preserve"> ROWS($F$2:F247)</f>
        <v>246</v>
      </c>
      <c r="H247" s="22">
        <f t="shared" si="6"/>
        <v>385605.35508651298</v>
      </c>
      <c r="I247" s="22">
        <f xml:space="preserve"> -IPMT($C$63/12, Table2[[#This Row],[Month]] - 60, $C$64*12, $C$62, , 0)</f>
        <v>188067.51954672963</v>
      </c>
      <c r="J247" s="22">
        <f xml:space="preserve"> - PPMT($C$63/12, Table2[[#This Row],[Month]]-60, $C$64*12, $C$62, , 0)</f>
        <v>197537.83553978341</v>
      </c>
      <c r="K247" s="23">
        <f t="shared" si="7"/>
        <v>32240146.208010815</v>
      </c>
    </row>
    <row r="248" spans="7:11" x14ac:dyDescent="0.2">
      <c r="G248" s="19">
        <f xml:space="preserve"> ROWS($F$2:F248)</f>
        <v>247</v>
      </c>
      <c r="H248" s="22">
        <f t="shared" si="6"/>
        <v>385605.35508651298</v>
      </c>
      <c r="I248" s="22">
        <f xml:space="preserve"> -IPMT($C$63/12, Table2[[#This Row],[Month]] - 60, $C$64*12, $C$62, , 0)</f>
        <v>186915.21550608089</v>
      </c>
      <c r="J248" s="22">
        <f xml:space="preserve"> - PPMT($C$63/12, Table2[[#This Row],[Month]]-60, $C$64*12, $C$62, , 0)</f>
        <v>198690.13958043212</v>
      </c>
      <c r="K248" s="23">
        <f t="shared" si="7"/>
        <v>32042608.372471031</v>
      </c>
    </row>
    <row r="249" spans="7:11" x14ac:dyDescent="0.2">
      <c r="G249" s="19">
        <f xml:space="preserve"> ROWS($F$2:F249)</f>
        <v>248</v>
      </c>
      <c r="H249" s="22">
        <f t="shared" si="6"/>
        <v>385605.35508651298</v>
      </c>
      <c r="I249" s="22">
        <f xml:space="preserve"> -IPMT($C$63/12, Table2[[#This Row],[Month]] - 60, $C$64*12, $C$62, , 0)</f>
        <v>185756.18969186168</v>
      </c>
      <c r="J249" s="22">
        <f xml:space="preserve"> - PPMT($C$63/12, Table2[[#This Row],[Month]]-60, $C$64*12, $C$62, , 0)</f>
        <v>199849.1653946513</v>
      </c>
      <c r="K249" s="23">
        <f t="shared" si="7"/>
        <v>31843918.232890598</v>
      </c>
    </row>
    <row r="250" spans="7:11" x14ac:dyDescent="0.2">
      <c r="G250" s="19">
        <f xml:space="preserve"> ROWS($F$2:F250)</f>
        <v>249</v>
      </c>
      <c r="H250" s="22">
        <f t="shared" si="6"/>
        <v>385605.35508651298</v>
      </c>
      <c r="I250" s="22">
        <f xml:space="preserve"> -IPMT($C$63/12, Table2[[#This Row],[Month]] - 60, $C$64*12, $C$62, , 0)</f>
        <v>184590.40289372622</v>
      </c>
      <c r="J250" s="22">
        <f xml:space="preserve"> - PPMT($C$63/12, Table2[[#This Row],[Month]]-60, $C$64*12, $C$62, , 0)</f>
        <v>201014.95219278685</v>
      </c>
      <c r="K250" s="23">
        <f t="shared" si="7"/>
        <v>31644069.067495946</v>
      </c>
    </row>
    <row r="251" spans="7:11" x14ac:dyDescent="0.2">
      <c r="G251" s="19">
        <f xml:space="preserve"> ROWS($F$2:F251)</f>
        <v>250</v>
      </c>
      <c r="H251" s="22">
        <f t="shared" si="6"/>
        <v>385605.35508651298</v>
      </c>
      <c r="I251" s="22">
        <f xml:space="preserve"> -IPMT($C$63/12, Table2[[#This Row],[Month]] - 60, $C$64*12, $C$62, , 0)</f>
        <v>183417.8156726016</v>
      </c>
      <c r="J251" s="22">
        <f xml:space="preserve"> - PPMT($C$63/12, Table2[[#This Row],[Month]]-60, $C$64*12, $C$62, , 0)</f>
        <v>202187.53941391141</v>
      </c>
      <c r="K251" s="23">
        <f t="shared" si="7"/>
        <v>31443054.115303159</v>
      </c>
    </row>
    <row r="252" spans="7:11" x14ac:dyDescent="0.2">
      <c r="G252" s="19">
        <f xml:space="preserve"> ROWS($F$2:F252)</f>
        <v>251</v>
      </c>
      <c r="H252" s="22">
        <f t="shared" si="6"/>
        <v>385605.35508651298</v>
      </c>
      <c r="I252" s="22">
        <f xml:space="preserve"> -IPMT($C$63/12, Table2[[#This Row],[Month]] - 60, $C$64*12, $C$62, , 0)</f>
        <v>182238.38835935382</v>
      </c>
      <c r="J252" s="22">
        <f xml:space="preserve"> - PPMT($C$63/12, Table2[[#This Row],[Month]]-60, $C$64*12, $C$62, , 0)</f>
        <v>203366.96672715919</v>
      </c>
      <c r="K252" s="23">
        <f t="shared" si="7"/>
        <v>31240866.575889248</v>
      </c>
    </row>
    <row r="253" spans="7:11" x14ac:dyDescent="0.2">
      <c r="G253" s="19">
        <f xml:space="preserve"> ROWS($F$2:F253)</f>
        <v>252</v>
      </c>
      <c r="H253" s="22">
        <f t="shared" si="6"/>
        <v>385605.35508651298</v>
      </c>
      <c r="I253" s="22">
        <f xml:space="preserve"> -IPMT($C$63/12, Table2[[#This Row],[Month]] - 60, $C$64*12, $C$62, , 0)</f>
        <v>181052.08105344538</v>
      </c>
      <c r="J253" s="22">
        <f xml:space="preserve"> - PPMT($C$63/12, Table2[[#This Row],[Month]]-60, $C$64*12, $C$62, , 0)</f>
        <v>204553.27403306763</v>
      </c>
      <c r="K253" s="23">
        <f t="shared" si="7"/>
        <v>31037499.609162088</v>
      </c>
    </row>
    <row r="254" spans="7:11" x14ac:dyDescent="0.2">
      <c r="G254" s="19">
        <f xml:space="preserve"> ROWS($F$2:F254)</f>
        <v>253</v>
      </c>
      <c r="H254" s="22">
        <f t="shared" si="6"/>
        <v>385605.35508651298</v>
      </c>
      <c r="I254" s="22">
        <f xml:space="preserve"> -IPMT($C$63/12, Table2[[#This Row],[Month]] - 60, $C$64*12, $C$62, , 0)</f>
        <v>179858.85362158582</v>
      </c>
      <c r="J254" s="22">
        <f xml:space="preserve"> - PPMT($C$63/12, Table2[[#This Row],[Month]]-60, $C$64*12, $C$62, , 0)</f>
        <v>205746.50146492719</v>
      </c>
      <c r="K254" s="23">
        <f t="shared" si="7"/>
        <v>30832946.335129023</v>
      </c>
    </row>
    <row r="255" spans="7:11" x14ac:dyDescent="0.2">
      <c r="G255" s="19">
        <f xml:space="preserve"> ROWS($F$2:F255)</f>
        <v>254</v>
      </c>
      <c r="H255" s="22">
        <f t="shared" ref="H255:H301" si="8" xml:space="preserve"> -PMT($C$63/12, $C$64*12, $C$62, , 0)</f>
        <v>385605.35508651298</v>
      </c>
      <c r="I255" s="22">
        <f xml:space="preserve"> -IPMT($C$63/12, Table2[[#This Row],[Month]] - 60, $C$64*12, $C$62, , 0)</f>
        <v>178658.6656963737</v>
      </c>
      <c r="J255" s="22">
        <f xml:space="preserve"> - PPMT($C$63/12, Table2[[#This Row],[Month]]-60, $C$64*12, $C$62, , 0)</f>
        <v>206946.68939013928</v>
      </c>
      <c r="K255" s="23">
        <f t="shared" si="7"/>
        <v>30627199.833664097</v>
      </c>
    </row>
    <row r="256" spans="7:11" x14ac:dyDescent="0.2">
      <c r="G256" s="19">
        <f xml:space="preserve"> ROWS($F$2:F256)</f>
        <v>255</v>
      </c>
      <c r="H256" s="22">
        <f t="shared" si="8"/>
        <v>385605.35508651298</v>
      </c>
      <c r="I256" s="22">
        <f xml:space="preserve"> -IPMT($C$63/12, Table2[[#This Row],[Month]] - 60, $C$64*12, $C$62, , 0)</f>
        <v>177451.47667493127</v>
      </c>
      <c r="J256" s="22">
        <f xml:space="preserve"> - PPMT($C$63/12, Table2[[#This Row],[Month]]-60, $C$64*12, $C$62, , 0)</f>
        <v>208153.87841158174</v>
      </c>
      <c r="K256" s="23">
        <f t="shared" ref="K256:K301" si="9" xml:space="preserve"> K255 - J255</f>
        <v>30420253.144273959</v>
      </c>
    </row>
    <row r="257" spans="7:11" x14ac:dyDescent="0.2">
      <c r="G257" s="19">
        <f xml:space="preserve"> ROWS($F$2:F257)</f>
        <v>256</v>
      </c>
      <c r="H257" s="22">
        <f t="shared" si="8"/>
        <v>385605.35508651298</v>
      </c>
      <c r="I257" s="22">
        <f xml:space="preserve"> -IPMT($C$63/12, Table2[[#This Row],[Month]] - 60, $C$64*12, $C$62, , 0)</f>
        <v>176237.24571753034</v>
      </c>
      <c r="J257" s="22">
        <f xml:space="preserve"> - PPMT($C$63/12, Table2[[#This Row],[Month]]-60, $C$64*12, $C$62, , 0)</f>
        <v>209368.10936898261</v>
      </c>
      <c r="K257" s="23">
        <f t="shared" si="9"/>
        <v>30212099.265862375</v>
      </c>
    </row>
    <row r="258" spans="7:11" x14ac:dyDescent="0.2">
      <c r="G258" s="19">
        <f xml:space="preserve"> ROWS($F$2:F258)</f>
        <v>257</v>
      </c>
      <c r="H258" s="22">
        <f t="shared" si="8"/>
        <v>385605.35508651298</v>
      </c>
      <c r="I258" s="22">
        <f xml:space="preserve"> -IPMT($C$63/12, Table2[[#This Row],[Month]] - 60, $C$64*12, $C$62, , 0)</f>
        <v>175015.93174621131</v>
      </c>
      <c r="J258" s="22">
        <f xml:space="preserve"> - PPMT($C$63/12, Table2[[#This Row],[Month]]-60, $C$64*12, $C$62, , 0)</f>
        <v>210589.4233403017</v>
      </c>
      <c r="K258" s="23">
        <f t="shared" si="9"/>
        <v>30002731.156493392</v>
      </c>
    </row>
    <row r="259" spans="7:11" x14ac:dyDescent="0.2">
      <c r="G259" s="19">
        <f xml:space="preserve"> ROWS($F$2:F259)</f>
        <v>258</v>
      </c>
      <c r="H259" s="22">
        <f t="shared" si="8"/>
        <v>385605.35508651298</v>
      </c>
      <c r="I259" s="22">
        <f xml:space="preserve"> -IPMT($C$63/12, Table2[[#This Row],[Month]] - 60, $C$64*12, $C$62, , 0)</f>
        <v>173787.49344339283</v>
      </c>
      <c r="J259" s="22">
        <f xml:space="preserve"> - PPMT($C$63/12, Table2[[#This Row],[Month]]-60, $C$64*12, $C$62, , 0)</f>
        <v>211817.86164312009</v>
      </c>
      <c r="K259" s="23">
        <f t="shared" si="9"/>
        <v>29792141.73315309</v>
      </c>
    </row>
    <row r="260" spans="7:11" x14ac:dyDescent="0.2">
      <c r="G260" s="19">
        <f xml:space="preserve"> ROWS($F$2:F260)</f>
        <v>259</v>
      </c>
      <c r="H260" s="22">
        <f t="shared" si="8"/>
        <v>385605.35508651298</v>
      </c>
      <c r="I260" s="22">
        <f xml:space="preserve"> -IPMT($C$63/12, Table2[[#This Row],[Month]] - 60, $C$64*12, $C$62, , 0)</f>
        <v>172551.88925047466</v>
      </c>
      <c r="J260" s="22">
        <f xml:space="preserve"> - PPMT($C$63/12, Table2[[#This Row],[Month]]-60, $C$64*12, $C$62, , 0)</f>
        <v>213053.46583603835</v>
      </c>
      <c r="K260" s="23">
        <f t="shared" si="9"/>
        <v>29580323.871509969</v>
      </c>
    </row>
    <row r="261" spans="7:11" x14ac:dyDescent="0.2">
      <c r="G261" s="19">
        <f xml:space="preserve"> ROWS($F$2:F261)</f>
        <v>260</v>
      </c>
      <c r="H261" s="22">
        <f t="shared" si="8"/>
        <v>385605.35508651298</v>
      </c>
      <c r="I261" s="22">
        <f xml:space="preserve"> -IPMT($C$63/12, Table2[[#This Row],[Month]] - 60, $C$64*12, $C$62, , 0)</f>
        <v>171309.07736643113</v>
      </c>
      <c r="J261" s="22">
        <f xml:space="preserve"> - PPMT($C$63/12, Table2[[#This Row],[Month]]-60, $C$64*12, $C$62, , 0)</f>
        <v>214296.27772008188</v>
      </c>
      <c r="K261" s="23">
        <f t="shared" si="9"/>
        <v>29367270.405673932</v>
      </c>
    </row>
    <row r="262" spans="7:11" x14ac:dyDescent="0.2">
      <c r="G262" s="19">
        <f xml:space="preserve"> ROWS($F$2:F262)</f>
        <v>261</v>
      </c>
      <c r="H262" s="22">
        <f t="shared" si="8"/>
        <v>385605.35508651298</v>
      </c>
      <c r="I262" s="22">
        <f xml:space="preserve"> -IPMT($C$63/12, Table2[[#This Row],[Month]] - 60, $C$64*12, $C$62, , 0)</f>
        <v>170059.01574639729</v>
      </c>
      <c r="J262" s="22">
        <f xml:space="preserve"> - PPMT($C$63/12, Table2[[#This Row],[Month]]-60, $C$64*12, $C$62, , 0)</f>
        <v>215546.33934011572</v>
      </c>
      <c r="K262" s="23">
        <f t="shared" si="9"/>
        <v>29152974.12795385</v>
      </c>
    </row>
    <row r="263" spans="7:11" x14ac:dyDescent="0.2">
      <c r="G263" s="19">
        <f xml:space="preserve"> ROWS($F$2:F263)</f>
        <v>262</v>
      </c>
      <c r="H263" s="22">
        <f t="shared" si="8"/>
        <v>385605.35508651298</v>
      </c>
      <c r="I263" s="22">
        <f xml:space="preserve"> -IPMT($C$63/12, Table2[[#This Row],[Month]] - 60, $C$64*12, $C$62, , 0)</f>
        <v>168801.66210024664</v>
      </c>
      <c r="J263" s="22">
        <f xml:space="preserve"> - PPMT($C$63/12, Table2[[#This Row],[Month]]-60, $C$64*12, $C$62, , 0)</f>
        <v>216803.69298626643</v>
      </c>
      <c r="K263" s="23">
        <f t="shared" si="9"/>
        <v>28937427.788613733</v>
      </c>
    </row>
    <row r="264" spans="7:11" x14ac:dyDescent="0.2">
      <c r="G264" s="19">
        <f xml:space="preserve"> ROWS($F$2:F264)</f>
        <v>263</v>
      </c>
      <c r="H264" s="22">
        <f t="shared" si="8"/>
        <v>385605.35508651298</v>
      </c>
      <c r="I264" s="22">
        <f xml:space="preserve"> -IPMT($C$63/12, Table2[[#This Row],[Month]] - 60, $C$64*12, $C$62, , 0)</f>
        <v>167536.97389116007</v>
      </c>
      <c r="J264" s="22">
        <f xml:space="preserve"> - PPMT($C$63/12, Table2[[#This Row],[Month]]-60, $C$64*12, $C$62, , 0)</f>
        <v>218068.38119535291</v>
      </c>
      <c r="K264" s="23">
        <f t="shared" si="9"/>
        <v>28720624.095627468</v>
      </c>
    </row>
    <row r="265" spans="7:11" x14ac:dyDescent="0.2">
      <c r="G265" s="19">
        <f xml:space="preserve"> ROWS($F$2:F265)</f>
        <v>264</v>
      </c>
      <c r="H265" s="22">
        <f t="shared" si="8"/>
        <v>385605.35508651298</v>
      </c>
      <c r="I265" s="22">
        <f xml:space="preserve"> -IPMT($C$63/12, Table2[[#This Row],[Month]] - 60, $C$64*12, $C$62, , 0)</f>
        <v>166264.90833418717</v>
      </c>
      <c r="J265" s="22">
        <f xml:space="preserve"> - PPMT($C$63/12, Table2[[#This Row],[Month]]-60, $C$64*12, $C$62, , 0)</f>
        <v>219340.44675232581</v>
      </c>
      <c r="K265" s="23">
        <f t="shared" si="9"/>
        <v>28502555.714432117</v>
      </c>
    </row>
    <row r="266" spans="7:11" x14ac:dyDescent="0.2">
      <c r="G266" s="19">
        <f xml:space="preserve"> ROWS($F$2:F266)</f>
        <v>265</v>
      </c>
      <c r="H266" s="22">
        <f t="shared" si="8"/>
        <v>385605.35508651298</v>
      </c>
      <c r="I266" s="22">
        <f xml:space="preserve"> -IPMT($C$63/12, Table2[[#This Row],[Month]] - 60, $C$64*12, $C$62, , 0)</f>
        <v>164985.42239479863</v>
      </c>
      <c r="J266" s="22">
        <f xml:space="preserve"> - PPMT($C$63/12, Table2[[#This Row],[Month]]-60, $C$64*12, $C$62, , 0)</f>
        <v>220619.93269171435</v>
      </c>
      <c r="K266" s="23">
        <f t="shared" si="9"/>
        <v>28283215.267679792</v>
      </c>
    </row>
    <row r="267" spans="7:11" x14ac:dyDescent="0.2">
      <c r="G267" s="19">
        <f xml:space="preserve"> ROWS($F$2:F267)</f>
        <v>266</v>
      </c>
      <c r="H267" s="22">
        <f t="shared" si="8"/>
        <v>385605.35508651298</v>
      </c>
      <c r="I267" s="22">
        <f xml:space="preserve"> -IPMT($C$63/12, Table2[[#This Row],[Month]] - 60, $C$64*12, $C$62, , 0)</f>
        <v>163698.47278743028</v>
      </c>
      <c r="J267" s="22">
        <f xml:space="preserve"> - PPMT($C$63/12, Table2[[#This Row],[Month]]-60, $C$64*12, $C$62, , 0)</f>
        <v>221906.8822990827</v>
      </c>
      <c r="K267" s="23">
        <f t="shared" si="9"/>
        <v>28062595.334988076</v>
      </c>
    </row>
    <row r="268" spans="7:11" x14ac:dyDescent="0.2">
      <c r="G268" s="19">
        <f xml:space="preserve"> ROWS($F$2:F268)</f>
        <v>267</v>
      </c>
      <c r="H268" s="22">
        <f t="shared" si="8"/>
        <v>385605.35508651298</v>
      </c>
      <c r="I268" s="22">
        <f xml:space="preserve"> -IPMT($C$63/12, Table2[[#This Row],[Month]] - 60, $C$64*12, $C$62, , 0)</f>
        <v>162404.01597401896</v>
      </c>
      <c r="J268" s="22">
        <f xml:space="preserve"> - PPMT($C$63/12, Table2[[#This Row],[Month]]-60, $C$64*12, $C$62, , 0)</f>
        <v>223201.33911249405</v>
      </c>
      <c r="K268" s="23">
        <f t="shared" si="9"/>
        <v>27840688.452688992</v>
      </c>
    </row>
    <row r="269" spans="7:11" x14ac:dyDescent="0.2">
      <c r="G269" s="19">
        <f xml:space="preserve"> ROWS($F$2:F269)</f>
        <v>268</v>
      </c>
      <c r="H269" s="22">
        <f t="shared" si="8"/>
        <v>385605.35508651298</v>
      </c>
      <c r="I269" s="22">
        <f xml:space="preserve"> -IPMT($C$63/12, Table2[[#This Row],[Month]] - 60, $C$64*12, $C$62, , 0)</f>
        <v>161102.00816252944</v>
      </c>
      <c r="J269" s="22">
        <f xml:space="preserve"> - PPMT($C$63/12, Table2[[#This Row],[Month]]-60, $C$64*12, $C$62, , 0)</f>
        <v>224503.34692398363</v>
      </c>
      <c r="K269" s="23">
        <f t="shared" si="9"/>
        <v>27617487.113576498</v>
      </c>
    </row>
    <row r="270" spans="7:11" x14ac:dyDescent="0.2">
      <c r="G270" s="19">
        <f xml:space="preserve"> ROWS($F$2:F270)</f>
        <v>269</v>
      </c>
      <c r="H270" s="22">
        <f t="shared" si="8"/>
        <v>385605.35508651298</v>
      </c>
      <c r="I270" s="22">
        <f xml:space="preserve"> -IPMT($C$63/12, Table2[[#This Row],[Month]] - 60, $C$64*12, $C$62, , 0)</f>
        <v>159792.40530547284</v>
      </c>
      <c r="J270" s="22">
        <f xml:space="preserve"> - PPMT($C$63/12, Table2[[#This Row],[Month]]-60, $C$64*12, $C$62, , 0)</f>
        <v>225812.94978104014</v>
      </c>
      <c r="K270" s="23">
        <f t="shared" si="9"/>
        <v>27392983.766652513</v>
      </c>
    </row>
    <row r="271" spans="7:11" x14ac:dyDescent="0.2">
      <c r="G271" s="19">
        <f xml:space="preserve"> ROWS($F$2:F271)</f>
        <v>270</v>
      </c>
      <c r="H271" s="22">
        <f t="shared" si="8"/>
        <v>385605.35508651298</v>
      </c>
      <c r="I271" s="22">
        <f xml:space="preserve"> -IPMT($C$63/12, Table2[[#This Row],[Month]] - 60, $C$64*12, $C$62, , 0)</f>
        <v>158475.16309841679</v>
      </c>
      <c r="J271" s="22">
        <f xml:space="preserve"> - PPMT($C$63/12, Table2[[#This Row],[Month]]-60, $C$64*12, $C$62, , 0)</f>
        <v>227130.19198809625</v>
      </c>
      <c r="K271" s="23">
        <f t="shared" si="9"/>
        <v>27167170.816871472</v>
      </c>
    </row>
    <row r="272" spans="7:11" x14ac:dyDescent="0.2">
      <c r="G272" s="19">
        <f xml:space="preserve"> ROWS($F$2:F272)</f>
        <v>271</v>
      </c>
      <c r="H272" s="22">
        <f t="shared" si="8"/>
        <v>385605.35508651298</v>
      </c>
      <c r="I272" s="22">
        <f xml:space="preserve"> -IPMT($C$63/12, Table2[[#This Row],[Month]] - 60, $C$64*12, $C$62, , 0)</f>
        <v>157150.23697848618</v>
      </c>
      <c r="J272" s="22">
        <f xml:space="preserve"> - PPMT($C$63/12, Table2[[#This Row],[Month]]-60, $C$64*12, $C$62, , 0)</f>
        <v>228455.11810802677</v>
      </c>
      <c r="K272" s="23">
        <f t="shared" si="9"/>
        <v>26940040.624883376</v>
      </c>
    </row>
    <row r="273" spans="7:11" x14ac:dyDescent="0.2">
      <c r="G273" s="19">
        <f xml:space="preserve"> ROWS($F$2:F273)</f>
        <v>272</v>
      </c>
      <c r="H273" s="22">
        <f t="shared" si="8"/>
        <v>385605.35508651298</v>
      </c>
      <c r="I273" s="22">
        <f xml:space="preserve"> -IPMT($C$63/12, Table2[[#This Row],[Month]] - 60, $C$64*12, $C$62, , 0)</f>
        <v>155817.58212285602</v>
      </c>
      <c r="J273" s="22">
        <f xml:space="preserve"> - PPMT($C$63/12, Table2[[#This Row],[Month]]-60, $C$64*12, $C$62, , 0)</f>
        <v>229787.77296365693</v>
      </c>
      <c r="K273" s="23">
        <f t="shared" si="9"/>
        <v>26711585.506775349</v>
      </c>
    </row>
    <row r="274" spans="7:11" x14ac:dyDescent="0.2">
      <c r="G274" s="19">
        <f xml:space="preserve"> ROWS($F$2:F274)</f>
        <v>273</v>
      </c>
      <c r="H274" s="22">
        <f t="shared" si="8"/>
        <v>385605.35508651298</v>
      </c>
      <c r="I274" s="22">
        <f xml:space="preserve"> -IPMT($C$63/12, Table2[[#This Row],[Month]] - 60, $C$64*12, $C$62, , 0)</f>
        <v>154477.15344723474</v>
      </c>
      <c r="J274" s="22">
        <f xml:space="preserve"> - PPMT($C$63/12, Table2[[#This Row],[Month]]-60, $C$64*12, $C$62, , 0)</f>
        <v>231128.2016392783</v>
      </c>
      <c r="K274" s="23">
        <f t="shared" si="9"/>
        <v>26481797.733811691</v>
      </c>
    </row>
    <row r="275" spans="7:11" x14ac:dyDescent="0.2">
      <c r="G275" s="19">
        <f xml:space="preserve"> ROWS($F$2:F275)</f>
        <v>274</v>
      </c>
      <c r="H275" s="22">
        <f t="shared" si="8"/>
        <v>385605.35508651298</v>
      </c>
      <c r="I275" s="22">
        <f xml:space="preserve"> -IPMT($C$63/12, Table2[[#This Row],[Month]] - 60, $C$64*12, $C$62, , 0)</f>
        <v>153128.90560433894</v>
      </c>
      <c r="J275" s="22">
        <f xml:space="preserve"> - PPMT($C$63/12, Table2[[#This Row],[Month]]-60, $C$64*12, $C$62, , 0)</f>
        <v>232476.44948217407</v>
      </c>
      <c r="K275" s="23">
        <f t="shared" si="9"/>
        <v>26250669.532172412</v>
      </c>
    </row>
    <row r="276" spans="7:11" x14ac:dyDescent="0.2">
      <c r="G276" s="19">
        <f xml:space="preserve"> ROWS($F$2:F276)</f>
        <v>275</v>
      </c>
      <c r="H276" s="22">
        <f t="shared" si="8"/>
        <v>385605.35508651298</v>
      </c>
      <c r="I276" s="22">
        <f xml:space="preserve"> -IPMT($C$63/12, Table2[[#This Row],[Month]] - 60, $C$64*12, $C$62, , 0)</f>
        <v>151772.79298235959</v>
      </c>
      <c r="J276" s="22">
        <f xml:space="preserve"> - PPMT($C$63/12, Table2[[#This Row],[Month]]-60, $C$64*12, $C$62, , 0)</f>
        <v>233832.56210415345</v>
      </c>
      <c r="K276" s="23">
        <f t="shared" si="9"/>
        <v>26018193.082690239</v>
      </c>
    </row>
    <row r="277" spans="7:11" x14ac:dyDescent="0.2">
      <c r="G277" s="19">
        <f xml:space="preserve"> ROWS($F$2:F277)</f>
        <v>276</v>
      </c>
      <c r="H277" s="22">
        <f t="shared" si="8"/>
        <v>385605.35508651298</v>
      </c>
      <c r="I277" s="22">
        <f xml:space="preserve"> -IPMT($C$63/12, Table2[[#This Row],[Month]] - 60, $C$64*12, $C$62, , 0)</f>
        <v>150408.76970341869</v>
      </c>
      <c r="J277" s="22">
        <f xml:space="preserve"> - PPMT($C$63/12, Table2[[#This Row],[Month]]-60, $C$64*12, $C$62, , 0)</f>
        <v>235196.58538309427</v>
      </c>
      <c r="K277" s="23">
        <f t="shared" si="9"/>
        <v>25784360.520586085</v>
      </c>
    </row>
    <row r="278" spans="7:11" x14ac:dyDescent="0.2">
      <c r="G278" s="19">
        <f xml:space="preserve"> ROWS($F$2:F278)</f>
        <v>277</v>
      </c>
      <c r="H278" s="22">
        <f t="shared" si="8"/>
        <v>385605.35508651298</v>
      </c>
      <c r="I278" s="22">
        <f xml:space="preserve"> -IPMT($C$63/12, Table2[[#This Row],[Month]] - 60, $C$64*12, $C$62, , 0)</f>
        <v>149036.78962201733</v>
      </c>
      <c r="J278" s="22">
        <f xml:space="preserve"> - PPMT($C$63/12, Table2[[#This Row],[Month]]-60, $C$64*12, $C$62, , 0)</f>
        <v>236568.56546449571</v>
      </c>
      <c r="K278" s="23">
        <f t="shared" si="9"/>
        <v>25549163.93520299</v>
      </c>
    </row>
    <row r="279" spans="7:11" x14ac:dyDescent="0.2">
      <c r="G279" s="19">
        <f xml:space="preserve"> ROWS($F$2:F279)</f>
        <v>278</v>
      </c>
      <c r="H279" s="22">
        <f t="shared" si="8"/>
        <v>385605.35508651298</v>
      </c>
      <c r="I279" s="22">
        <f xml:space="preserve"> -IPMT($C$63/12, Table2[[#This Row],[Month]] - 60, $C$64*12, $C$62, , 0)</f>
        <v>147656.80632347442</v>
      </c>
      <c r="J279" s="22">
        <f xml:space="preserve"> - PPMT($C$63/12, Table2[[#This Row],[Month]]-60, $C$64*12, $C$62, , 0)</f>
        <v>237948.54876303856</v>
      </c>
      <c r="K279" s="23">
        <f t="shared" si="9"/>
        <v>25312595.369738493</v>
      </c>
    </row>
    <row r="280" spans="7:11" x14ac:dyDescent="0.2">
      <c r="G280" s="19">
        <f xml:space="preserve"> ROWS($F$2:F280)</f>
        <v>279</v>
      </c>
      <c r="H280" s="22">
        <f t="shared" si="8"/>
        <v>385605.35508651298</v>
      </c>
      <c r="I280" s="22">
        <f xml:space="preserve"> -IPMT($C$63/12, Table2[[#This Row],[Month]] - 60, $C$64*12, $C$62, , 0)</f>
        <v>146268.77312235668</v>
      </c>
      <c r="J280" s="22">
        <f xml:space="preserve"> - PPMT($C$63/12, Table2[[#This Row],[Month]]-60, $C$64*12, $C$62, , 0)</f>
        <v>239336.58196415633</v>
      </c>
      <c r="K280" s="23">
        <f t="shared" si="9"/>
        <v>25074646.820975456</v>
      </c>
    </row>
    <row r="281" spans="7:11" x14ac:dyDescent="0.2">
      <c r="G281" s="19">
        <f xml:space="preserve"> ROWS($F$2:F281)</f>
        <v>280</v>
      </c>
      <c r="H281" s="22">
        <f t="shared" si="8"/>
        <v>385605.35508651298</v>
      </c>
      <c r="I281" s="22">
        <f xml:space="preserve"> -IPMT($C$63/12, Table2[[#This Row],[Month]] - 60, $C$64*12, $C$62, , 0)</f>
        <v>144872.64306089911</v>
      </c>
      <c r="J281" s="22">
        <f xml:space="preserve"> - PPMT($C$63/12, Table2[[#This Row],[Month]]-60, $C$64*12, $C$62, , 0)</f>
        <v>240732.71202561384</v>
      </c>
      <c r="K281" s="23">
        <f t="shared" si="9"/>
        <v>24835310.239011299</v>
      </c>
    </row>
    <row r="282" spans="7:11" x14ac:dyDescent="0.2">
      <c r="G282" s="19">
        <f xml:space="preserve"> ROWS($F$2:F282)</f>
        <v>281</v>
      </c>
      <c r="H282" s="22">
        <f t="shared" si="8"/>
        <v>385605.35508651298</v>
      </c>
      <c r="I282" s="22">
        <f xml:space="preserve"> -IPMT($C$63/12, Table2[[#This Row],[Month]] - 60, $C$64*12, $C$62, , 0)</f>
        <v>143468.36890741636</v>
      </c>
      <c r="J282" s="22">
        <f xml:space="preserve"> - PPMT($C$63/12, Table2[[#This Row],[Month]]-60, $C$64*12, $C$62, , 0)</f>
        <v>242136.98617909665</v>
      </c>
      <c r="K282" s="23">
        <f t="shared" si="9"/>
        <v>24594577.526985686</v>
      </c>
    </row>
    <row r="283" spans="7:11" x14ac:dyDescent="0.2">
      <c r="G283" s="19">
        <f xml:space="preserve"> ROWS($F$2:F283)</f>
        <v>282</v>
      </c>
      <c r="H283" s="22">
        <f t="shared" si="8"/>
        <v>385605.35508651298</v>
      </c>
      <c r="I283" s="22">
        <f xml:space="preserve"> -IPMT($C$63/12, Table2[[#This Row],[Month]] - 60, $C$64*12, $C$62, , 0)</f>
        <v>142055.90315470495</v>
      </c>
      <c r="J283" s="22">
        <f xml:space="preserve"> - PPMT($C$63/12, Table2[[#This Row],[Month]]-60, $C$64*12, $C$62, , 0)</f>
        <v>243549.451931808</v>
      </c>
      <c r="K283" s="23">
        <f t="shared" si="9"/>
        <v>24352440.540806588</v>
      </c>
    </row>
    <row r="284" spans="7:11" x14ac:dyDescent="0.2">
      <c r="G284" s="19">
        <f xml:space="preserve"> ROWS($F$2:F284)</f>
        <v>283</v>
      </c>
      <c r="H284" s="22">
        <f t="shared" si="8"/>
        <v>385605.35508651298</v>
      </c>
      <c r="I284" s="22">
        <f xml:space="preserve"> -IPMT($C$63/12, Table2[[#This Row],[Month]] - 60, $C$64*12, $C$62, , 0)</f>
        <v>140635.19801843606</v>
      </c>
      <c r="J284" s="22">
        <f xml:space="preserve"> - PPMT($C$63/12, Table2[[#This Row],[Month]]-60, $C$64*12, $C$62, , 0)</f>
        <v>244970.15706807692</v>
      </c>
      <c r="K284" s="23">
        <f t="shared" si="9"/>
        <v>24108891.08887478</v>
      </c>
    </row>
    <row r="285" spans="7:11" x14ac:dyDescent="0.2">
      <c r="G285" s="19">
        <f xml:space="preserve"> ROWS($F$2:F285)</f>
        <v>284</v>
      </c>
      <c r="H285" s="22">
        <f t="shared" si="8"/>
        <v>385605.35508651298</v>
      </c>
      <c r="I285" s="22">
        <f xml:space="preserve"> -IPMT($C$63/12, Table2[[#This Row],[Month]] - 60, $C$64*12, $C$62, , 0)</f>
        <v>139206.20543553898</v>
      </c>
      <c r="J285" s="22">
        <f xml:space="preserve"> - PPMT($C$63/12, Table2[[#This Row],[Month]]-60, $C$64*12, $C$62, , 0)</f>
        <v>246399.14965097405</v>
      </c>
      <c r="K285" s="23">
        <f t="shared" si="9"/>
        <v>23863920.931806702</v>
      </c>
    </row>
    <row r="286" spans="7:11" x14ac:dyDescent="0.2">
      <c r="G286" s="19">
        <f xml:space="preserve"> ROWS($F$2:F286)</f>
        <v>285</v>
      </c>
      <c r="H286" s="22">
        <f t="shared" si="8"/>
        <v>385605.35508651298</v>
      </c>
      <c r="I286" s="22">
        <f xml:space="preserve"> -IPMT($C$63/12, Table2[[#This Row],[Month]] - 60, $C$64*12, $C$62, , 0)</f>
        <v>137768.87706257493</v>
      </c>
      <c r="J286" s="22">
        <f xml:space="preserve"> - PPMT($C$63/12, Table2[[#This Row],[Month]]-60, $C$64*12, $C$62, , 0)</f>
        <v>247836.47802393802</v>
      </c>
      <c r="K286" s="23">
        <f t="shared" si="9"/>
        <v>23617521.78215573</v>
      </c>
    </row>
    <row r="287" spans="7:11" x14ac:dyDescent="0.2">
      <c r="G287" s="19">
        <f xml:space="preserve"> ROWS($F$2:F287)</f>
        <v>286</v>
      </c>
      <c r="H287" s="22">
        <f t="shared" si="8"/>
        <v>385605.35508651298</v>
      </c>
      <c r="I287" s="22">
        <f xml:space="preserve"> -IPMT($C$63/12, Table2[[#This Row],[Month]] - 60, $C$64*12, $C$62, , 0)</f>
        <v>136323.16427410196</v>
      </c>
      <c r="J287" s="22">
        <f xml:space="preserve"> - PPMT($C$63/12, Table2[[#This Row],[Month]]-60, $C$64*12, $C$62, , 0)</f>
        <v>249282.19081241102</v>
      </c>
      <c r="K287" s="23">
        <f t="shared" si="9"/>
        <v>23369685.304131791</v>
      </c>
    </row>
    <row r="288" spans="7:11" x14ac:dyDescent="0.2">
      <c r="G288" s="19">
        <f xml:space="preserve"> ROWS($F$2:F288)</f>
        <v>287</v>
      </c>
      <c r="H288" s="22">
        <f t="shared" si="8"/>
        <v>385605.35508651298</v>
      </c>
      <c r="I288" s="22">
        <f xml:space="preserve"> -IPMT($C$63/12, Table2[[#This Row],[Month]] - 60, $C$64*12, $C$62, , 0)</f>
        <v>134869.01816102958</v>
      </c>
      <c r="J288" s="22">
        <f xml:space="preserve"> - PPMT($C$63/12, Table2[[#This Row],[Month]]-60, $C$64*12, $C$62, , 0)</f>
        <v>250736.33692548343</v>
      </c>
      <c r="K288" s="23">
        <f t="shared" si="9"/>
        <v>23120403.113319378</v>
      </c>
    </row>
    <row r="289" spans="7:11" x14ac:dyDescent="0.2">
      <c r="G289" s="19">
        <f xml:space="preserve"> ROWS($F$2:F289)</f>
        <v>288</v>
      </c>
      <c r="H289" s="22">
        <f t="shared" si="8"/>
        <v>385605.35508651298</v>
      </c>
      <c r="I289" s="22">
        <f xml:space="preserve"> -IPMT($C$63/12, Table2[[#This Row],[Month]] - 60, $C$64*12, $C$62, , 0)</f>
        <v>133406.38952896427</v>
      </c>
      <c r="J289" s="22">
        <f xml:space="preserve"> - PPMT($C$63/12, Table2[[#This Row],[Month]]-60, $C$64*12, $C$62, , 0)</f>
        <v>252198.96555754871</v>
      </c>
      <c r="K289" s="23">
        <f t="shared" si="9"/>
        <v>22869666.776393894</v>
      </c>
    </row>
    <row r="290" spans="7:11" x14ac:dyDescent="0.2">
      <c r="G290" s="19">
        <f xml:space="preserve"> ROWS($F$2:F290)</f>
        <v>289</v>
      </c>
      <c r="H290" s="22">
        <f t="shared" si="8"/>
        <v>385605.35508651298</v>
      </c>
      <c r="I290" s="22">
        <f xml:space="preserve"> -IPMT($C$63/12, Table2[[#This Row],[Month]] - 60, $C$64*12, $C$62, , 0)</f>
        <v>131935.22889654522</v>
      </c>
      <c r="J290" s="22">
        <f xml:space="preserve"> - PPMT($C$63/12, Table2[[#This Row],[Month]]-60, $C$64*12, $C$62, , 0)</f>
        <v>253670.12618996779</v>
      </c>
      <c r="K290" s="23">
        <f t="shared" si="9"/>
        <v>22617467.810836345</v>
      </c>
    </row>
    <row r="291" spans="7:11" x14ac:dyDescent="0.2">
      <c r="G291" s="19">
        <f xml:space="preserve"> ROWS($F$2:F291)</f>
        <v>290</v>
      </c>
      <c r="H291" s="22">
        <f t="shared" si="8"/>
        <v>385605.35508651298</v>
      </c>
      <c r="I291" s="22">
        <f xml:space="preserve"> -IPMT($C$63/12, Table2[[#This Row],[Month]] - 60, $C$64*12, $C$62, , 0)</f>
        <v>130455.48649377043</v>
      </c>
      <c r="J291" s="22">
        <f xml:space="preserve"> - PPMT($C$63/12, Table2[[#This Row],[Month]]-60, $C$64*12, $C$62, , 0)</f>
        <v>255149.8685927426</v>
      </c>
      <c r="K291" s="23">
        <f t="shared" si="9"/>
        <v>22363797.684646375</v>
      </c>
    </row>
    <row r="292" spans="7:11" x14ac:dyDescent="0.2">
      <c r="G292" s="19">
        <f xml:space="preserve"> ROWS($F$2:F292)</f>
        <v>291</v>
      </c>
      <c r="H292" s="22">
        <f t="shared" si="8"/>
        <v>385605.35508651298</v>
      </c>
      <c r="I292" s="22">
        <f xml:space="preserve"> -IPMT($C$63/12, Table2[[#This Row],[Month]] - 60, $C$64*12, $C$62, , 0)</f>
        <v>128967.11226031276</v>
      </c>
      <c r="J292" s="22">
        <f xml:space="preserve"> - PPMT($C$63/12, Table2[[#This Row],[Month]]-60, $C$64*12, $C$62, , 0)</f>
        <v>256638.24282620024</v>
      </c>
      <c r="K292" s="23">
        <f t="shared" si="9"/>
        <v>22108647.816053633</v>
      </c>
    </row>
    <row r="293" spans="7:11" x14ac:dyDescent="0.2">
      <c r="G293" s="19">
        <f xml:space="preserve"> ROWS($F$2:F293)</f>
        <v>292</v>
      </c>
      <c r="H293" s="22">
        <f t="shared" si="8"/>
        <v>385605.35508651298</v>
      </c>
      <c r="I293" s="22">
        <f xml:space="preserve"> -IPMT($C$63/12, Table2[[#This Row],[Month]] - 60, $C$64*12, $C$62, , 0)</f>
        <v>127470.0558438266</v>
      </c>
      <c r="J293" s="22">
        <f xml:space="preserve"> - PPMT($C$63/12, Table2[[#This Row],[Month]]-60, $C$64*12, $C$62, , 0)</f>
        <v>258135.29924268642</v>
      </c>
      <c r="K293" s="23">
        <f t="shared" si="9"/>
        <v>21852009.573227432</v>
      </c>
    </row>
    <row r="294" spans="7:11" x14ac:dyDescent="0.2">
      <c r="G294" s="19">
        <f xml:space="preserve"> ROWS($F$2:F294)</f>
        <v>293</v>
      </c>
      <c r="H294" s="22">
        <f t="shared" si="8"/>
        <v>385605.35508651298</v>
      </c>
      <c r="I294" s="22">
        <f xml:space="preserve"> -IPMT($C$63/12, Table2[[#This Row],[Month]] - 60, $C$64*12, $C$62, , 0)</f>
        <v>125964.26659824424</v>
      </c>
      <c r="J294" s="22">
        <f xml:space="preserve"> - PPMT($C$63/12, Table2[[#This Row],[Month]]-60, $C$64*12, $C$62, , 0)</f>
        <v>259641.08848826872</v>
      </c>
      <c r="K294" s="23">
        <f t="shared" si="9"/>
        <v>21593874.273984745</v>
      </c>
    </row>
    <row r="295" spans="7:11" x14ac:dyDescent="0.2">
      <c r="G295" s="19">
        <f xml:space="preserve"> ROWS($F$2:F295)</f>
        <v>294</v>
      </c>
      <c r="H295" s="22">
        <f t="shared" si="8"/>
        <v>385605.35508651298</v>
      </c>
      <c r="I295" s="22">
        <f xml:space="preserve"> -IPMT($C$63/12, Table2[[#This Row],[Month]] - 60, $C$64*12, $C$62, , 0)</f>
        <v>124449.69358206265</v>
      </c>
      <c r="J295" s="22">
        <f xml:space="preserve"> - PPMT($C$63/12, Table2[[#This Row],[Month]]-60, $C$64*12, $C$62, , 0)</f>
        <v>261155.66150445034</v>
      </c>
      <c r="K295" s="23">
        <f t="shared" si="9"/>
        <v>21334233.185496476</v>
      </c>
    </row>
    <row r="296" spans="7:11" x14ac:dyDescent="0.2">
      <c r="G296" s="19">
        <f xml:space="preserve"> ROWS($F$2:F296)</f>
        <v>295</v>
      </c>
      <c r="H296" s="22">
        <f t="shared" si="8"/>
        <v>385605.35508651298</v>
      </c>
      <c r="I296" s="22">
        <f xml:space="preserve"> -IPMT($C$63/12, Table2[[#This Row],[Month]] - 60, $C$64*12, $C$62, , 0)</f>
        <v>122926.28555662005</v>
      </c>
      <c r="J296" s="22">
        <f xml:space="preserve"> - PPMT($C$63/12, Table2[[#This Row],[Month]]-60, $C$64*12, $C$62, , 0)</f>
        <v>262679.06952989293</v>
      </c>
      <c r="K296" s="23">
        <f t="shared" si="9"/>
        <v>21073077.523992024</v>
      </c>
    </row>
    <row r="297" spans="7:11" x14ac:dyDescent="0.2">
      <c r="G297" s="19">
        <f xml:space="preserve"> ROWS($F$2:F297)</f>
        <v>296</v>
      </c>
      <c r="H297" s="22">
        <f t="shared" si="8"/>
        <v>385605.35508651298</v>
      </c>
      <c r="I297" s="22">
        <f xml:space="preserve"> -IPMT($C$63/12, Table2[[#This Row],[Month]] - 60, $C$64*12, $C$62, , 0)</f>
        <v>121393.99098436232</v>
      </c>
      <c r="J297" s="22">
        <f xml:space="preserve"> - PPMT($C$63/12, Table2[[#This Row],[Month]]-60, $C$64*12, $C$62, , 0)</f>
        <v>264211.36410215066</v>
      </c>
      <c r="K297" s="23">
        <f t="shared" si="9"/>
        <v>20810398.45446213</v>
      </c>
    </row>
    <row r="298" spans="7:11" x14ac:dyDescent="0.2">
      <c r="G298" s="19">
        <f xml:space="preserve"> ROWS($F$2:F298)</f>
        <v>297</v>
      </c>
      <c r="H298" s="22">
        <f t="shared" si="8"/>
        <v>385605.35508651298</v>
      </c>
      <c r="I298" s="22">
        <f xml:space="preserve"> -IPMT($C$63/12, Table2[[#This Row],[Month]] - 60, $C$64*12, $C$62, , 0)</f>
        <v>119852.75802709979</v>
      </c>
      <c r="J298" s="22">
        <f xml:space="preserve"> - PPMT($C$63/12, Table2[[#This Row],[Month]]-60, $C$64*12, $C$62, , 0)</f>
        <v>265752.59705941321</v>
      </c>
      <c r="K298" s="23">
        <f t="shared" si="9"/>
        <v>20546187.090359978</v>
      </c>
    </row>
    <row r="299" spans="7:11" x14ac:dyDescent="0.2">
      <c r="G299" s="19">
        <f xml:space="preserve"> ROWS($F$2:F299)</f>
        <v>298</v>
      </c>
      <c r="H299" s="22">
        <f t="shared" si="8"/>
        <v>385605.35508651298</v>
      </c>
      <c r="I299" s="22">
        <f xml:space="preserve"> -IPMT($C$63/12, Table2[[#This Row],[Month]] - 60, $C$64*12, $C$62, , 0)</f>
        <v>118302.53454425323</v>
      </c>
      <c r="J299" s="22">
        <f xml:space="preserve"> - PPMT($C$63/12, Table2[[#This Row],[Month]]-60, $C$64*12, $C$62, , 0)</f>
        <v>267302.82054225978</v>
      </c>
      <c r="K299" s="23">
        <f t="shared" si="9"/>
        <v>20280434.493300565</v>
      </c>
    </row>
    <row r="300" spans="7:11" x14ac:dyDescent="0.2">
      <c r="G300" s="19">
        <f xml:space="preserve"> ROWS($F$2:F300)</f>
        <v>299</v>
      </c>
      <c r="H300" s="22">
        <f t="shared" si="8"/>
        <v>385605.35508651298</v>
      </c>
      <c r="I300" s="22">
        <f xml:space="preserve"> -IPMT($C$63/12, Table2[[#This Row],[Month]] - 60, $C$64*12, $C$62, , 0)</f>
        <v>116743.26809109004</v>
      </c>
      <c r="J300" s="22">
        <f xml:space="preserve"> - PPMT($C$63/12, Table2[[#This Row],[Month]]-60, $C$64*12, $C$62, , 0)</f>
        <v>268862.08699542296</v>
      </c>
      <c r="K300" s="23">
        <f t="shared" si="9"/>
        <v>20013131.672758304</v>
      </c>
    </row>
    <row r="301" spans="7:11" x14ac:dyDescent="0.2">
      <c r="G301" s="19">
        <f xml:space="preserve"> ROWS($F$2:F301)</f>
        <v>300</v>
      </c>
      <c r="H301" s="22">
        <f t="shared" si="8"/>
        <v>385605.35508651298</v>
      </c>
      <c r="I301" s="22">
        <f xml:space="preserve"> -IPMT($C$63/12, Table2[[#This Row],[Month]] - 60, $C$64*12, $C$62, , 0)</f>
        <v>115174.90591695008</v>
      </c>
      <c r="J301" s="22">
        <f xml:space="preserve"> - PPMT($C$63/12, Table2[[#This Row],[Month]]-60, $C$64*12, $C$62, , 0)</f>
        <v>270430.44916956295</v>
      </c>
      <c r="K301" s="23">
        <f t="shared" si="9"/>
        <v>19744269.585762881</v>
      </c>
    </row>
    <row r="302" spans="7:11" x14ac:dyDescent="0.2">
      <c r="G302" s="20"/>
      <c r="H302" s="25">
        <f xml:space="preserve"> SUM(Table2[Installment])</f>
        <v>94665622.8125889</v>
      </c>
      <c r="I302" s="25">
        <f xml:space="preserve"> SUM(Table2[Interest Component])</f>
        <v>59139461.949181773</v>
      </c>
      <c r="J302" s="25">
        <f xml:space="preserve"> SUM(Table2[Principle Component])</f>
        <v>35526160.863406673</v>
      </c>
      <c r="K302" s="26">
        <f xml:space="preserve"> SUM(Table2[Principle on which Interest is calculated])</f>
        <v>10138193477.002583</v>
      </c>
    </row>
  </sheetData>
  <pageMargins left="0.7" right="0.7" top="0.75" bottom="0.75" header="0.3" footer="0.3"/>
  <ignoredErrors>
    <ignoredError sqref="I62:J6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Assignment - 1</vt:lpstr>
      <vt:lpstr>Ans1</vt:lpstr>
      <vt:lpstr>Ans2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2022-07-14T07:48:30Z</dcterms:created>
  <dcterms:modified xsi:type="dcterms:W3CDTF">2022-07-14T14:53:07Z</dcterms:modified>
</cp:coreProperties>
</file>