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ata Science\Home Assignments\HS2\"/>
    </mc:Choice>
  </mc:AlternateContent>
  <xr:revisionPtr revIDLastSave="0" documentId="13_ncr:1_{E89FCFCE-3164-419C-84CE-BF6D733FEFD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Home Assignment" sheetId="2" r:id="rId2"/>
  </sheets>
  <definedNames>
    <definedName name="_xlnm._FilterDatabase" localSheetId="1" hidden="1">'Home Assignment'!$A$162:$D$167</definedName>
    <definedName name="High_Rate">#REF!</definedName>
    <definedName name="High_Threshold">#REF!</definedName>
    <definedName name="Jacket_Table">#REF!</definedName>
    <definedName name="Long_Hour_Fee">#REF!</definedName>
    <definedName name="Low_Bonus">#REF!</definedName>
    <definedName name="Low_Rate">#REF!</definedName>
    <definedName name="Med_Bonus">#REF!</definedName>
    <definedName name="Med_Hour_Fee">#REF!</definedName>
    <definedName name="Med_Threshold">#REF!</definedName>
    <definedName name="Threshold">#REF!</definedName>
    <definedName name="Threshold1">#REF!</definedName>
    <definedName name="Threshold2">#REF!</definedName>
    <definedName name="Top_Bon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omqtOfvq9aJa5+dmcc9lXRKFovA=="/>
    </ext>
  </extLst>
</workbook>
</file>

<file path=xl/calcChain.xml><?xml version="1.0" encoding="utf-8"?>
<calcChain xmlns="http://schemas.openxmlformats.org/spreadsheetml/2006/main">
  <c r="B167" i="2" l="1"/>
  <c r="B166" i="2"/>
  <c r="B165" i="2"/>
  <c r="B164" i="2"/>
  <c r="B163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40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15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C97" i="2"/>
  <c r="C98" i="2"/>
  <c r="C99" i="2"/>
  <c r="C100" i="2"/>
  <c r="C101" i="2"/>
  <c r="C102" i="2"/>
  <c r="C103" i="2"/>
  <c r="C104" i="2"/>
  <c r="C105" i="2"/>
  <c r="C96" i="2"/>
  <c r="C80" i="2"/>
  <c r="C81" i="2"/>
  <c r="C82" i="2"/>
  <c r="C83" i="2"/>
  <c r="C84" i="2"/>
  <c r="C85" i="2"/>
  <c r="C86" i="2"/>
  <c r="C87" i="2"/>
  <c r="C88" i="2"/>
  <c r="C79" i="2"/>
  <c r="B51" i="2"/>
  <c r="B50" i="2"/>
  <c r="B49" i="2"/>
  <c r="C34" i="2"/>
  <c r="C35" i="2"/>
  <c r="C33" i="2"/>
  <c r="C27" i="2"/>
  <c r="C28" i="2"/>
  <c r="C26" i="2"/>
  <c r="E21" i="2"/>
  <c r="E19" i="2"/>
  <c r="D6" i="1"/>
  <c r="D5" i="1"/>
  <c r="D4" i="1"/>
  <c r="D3" i="1"/>
  <c r="D2" i="1"/>
</calcChain>
</file>

<file path=xl/sharedStrings.xml><?xml version="1.0" encoding="utf-8"?>
<sst xmlns="http://schemas.openxmlformats.org/spreadsheetml/2006/main" count="291" uniqueCount="238">
  <si>
    <t>Sales Employee</t>
  </si>
  <si>
    <t>Total Sales</t>
  </si>
  <si>
    <t>Years in Service</t>
  </si>
  <si>
    <t>Average Annual Sales</t>
  </si>
  <si>
    <t>Ram</t>
  </si>
  <si>
    <t>Buvan</t>
  </si>
  <si>
    <t>Hari</t>
  </si>
  <si>
    <t>Simba</t>
  </si>
  <si>
    <t>Geeta</t>
  </si>
  <si>
    <t>Nested IF Exercise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</si>
  <si>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</si>
  <si>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</si>
  <si>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</si>
  <si>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</si>
  <si>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</si>
  <si>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</si>
  <si>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</si>
  <si>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</si>
  <si>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</si>
  <si>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</si>
  <si>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</si>
  <si>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</si>
  <si>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VLOOPUP ASSIGNMENT</t>
  </si>
  <si>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</si>
  <si>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</si>
  <si>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</si>
  <si>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</si>
  <si>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</si>
  <si>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</si>
  <si>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</si>
  <si>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</si>
  <si>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</si>
  <si>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</si>
  <si>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</si>
  <si>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</si>
  <si>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</si>
  <si>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</si>
  <si>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</si>
  <si>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</si>
  <si>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</si>
  <si>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</si>
  <si>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</si>
  <si>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</si>
  <si>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</si>
  <si>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</si>
  <si>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</si>
  <si>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</si>
  <si>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</si>
  <si>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</si>
  <si>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</si>
  <si>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</si>
  <si>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</si>
  <si>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</si>
  <si>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</si>
  <si>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In this exercise, you will be able to practice one of the greatest unknown features of VLOOKUP – The Approximate Match method. This method is helpful when you are looking for a value in a range of dates, or school grades, but not all values exist!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</si>
  <si>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</si>
  <si>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</si>
  <si>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</si>
  <si>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</si>
  <si>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</si>
  <si>
    <t xml:space="preserve"> $1.3671 </t>
  </si>
  <si>
    <t xml:space="preserve"> $1.3569 </t>
  </si>
  <si>
    <t xml:space="preserve"> $1.3624 </t>
  </si>
  <si>
    <t xml:space="preserve"> $1.3607 </t>
  </si>
  <si>
    <t xml:space="preserve"> $1.3563 </t>
  </si>
  <si>
    <t xml:space="preserve"> $1.3514 </t>
  </si>
  <si>
    <t xml:space="preserve"> $1.3663 </t>
  </si>
  <si>
    <t xml:space="preserve"> $1.3637 </t>
  </si>
  <si>
    <t xml:space="preserve"> $1.3687 </t>
  </si>
  <si>
    <t xml:space="preserve"> $1.3586 </t>
  </si>
  <si>
    <t xml:space="preserve"> $1.3584 </t>
  </si>
  <si>
    <t xml:space="preserve"> $1.3628 </t>
  </si>
  <si>
    <t xml:space="preserve"> $1.3653 </t>
  </si>
  <si>
    <t xml:space="preserve"> $1.3732 </t>
  </si>
  <si>
    <t xml:space="preserve"> $1.3684 </t>
  </si>
  <si>
    <t xml:space="preserve"> $1.3674 </t>
  </si>
  <si>
    <t xml:space="preserve"> $1.3733 </t>
  </si>
  <si>
    <t xml:space="preserve"> $1.3686 </t>
  </si>
  <si>
    <t xml:space="preserve"> $1.3718 </t>
  </si>
  <si>
    <t xml:space="preserve"> $1.3702 </t>
  </si>
  <si>
    <t>IF STATEMENT HOMEWORK</t>
  </si>
  <si>
    <t>Car Parking Charges</t>
  </si>
  <si>
    <t>Car Reg</t>
  </si>
  <si>
    <t>No Hours Parked</t>
  </si>
  <si>
    <t>Parking Charge</t>
  </si>
  <si>
    <t xml:space="preserve">If park &gt;8 hours pay £1 pr hr </t>
  </si>
  <si>
    <t>DA12 NEJ</t>
  </si>
  <si>
    <t xml:space="preserve">If park &gt;5 hours pay £1.50 pr hr </t>
  </si>
  <si>
    <t>MA16 BVW</t>
  </si>
  <si>
    <t>Anything less "Free Parking"</t>
  </si>
  <si>
    <t>DD11 SFD</t>
  </si>
  <si>
    <t>MA14 NHG</t>
  </si>
  <si>
    <t>Threshold1</t>
  </si>
  <si>
    <t>YK14 BHH</t>
  </si>
  <si>
    <t>Threshold2</t>
  </si>
  <si>
    <t>DY15 FLB</t>
  </si>
  <si>
    <t>Long Hour Fee</t>
  </si>
  <si>
    <t>MM12 SWL</t>
  </si>
  <si>
    <t>Med Hour Fee</t>
  </si>
  <si>
    <t>MA16 GKW</t>
  </si>
  <si>
    <t>FS12 DSD</t>
  </si>
  <si>
    <t>DA11 SBM</t>
  </si>
  <si>
    <t>D&amp;Q Staff Bonuses</t>
  </si>
  <si>
    <t>Employee</t>
  </si>
  <si>
    <t>No Customers Helped</t>
  </si>
  <si>
    <t>Bonus</t>
  </si>
  <si>
    <t>Emily Smith</t>
  </si>
  <si>
    <t>If no customers &gt;= 50 get £100 per cust helped</t>
  </si>
  <si>
    <t>Dan Jonesman</t>
  </si>
  <si>
    <t>If no cusomers is 50-25 get £50 per cust helped</t>
  </si>
  <si>
    <t>Fred Brown</t>
  </si>
  <si>
    <t>If no customers is less "no bonus" message in cell</t>
  </si>
  <si>
    <t>Dora McTavish</t>
  </si>
  <si>
    <t>Patrick O'Leary</t>
  </si>
  <si>
    <t>High Threshold</t>
  </si>
  <si>
    <t>Dawn Taylor</t>
  </si>
  <si>
    <t>Med Threshold</t>
  </si>
  <si>
    <t>Penny Joyce</t>
  </si>
  <si>
    <t>Top Bonus</t>
  </si>
  <si>
    <t>Ian Frankley</t>
  </si>
  <si>
    <t>Med Bonus</t>
  </si>
  <si>
    <t>Jeff O'Brien</t>
  </si>
  <si>
    <t>Low Bonus</t>
  </si>
  <si>
    <t>No Bonus</t>
  </si>
  <si>
    <t>William Jones</t>
  </si>
  <si>
    <t>Fill Tax Band, Tax for 6 Months &amp; Tax for 12 Months</t>
  </si>
  <si>
    <t>Manufacturer</t>
  </si>
  <si>
    <t>Model</t>
  </si>
  <si>
    <t>Description</t>
  </si>
  <si>
    <t>Emissions CO2 g/km</t>
  </si>
  <si>
    <t>Tax Band</t>
  </si>
  <si>
    <t>Tax for 6 months</t>
  </si>
  <si>
    <t>Tax for 12 months</t>
  </si>
  <si>
    <t>CO2 Emissions</t>
  </si>
  <si>
    <t>Bands</t>
  </si>
  <si>
    <t>Tax 6 for months</t>
  </si>
  <si>
    <t>ALFA ROMEO</t>
  </si>
  <si>
    <t>Alfa GT</t>
  </si>
  <si>
    <t>For nipping to the shops</t>
  </si>
  <si>
    <t xml:space="preserve">Band A </t>
  </si>
  <si>
    <t>-</t>
  </si>
  <si>
    <t>ASTON MARTIN LAGONDA</t>
  </si>
  <si>
    <t>DB9</t>
  </si>
  <si>
    <t>The green one</t>
  </si>
  <si>
    <t>Band B</t>
  </si>
  <si>
    <t>The silver one</t>
  </si>
  <si>
    <t>Band C</t>
  </si>
  <si>
    <t>AUDI</t>
  </si>
  <si>
    <t>A8</t>
  </si>
  <si>
    <t>For my mate Gary to play with</t>
  </si>
  <si>
    <t>Band D</t>
  </si>
  <si>
    <t>BENTLEY MOTORS</t>
  </si>
  <si>
    <t>Continental</t>
  </si>
  <si>
    <t>Cos Rio's got one</t>
  </si>
  <si>
    <t>Band E</t>
  </si>
  <si>
    <t>BMW</t>
  </si>
  <si>
    <t>7 Series E65/E66</t>
  </si>
  <si>
    <t>For Brooklyn to learn to drive</t>
  </si>
  <si>
    <t>Band F</t>
  </si>
  <si>
    <t>CADILLAC</t>
  </si>
  <si>
    <t>Escalade</t>
  </si>
  <si>
    <t>For Victoria's shopping</t>
  </si>
  <si>
    <t>Band G</t>
  </si>
  <si>
    <t>For the rest of Victoria's shopping</t>
  </si>
  <si>
    <t>CHRYSLER JEEP</t>
  </si>
  <si>
    <t>Jeep Patriot</t>
  </si>
  <si>
    <t>Cos now we live in America</t>
  </si>
  <si>
    <t>FERRARI</t>
  </si>
  <si>
    <t>612 Scaglietti</t>
  </si>
  <si>
    <t>Cos I lived in Spain for 4 years</t>
  </si>
  <si>
    <t>FIAT</t>
  </si>
  <si>
    <t>Panda</t>
  </si>
  <si>
    <t>For Victoria to drive</t>
  </si>
  <si>
    <t>JAGUAR CARS</t>
  </si>
  <si>
    <t>S Type</t>
  </si>
  <si>
    <t>For when we want to look posh in front of the Americans</t>
  </si>
  <si>
    <t>LAND ROVER</t>
  </si>
  <si>
    <t>Range Rover Sport</t>
  </si>
  <si>
    <t>Cos I feel really big when I drive it</t>
  </si>
  <si>
    <t>ROLLS-ROYCE MOTOR CARS</t>
  </si>
  <si>
    <t>Phantom EWB</t>
  </si>
  <si>
    <t>Cos Fergie doesn't like them</t>
  </si>
  <si>
    <t>VOLVO</t>
  </si>
  <si>
    <t>S40 Model Year 08</t>
  </si>
  <si>
    <t>To fit all the kids in</t>
  </si>
  <si>
    <t>HLOOKUP &amp; VLOOPUP ASSIGNMENT</t>
  </si>
  <si>
    <t>ABRSM Examinations</t>
  </si>
  <si>
    <t>Student Name</t>
  </si>
  <si>
    <t>Instrument</t>
  </si>
  <si>
    <t>Centre</t>
  </si>
  <si>
    <t>Time</t>
  </si>
  <si>
    <t>Lilly R Bennett</t>
  </si>
  <si>
    <t>French Horn</t>
  </si>
  <si>
    <t>York</t>
  </si>
  <si>
    <t>Exam Centre</t>
  </si>
  <si>
    <t>Bristol</t>
  </si>
  <si>
    <t>Edinburgh</t>
  </si>
  <si>
    <t>London</t>
  </si>
  <si>
    <t>Manchester</t>
  </si>
  <si>
    <t>Oxford</t>
  </si>
  <si>
    <t>Richard F Pierce-Hall</t>
  </si>
  <si>
    <t>Piano</t>
  </si>
  <si>
    <t>Simon T Brent</t>
  </si>
  <si>
    <t>Violin</t>
  </si>
  <si>
    <t>Helen P Brown</t>
  </si>
  <si>
    <t>Clarinet</t>
  </si>
  <si>
    <t>David S Brown</t>
  </si>
  <si>
    <t>Flute</t>
  </si>
  <si>
    <t>Use the horizontal lookup table in cells H4:N5 to find the date for each exam by first creating a range name for the lookup table:</t>
  </si>
  <si>
    <t>James T Smythe</t>
  </si>
  <si>
    <t>Georgia L Gough</t>
  </si>
  <si>
    <t>Saxophone</t>
  </si>
  <si>
    <t>Lilly G Bennett</t>
  </si>
  <si>
    <t>Richard Y Taylor</t>
  </si>
  <si>
    <t>Simon D Smith</t>
  </si>
  <si>
    <t>Helen W Bennett</t>
  </si>
  <si>
    <t>Emily T Williams</t>
  </si>
  <si>
    <t>Cello</t>
  </si>
  <si>
    <t>Petunia LL Harper-Whitely</t>
  </si>
  <si>
    <t>Harp</t>
  </si>
  <si>
    <t>Gregory H Jones</t>
  </si>
  <si>
    <t>Trumpet</t>
  </si>
  <si>
    <t>William F Taylor</t>
  </si>
  <si>
    <t>Drums</t>
  </si>
  <si>
    <t>Aaron P King</t>
  </si>
  <si>
    <t>Tuba</t>
  </si>
  <si>
    <t>David T Lovatt</t>
  </si>
  <si>
    <t>Phillip J Winters</t>
  </si>
  <si>
    <t>Fenella B Winters</t>
  </si>
  <si>
    <t>Timothy K Caruthers</t>
  </si>
  <si>
    <t>Student Name:</t>
  </si>
  <si>
    <t>&lt;--- Change Name Here</t>
  </si>
  <si>
    <t>Instrument:</t>
  </si>
  <si>
    <t>Change Student Name from a list and all the subsequent Details should fill up</t>
  </si>
  <si>
    <t>Grade:</t>
  </si>
  <si>
    <t>Centre:</t>
  </si>
  <si>
    <t>Date: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</si>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</sst>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£&quot;#,##0.00"/>
    <numFmt numFmtId="168" formatCode="[$-F400]h:mm:ss\ AM/PM"/>
  </numFmts>
  <fonts count="19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b/>
      <sz val="12"/>
      <color rgb="FF000000"/>
      <name val="Calibri"/>
    </font>
    <font>
      <sz val="12"/>
      <name val="Calibri"/>
    </font>
    <font>
      <sz val="12"/>
      <color rgb="FF000000"/>
      <name val="Calibri"/>
    </font>
    <font>
      <sz val="11"/>
      <color rgb="FF000000"/>
      <name val="Calibri"/>
    </font>
    <font>
      <b/>
      <sz val="14"/>
      <color theme="1"/>
      <name val="Calibri"/>
    </font>
    <font>
      <b/>
      <sz val="14"/>
      <color rgb="FF3A3A3A"/>
      <name val="Calibri"/>
    </font>
    <font>
      <b/>
      <u/>
      <sz val="14"/>
      <color rgb="FFFF0000"/>
      <name val="Calibri"/>
    </font>
    <font>
      <b/>
      <sz val="11"/>
      <color theme="1"/>
      <name val="Calibri"/>
    </font>
    <font>
      <b/>
      <u/>
      <sz val="16"/>
      <color rgb="FFC55A11"/>
      <name val="Calibri"/>
    </font>
    <font>
      <sz val="10"/>
      <color theme="1"/>
      <name val="Calibri"/>
    </font>
    <font>
      <b/>
      <sz val="11"/>
      <color theme="0"/>
      <name val="Calibri"/>
    </font>
    <font>
      <b/>
      <u/>
      <sz val="16"/>
      <color rgb="FFFF0000"/>
      <name val="Calibri"/>
    </font>
    <font>
      <b/>
      <sz val="10"/>
      <color theme="1"/>
      <name val="Calibri"/>
    </font>
    <font>
      <sz val="14"/>
      <color theme="1"/>
      <name val="Calibri"/>
    </font>
    <font>
      <i/>
      <sz val="11"/>
      <color theme="1"/>
      <name val="Calibri"/>
    </font>
    <font>
      <sz val="8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C6E0B4"/>
        <bgColor rgb="FFC6E0B4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92D050"/>
        <bgColor rgb="FF92D050"/>
      </patternFill>
    </fill>
    <fill>
      <patternFill patternType="solid">
        <fgColor rgb="FFF7CAAC"/>
        <bgColor rgb="FFF7CAAC"/>
      </patternFill>
    </fill>
    <fill>
      <patternFill patternType="solid">
        <fgColor rgb="FFDEEAF6"/>
        <bgColor rgb="FFDEEAF6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C55A11"/>
        <bgColor rgb="FFC55A11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4" fontId="2" fillId="0" borderId="1" xfId="0" applyNumberFormat="1" applyFont="1" applyBorder="1"/>
    <xf numFmtId="1" fontId="2" fillId="0" borderId="1" xfId="0" applyNumberFormat="1" applyFont="1" applyBorder="1"/>
    <xf numFmtId="0" fontId="5" fillId="0" borderId="0" xfId="0" applyFont="1"/>
    <xf numFmtId="0" fontId="6" fillId="0" borderId="0" xfId="0" applyFont="1"/>
    <xf numFmtId="0" fontId="3" fillId="0" borderId="1" xfId="0" applyFont="1" applyBorder="1"/>
    <xf numFmtId="0" fontId="5" fillId="0" borderId="1" xfId="0" applyFont="1" applyBorder="1"/>
    <xf numFmtId="0" fontId="5" fillId="3" borderId="1" xfId="0" applyFont="1" applyFill="1" applyBorder="1"/>
    <xf numFmtId="0" fontId="3" fillId="0" borderId="0" xfId="0" applyFont="1"/>
    <xf numFmtId="0" fontId="3" fillId="5" borderId="1" xfId="0" applyFont="1" applyFill="1" applyBorder="1"/>
    <xf numFmtId="0" fontId="3" fillId="5" borderId="5" xfId="0" applyFont="1" applyFill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0" fontId="5" fillId="0" borderId="7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5" fillId="3" borderId="8" xfId="0" applyFont="1" applyFill="1" applyBorder="1"/>
    <xf numFmtId="0" fontId="3" fillId="0" borderId="4" xfId="0" applyFont="1" applyBorder="1"/>
    <xf numFmtId="0" fontId="5" fillId="3" borderId="9" xfId="0" applyFont="1" applyFill="1" applyBorder="1"/>
    <xf numFmtId="0" fontId="5" fillId="0" borderId="6" xfId="0" applyFont="1" applyBorder="1"/>
    <xf numFmtId="0" fontId="8" fillId="3" borderId="8" xfId="0" applyFont="1" applyFill="1" applyBorder="1"/>
    <xf numFmtId="0" fontId="2" fillId="3" borderId="8" xfId="0" applyFont="1" applyFill="1" applyBorder="1"/>
    <xf numFmtId="0" fontId="3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2" fontId="5" fillId="3" borderId="8" xfId="0" applyNumberFormat="1" applyFont="1" applyFill="1" applyBorder="1"/>
    <xf numFmtId="0" fontId="9" fillId="0" borderId="0" xfId="0" applyFont="1"/>
    <xf numFmtId="0" fontId="2" fillId="0" borderId="0" xfId="0" applyFont="1" applyAlignment="1">
      <alignment horizontal="center"/>
    </xf>
    <xf numFmtId="0" fontId="10" fillId="6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0" fontId="10" fillId="7" borderId="1" xfId="0" applyFont="1" applyFill="1" applyBorder="1"/>
    <xf numFmtId="165" fontId="10" fillId="7" borderId="1" xfId="0" applyNumberFormat="1" applyFont="1" applyFill="1" applyBorder="1"/>
    <xf numFmtId="0" fontId="11" fillId="0" borderId="0" xfId="0" applyFont="1"/>
    <xf numFmtId="0" fontId="10" fillId="8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right"/>
    </xf>
    <xf numFmtId="0" fontId="12" fillId="0" borderId="0" xfId="0" applyFont="1"/>
    <xf numFmtId="0" fontId="2" fillId="9" borderId="1" xfId="0" applyFont="1" applyFill="1" applyBorder="1" applyAlignment="1">
      <alignment horizontal="right"/>
    </xf>
    <xf numFmtId="165" fontId="2" fillId="9" borderId="1" xfId="0" applyNumberFormat="1" applyFont="1" applyFill="1" applyBorder="1" applyAlignment="1">
      <alignment horizontal="right"/>
    </xf>
    <xf numFmtId="0" fontId="1" fillId="7" borderId="8" xfId="0" applyFont="1" applyFill="1" applyBorder="1"/>
    <xf numFmtId="0" fontId="13" fillId="10" borderId="1" xfId="0" applyFont="1" applyFill="1" applyBorder="1"/>
    <xf numFmtId="165" fontId="2" fillId="0" borderId="1" xfId="0" applyNumberFormat="1" applyFont="1" applyBorder="1" applyAlignment="1">
      <alignment horizontal="right"/>
    </xf>
    <xf numFmtId="0" fontId="14" fillId="0" borderId="0" xfId="0" applyFont="1"/>
    <xf numFmtId="0" fontId="10" fillId="11" borderId="1" xfId="0" applyFont="1" applyFill="1" applyBorder="1"/>
    <xf numFmtId="0" fontId="10" fillId="11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0" fontId="15" fillId="12" borderId="1" xfId="0" applyFont="1" applyFill="1" applyBorder="1" applyAlignment="1">
      <alignment horizontal="center"/>
    </xf>
    <xf numFmtId="164" fontId="15" fillId="12" borderId="1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2" fillId="13" borderId="1" xfId="0" applyFont="1" applyFill="1" applyBorder="1"/>
    <xf numFmtId="0" fontId="18" fillId="0" borderId="0" xfId="0" applyFont="1"/>
    <xf numFmtId="14" fontId="5" fillId="0" borderId="0" xfId="0" applyNumberFormat="1" applyFont="1" applyAlignment="1">
      <alignment wrapText="1"/>
    </xf>
    <xf numFmtId="14" fontId="5" fillId="0" borderId="0" xfId="0" applyNumberFormat="1" applyFont="1"/>
    <xf numFmtId="165" fontId="2" fillId="14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7" fillId="4" borderId="2" xfId="0" applyFont="1" applyFill="1" applyBorder="1" applyAlignment="1">
      <alignment horizontal="center"/>
    </xf>
    <xf numFmtId="0" fontId="3" fillId="0" borderId="0" xfId="0" applyFont="1"/>
    <xf numFmtId="0" fontId="0" fillId="0" borderId="0" xfId="0" applyFont="1" applyAlignment="1"/>
    <xf numFmtId="0" fontId="5" fillId="0" borderId="0" xfId="0" applyFont="1"/>
    <xf numFmtId="14" fontId="2" fillId="13" borderId="1" xfId="0" applyNumberFormat="1" applyFont="1" applyFill="1" applyBorder="1"/>
    <xf numFmtId="168" fontId="2" fillId="1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/>
  </sheetViews>
  <sheetFormatPr defaultColWidth="11.25" defaultRowHeight="15" customHeight="1" x14ac:dyDescent="0.25"/>
  <cols>
    <col min="1" max="1" width="12" customWidth="1"/>
    <col min="2" max="2" width="10.5" customWidth="1"/>
    <col min="3" max="3" width="10.625" customWidth="1"/>
    <col min="4" max="4" width="19.125" customWidth="1"/>
    <col min="5" max="26" width="10.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2" t="s">
        <v>4</v>
      </c>
      <c r="B2" s="3">
        <v>213935</v>
      </c>
      <c r="C2" s="2">
        <v>3</v>
      </c>
      <c r="D2" s="4">
        <f t="shared" ref="D2:D6" si="0">IFERROR(B2/C2,"First Year")</f>
        <v>71311.666666666672</v>
      </c>
    </row>
    <row r="3" spans="1:4" ht="15.75" customHeight="1" x14ac:dyDescent="0.25">
      <c r="A3" s="2" t="s">
        <v>5</v>
      </c>
      <c r="B3" s="3">
        <v>437834</v>
      </c>
      <c r="C3" s="2">
        <v>6</v>
      </c>
      <c r="D3" s="4">
        <f t="shared" si="0"/>
        <v>72972.333333333328</v>
      </c>
    </row>
    <row r="4" spans="1:4" ht="15.75" customHeight="1" x14ac:dyDescent="0.25">
      <c r="A4" s="2" t="s">
        <v>6</v>
      </c>
      <c r="B4" s="3">
        <v>116450</v>
      </c>
      <c r="C4" s="2">
        <v>0</v>
      </c>
      <c r="D4" s="4" t="str">
        <f t="shared" si="0"/>
        <v>First Year</v>
      </c>
    </row>
    <row r="5" spans="1:4" ht="15.75" customHeight="1" x14ac:dyDescent="0.25">
      <c r="A5" s="2" t="s">
        <v>7</v>
      </c>
      <c r="B5" s="3">
        <v>280043</v>
      </c>
      <c r="C5" s="2">
        <v>2</v>
      </c>
      <c r="D5" s="4">
        <f t="shared" si="0"/>
        <v>140021.5</v>
      </c>
    </row>
    <row r="6" spans="1:4" ht="15.75" customHeight="1" x14ac:dyDescent="0.25">
      <c r="A6" s="2" t="s">
        <v>8</v>
      </c>
      <c r="B6" s="3">
        <v>170360</v>
      </c>
      <c r="C6" s="2">
        <v>0</v>
      </c>
      <c r="D6" s="4" t="str">
        <f t="shared" si="0"/>
        <v>First Year</v>
      </c>
    </row>
    <row r="7" spans="1:4" ht="15.75" customHeight="1" x14ac:dyDescent="0.25"/>
    <row r="8" spans="1:4" ht="15.75" customHeight="1" x14ac:dyDescent="0.25"/>
    <row r="9" spans="1:4" ht="15.75" customHeight="1" x14ac:dyDescent="0.25"/>
    <row r="10" spans="1:4" ht="15.75" customHeight="1" x14ac:dyDescent="0.25"/>
    <row r="11" spans="1:4" ht="15.75" customHeight="1" x14ac:dyDescent="0.25"/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spans="1:4" ht="15.75" customHeight="1" x14ac:dyDescent="0.25"/>
    <row r="18" spans="1:4" ht="15.75" customHeight="1" x14ac:dyDescent="0.25"/>
    <row r="19" spans="1:4" ht="15.75" customHeight="1" x14ac:dyDescent="0.25"/>
    <row r="20" spans="1:4" ht="15.75" customHeight="1" x14ac:dyDescent="0.25"/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>
      <c r="A27" s="60" t="s">
        <v>9</v>
      </c>
      <c r="B27" s="61"/>
      <c r="C27" s="61"/>
      <c r="D27" s="62"/>
    </row>
    <row r="28" spans="1:4" ht="15.75" customHeight="1" x14ac:dyDescent="0.25"/>
    <row r="29" spans="1:4" ht="15.75" customHeight="1" x14ac:dyDescent="0.25">
      <c r="A29" s="5" t="s">
        <v>10</v>
      </c>
      <c r="B29" s="6"/>
      <c r="C29" s="6"/>
      <c r="D29" s="6"/>
    </row>
    <row r="30" spans="1:4" ht="15.75" customHeight="1" x14ac:dyDescent="0.25">
      <c r="A30" s="5" t="s">
        <v>11</v>
      </c>
      <c r="B30" s="6"/>
      <c r="C30" s="6"/>
      <c r="D30" s="6"/>
    </row>
    <row r="31" spans="1:4" ht="15.75" customHeight="1" x14ac:dyDescent="0.25">
      <c r="A31" s="5" t="s">
        <v>12</v>
      </c>
      <c r="B31" s="6"/>
      <c r="C31" s="6"/>
      <c r="D31" s="6"/>
    </row>
    <row r="32" spans="1:4" ht="15.75" customHeight="1" x14ac:dyDescent="0.25">
      <c r="A32" s="5" t="s">
        <v>13</v>
      </c>
      <c r="B32" s="6"/>
      <c r="C32" s="6"/>
      <c r="D32" s="6"/>
    </row>
    <row r="33" spans="1:4" ht="15.75" customHeight="1" x14ac:dyDescent="0.25">
      <c r="A33" s="5"/>
      <c r="B33" s="6"/>
      <c r="C33" s="6"/>
      <c r="D33" s="6"/>
    </row>
    <row r="34" spans="1:4" ht="15.75" customHeight="1" x14ac:dyDescent="0.25">
      <c r="A34" s="5" t="s">
        <v>14</v>
      </c>
      <c r="B34" s="6"/>
      <c r="C34" s="6"/>
      <c r="D34" s="6"/>
    </row>
    <row r="35" spans="1:4" ht="15.75" customHeight="1" x14ac:dyDescent="0.25">
      <c r="A35" s="6"/>
      <c r="B35" s="6"/>
      <c r="C35" s="6"/>
      <c r="D35" s="6"/>
    </row>
    <row r="36" spans="1:4" ht="15.75" customHeight="1" x14ac:dyDescent="0.25">
      <c r="A36" s="7" t="s">
        <v>15</v>
      </c>
      <c r="B36" s="7" t="s">
        <v>16</v>
      </c>
      <c r="C36" s="7" t="s">
        <v>17</v>
      </c>
      <c r="D36" s="6"/>
    </row>
    <row r="37" spans="1:4" ht="15.75" customHeight="1" x14ac:dyDescent="0.25">
      <c r="A37" s="8" t="s">
        <v>18</v>
      </c>
      <c r="B37" s="8">
        <v>78</v>
      </c>
      <c r="C37" s="9"/>
      <c r="D37" s="6"/>
    </row>
    <row r="38" spans="1:4" ht="15.75" customHeight="1" x14ac:dyDescent="0.25">
      <c r="A38" s="8" t="s">
        <v>19</v>
      </c>
      <c r="B38" s="8">
        <v>85</v>
      </c>
      <c r="C38" s="9"/>
      <c r="D38" s="6"/>
    </row>
    <row r="39" spans="1:4" ht="15.75" customHeight="1" x14ac:dyDescent="0.25">
      <c r="A39" s="8" t="s">
        <v>20</v>
      </c>
      <c r="B39" s="8">
        <v>44</v>
      </c>
      <c r="C39" s="9"/>
      <c r="D39" s="6"/>
    </row>
    <row r="40" spans="1:4" ht="15.75" customHeight="1" x14ac:dyDescent="0.25">
      <c r="A40" s="8" t="s">
        <v>21</v>
      </c>
      <c r="B40" s="8">
        <v>61</v>
      </c>
      <c r="C40" s="9"/>
      <c r="D40" s="6"/>
    </row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7:D2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tabSelected="1" topLeftCell="A136" workbookViewId="0">
      <selection activeCell="J159" sqref="J159"/>
    </sheetView>
  </sheetViews>
  <sheetFormatPr defaultColWidth="11.25" defaultRowHeight="15" customHeight="1" x14ac:dyDescent="0.25"/>
  <cols>
    <col min="1" max="1" width="10.5" customWidth="1"/>
    <col min="2" max="2" width="35.125" bestFit="1" customWidth="1"/>
    <col min="3" max="3" width="16" customWidth="1"/>
    <col min="4" max="4" width="18.375" customWidth="1"/>
    <col min="5" max="5" width="10.5" customWidth="1"/>
    <col min="6" max="6" width="15.125" customWidth="1"/>
    <col min="7" max="26" width="10.5" customWidth="1"/>
  </cols>
  <sheetData>
    <row r="1" spans="1:9" ht="15.75" customHeight="1" x14ac:dyDescent="0.3">
      <c r="A1" s="63" t="s">
        <v>22</v>
      </c>
      <c r="B1" s="61"/>
      <c r="C1" s="61"/>
      <c r="D1" s="61"/>
      <c r="E1" s="61"/>
      <c r="F1" s="61"/>
      <c r="G1" s="61"/>
      <c r="H1" s="61"/>
      <c r="I1" s="62"/>
    </row>
    <row r="2" spans="1:9" ht="15.75" customHeight="1" x14ac:dyDescent="0.25"/>
    <row r="3" spans="1:9" ht="15.75" customHeight="1" x14ac:dyDescent="0.25">
      <c r="A3" s="10"/>
      <c r="B3" s="64" t="s">
        <v>23</v>
      </c>
      <c r="C3" s="65"/>
      <c r="D3" s="65"/>
      <c r="E3" s="65"/>
      <c r="F3" s="5"/>
    </row>
    <row r="4" spans="1:9" ht="15.75" customHeight="1" x14ac:dyDescent="0.25">
      <c r="A4" s="64"/>
      <c r="B4" s="65"/>
      <c r="C4" s="5"/>
      <c r="D4" s="5"/>
      <c r="E4" s="5"/>
      <c r="F4" s="5"/>
    </row>
    <row r="5" spans="1:9" ht="15.75" customHeight="1" x14ac:dyDescent="0.25">
      <c r="A5" s="10"/>
      <c r="B5" s="11" t="s">
        <v>24</v>
      </c>
      <c r="C5" s="12" t="s">
        <v>25</v>
      </c>
      <c r="D5" s="12" t="s">
        <v>26</v>
      </c>
      <c r="E5" s="12" t="s">
        <v>27</v>
      </c>
      <c r="F5" s="12" t="s">
        <v>28</v>
      </c>
    </row>
    <row r="6" spans="1:9" ht="15.75" customHeight="1" x14ac:dyDescent="0.25">
      <c r="A6" s="10"/>
      <c r="B6" s="13">
        <v>56815</v>
      </c>
      <c r="C6" s="14" t="s">
        <v>29</v>
      </c>
      <c r="D6" s="14" t="s">
        <v>30</v>
      </c>
      <c r="E6" s="15">
        <v>13836</v>
      </c>
      <c r="F6" s="15">
        <v>25</v>
      </c>
    </row>
    <row r="7" spans="1:9" ht="15.75" customHeight="1" x14ac:dyDescent="0.25">
      <c r="A7" s="10"/>
      <c r="B7" s="13">
        <v>51186</v>
      </c>
      <c r="C7" s="14" t="s">
        <v>31</v>
      </c>
      <c r="D7" s="14" t="s">
        <v>32</v>
      </c>
      <c r="E7" s="15">
        <v>11771</v>
      </c>
      <c r="F7" s="15">
        <v>32</v>
      </c>
    </row>
    <row r="8" spans="1:9" ht="15.75" customHeight="1" x14ac:dyDescent="0.25">
      <c r="A8" s="10"/>
      <c r="B8" s="13">
        <v>51511</v>
      </c>
      <c r="C8" s="14" t="s">
        <v>33</v>
      </c>
      <c r="D8" s="14" t="s">
        <v>34</v>
      </c>
      <c r="E8" s="15">
        <v>13046</v>
      </c>
      <c r="F8" s="15">
        <v>35</v>
      </c>
    </row>
    <row r="9" spans="1:9" ht="15.75" customHeight="1" x14ac:dyDescent="0.25">
      <c r="A9" s="10"/>
      <c r="B9" s="13">
        <v>50890</v>
      </c>
      <c r="C9" s="14" t="s">
        <v>35</v>
      </c>
      <c r="D9" s="14" t="s">
        <v>36</v>
      </c>
      <c r="E9" s="15">
        <v>18276</v>
      </c>
      <c r="F9" s="15">
        <v>32</v>
      </c>
    </row>
    <row r="10" spans="1:9" ht="15.75" customHeight="1" x14ac:dyDescent="0.25">
      <c r="A10" s="10"/>
      <c r="B10" s="13">
        <v>53700</v>
      </c>
      <c r="C10" s="14" t="s">
        <v>37</v>
      </c>
      <c r="D10" s="14" t="s">
        <v>38</v>
      </c>
      <c r="E10" s="15">
        <v>19327</v>
      </c>
      <c r="F10" s="15">
        <v>26</v>
      </c>
    </row>
    <row r="11" spans="1:9" ht="15.75" customHeight="1" x14ac:dyDescent="0.25">
      <c r="A11" s="10"/>
      <c r="B11" s="13">
        <v>55879</v>
      </c>
      <c r="C11" s="14" t="s">
        <v>39</v>
      </c>
      <c r="D11" s="14" t="s">
        <v>40</v>
      </c>
      <c r="E11" s="15">
        <v>18996</v>
      </c>
      <c r="F11" s="15">
        <v>35</v>
      </c>
    </row>
    <row r="12" spans="1:9" ht="15.75" customHeight="1" x14ac:dyDescent="0.25">
      <c r="A12" s="10"/>
      <c r="B12" s="13">
        <v>59848</v>
      </c>
      <c r="C12" s="14" t="s">
        <v>41</v>
      </c>
      <c r="D12" s="14" t="s">
        <v>34</v>
      </c>
      <c r="E12" s="15">
        <v>10387</v>
      </c>
      <c r="F12" s="15">
        <v>25</v>
      </c>
    </row>
    <row r="13" spans="1:9" ht="15.75" customHeight="1" x14ac:dyDescent="0.25">
      <c r="A13" s="10"/>
      <c r="B13" s="13">
        <v>58369</v>
      </c>
      <c r="C13" s="14" t="s">
        <v>42</v>
      </c>
      <c r="D13" s="14" t="s">
        <v>40</v>
      </c>
      <c r="E13" s="15">
        <v>12566</v>
      </c>
      <c r="F13" s="15">
        <v>37</v>
      </c>
    </row>
    <row r="14" spans="1:9" ht="15.75" customHeight="1" x14ac:dyDescent="0.25">
      <c r="A14" s="10"/>
      <c r="B14" s="13">
        <v>50217</v>
      </c>
      <c r="C14" s="14" t="s">
        <v>43</v>
      </c>
      <c r="D14" s="14" t="s">
        <v>44</v>
      </c>
      <c r="E14" s="15">
        <v>16406</v>
      </c>
      <c r="F14" s="15">
        <v>42</v>
      </c>
    </row>
    <row r="15" spans="1:9" ht="15.75" customHeight="1" x14ac:dyDescent="0.25">
      <c r="A15" s="10"/>
      <c r="B15" s="13">
        <v>50695</v>
      </c>
      <c r="C15" s="14" t="s">
        <v>45</v>
      </c>
      <c r="D15" s="14" t="s">
        <v>36</v>
      </c>
      <c r="E15" s="15">
        <v>15784</v>
      </c>
      <c r="F15" s="15">
        <v>43</v>
      </c>
    </row>
    <row r="16" spans="1:9" ht="15.75" customHeight="1" x14ac:dyDescent="0.25">
      <c r="A16" s="10"/>
      <c r="B16" s="13">
        <v>59673</v>
      </c>
      <c r="C16" s="14" t="s">
        <v>46</v>
      </c>
      <c r="D16" s="14" t="s">
        <v>30</v>
      </c>
      <c r="E16" s="15">
        <v>10959</v>
      </c>
      <c r="F16" s="15">
        <v>30</v>
      </c>
    </row>
    <row r="17" spans="1:6" ht="15.75" customHeight="1" x14ac:dyDescent="0.25">
      <c r="A17" s="10"/>
      <c r="B17" s="13">
        <v>52130</v>
      </c>
      <c r="C17" s="14" t="s">
        <v>47</v>
      </c>
      <c r="D17" s="14" t="s">
        <v>48</v>
      </c>
      <c r="E17" s="15">
        <v>14562</v>
      </c>
      <c r="F17" s="15">
        <v>32</v>
      </c>
    </row>
    <row r="18" spans="1:6" ht="15.75" customHeight="1" x14ac:dyDescent="0.25">
      <c r="A18" s="64"/>
      <c r="B18" s="65"/>
      <c r="C18" s="5"/>
      <c r="D18" s="5"/>
      <c r="E18" s="5"/>
      <c r="F18" s="5"/>
    </row>
    <row r="19" spans="1:6" ht="15.75" customHeight="1" x14ac:dyDescent="0.25">
      <c r="A19" s="16">
        <v>1</v>
      </c>
      <c r="B19" s="5" t="s">
        <v>49</v>
      </c>
      <c r="C19" s="5"/>
      <c r="D19" s="5"/>
      <c r="E19" s="17" t="str">
        <f xml:space="preserve"> VLOOKUP(58369, $B$5:$C$17, 2, FALSE)</f>
        <v>Thomas Davies</v>
      </c>
      <c r="F19" s="5"/>
    </row>
    <row r="20" spans="1:6" ht="15.75" customHeight="1" x14ac:dyDescent="0.25">
      <c r="A20" s="64"/>
      <c r="B20" s="65"/>
      <c r="C20" s="5"/>
      <c r="D20" s="5"/>
      <c r="E20" s="5"/>
      <c r="F20" s="5"/>
    </row>
    <row r="21" spans="1:6" ht="15.75" customHeight="1" x14ac:dyDescent="0.25">
      <c r="A21" s="16">
        <v>2</v>
      </c>
      <c r="B21" s="5" t="s">
        <v>50</v>
      </c>
      <c r="C21" s="5"/>
      <c r="D21" s="5"/>
      <c r="E21" s="17">
        <f xml:space="preserve"> VLOOKUP("Estelle Cormack", $C$5:$F$17, 4, FALSE)</f>
        <v>30</v>
      </c>
      <c r="F21" s="5"/>
    </row>
    <row r="22" spans="1:6" ht="15.75" customHeight="1" x14ac:dyDescent="0.25">
      <c r="A22" s="64"/>
      <c r="B22" s="65"/>
      <c r="C22" s="5"/>
      <c r="D22" s="5"/>
      <c r="E22" s="5"/>
      <c r="F22" s="5"/>
    </row>
    <row r="23" spans="1:6" ht="15.75" customHeight="1" x14ac:dyDescent="0.25">
      <c r="A23" s="16">
        <v>3</v>
      </c>
      <c r="B23" s="66" t="s">
        <v>51</v>
      </c>
      <c r="C23" s="65"/>
      <c r="D23" s="65"/>
      <c r="E23" s="5"/>
      <c r="F23" s="5"/>
    </row>
    <row r="24" spans="1:6" ht="15.75" customHeight="1" x14ac:dyDescent="0.25">
      <c r="A24" s="64"/>
      <c r="B24" s="65"/>
      <c r="C24" s="5"/>
      <c r="D24" s="5"/>
      <c r="E24" s="5"/>
      <c r="F24" s="5"/>
    </row>
    <row r="25" spans="1:6" ht="15.75" customHeight="1" x14ac:dyDescent="0.25">
      <c r="A25" s="10"/>
      <c r="B25" s="7" t="s">
        <v>24</v>
      </c>
      <c r="C25" s="18" t="s">
        <v>26</v>
      </c>
      <c r="D25" s="5"/>
      <c r="E25" s="5"/>
      <c r="F25" s="5"/>
    </row>
    <row r="26" spans="1:6" ht="15.75" customHeight="1" x14ac:dyDescent="0.25">
      <c r="A26" s="10"/>
      <c r="B26" s="13">
        <v>55879</v>
      </c>
      <c r="C26" s="19" t="str">
        <f xml:space="preserve"> VLOOKUP($B26, $B$5:$D$17, 3, FALSE)</f>
        <v>Capetown</v>
      </c>
      <c r="D26" s="5"/>
      <c r="E26" s="5"/>
      <c r="F26" s="5"/>
    </row>
    <row r="27" spans="1:6" ht="15.75" customHeight="1" x14ac:dyDescent="0.25">
      <c r="A27" s="10"/>
      <c r="B27" s="13">
        <v>50217</v>
      </c>
      <c r="C27" s="19" t="str">
        <f t="shared" ref="C27:C28" si="0" xml:space="preserve"> VLOOKUP($B27, $B$5:$D$17, 3, FALSE)</f>
        <v>Warsaw</v>
      </c>
      <c r="D27" s="5"/>
      <c r="E27" s="5"/>
      <c r="F27" s="5"/>
    </row>
    <row r="28" spans="1:6" ht="15.75" customHeight="1" x14ac:dyDescent="0.25">
      <c r="A28" s="10"/>
      <c r="B28" s="13">
        <v>50695</v>
      </c>
      <c r="C28" s="19" t="str">
        <f t="shared" si="0"/>
        <v>Cairo</v>
      </c>
      <c r="D28" s="5"/>
      <c r="E28" s="5"/>
      <c r="F28" s="5"/>
    </row>
    <row r="29" spans="1:6" ht="15.75" customHeight="1" x14ac:dyDescent="0.25">
      <c r="A29" s="64"/>
      <c r="B29" s="65"/>
      <c r="C29" s="5"/>
      <c r="D29" s="5"/>
      <c r="E29" s="5"/>
      <c r="F29" s="5"/>
    </row>
    <row r="30" spans="1:6" ht="15.75" customHeight="1" x14ac:dyDescent="0.25">
      <c r="A30" s="16">
        <v>4</v>
      </c>
      <c r="B30" s="66" t="s">
        <v>52</v>
      </c>
      <c r="C30" s="65"/>
      <c r="D30" s="65"/>
      <c r="E30" s="5"/>
      <c r="F30" s="5"/>
    </row>
    <row r="31" spans="1:6" ht="15.75" customHeight="1" x14ac:dyDescent="0.25">
      <c r="A31" s="64"/>
      <c r="B31" s="65"/>
      <c r="C31" s="5"/>
      <c r="D31" s="5"/>
      <c r="E31" s="5"/>
      <c r="F31" s="5"/>
    </row>
    <row r="32" spans="1:6" ht="15.75" customHeight="1" x14ac:dyDescent="0.25">
      <c r="A32" s="10"/>
      <c r="B32" s="7" t="s">
        <v>25</v>
      </c>
      <c r="C32" s="18" t="s">
        <v>27</v>
      </c>
      <c r="D32" s="5"/>
      <c r="E32" s="5"/>
      <c r="F32" s="5"/>
    </row>
    <row r="33" spans="1:22" ht="15.75" customHeight="1" x14ac:dyDescent="0.25">
      <c r="A33" s="10"/>
      <c r="B33" s="20" t="s">
        <v>35</v>
      </c>
      <c r="C33" s="19">
        <f xml:space="preserve"> VLOOKUP($B33, $C$5:$E$17, 3, FALSE)</f>
        <v>18276</v>
      </c>
      <c r="D33" s="5"/>
      <c r="E33" s="5"/>
      <c r="F33" s="5"/>
    </row>
    <row r="34" spans="1:22" ht="15.75" customHeight="1" x14ac:dyDescent="0.25">
      <c r="A34" s="10"/>
      <c r="B34" s="20" t="s">
        <v>53</v>
      </c>
      <c r="C34" s="19" t="str">
        <f xml:space="preserve"> IFERROR(VLOOKUP($B34, $C$5:$E$17, 3, FALSE), "Employee Not Present")</f>
        <v>Employee Not Present</v>
      </c>
      <c r="D34" s="5"/>
      <c r="E34" s="5"/>
      <c r="F34" s="5"/>
    </row>
    <row r="35" spans="1:22" ht="15.75" customHeight="1" x14ac:dyDescent="0.25">
      <c r="A35" s="10"/>
      <c r="B35" s="20" t="s">
        <v>46</v>
      </c>
      <c r="C35" s="19">
        <f t="shared" ref="C35" si="1" xml:space="preserve"> VLOOKUP($B35, $C$5:$E$17, 3, FALSE)</f>
        <v>10959</v>
      </c>
      <c r="D35" s="5"/>
      <c r="E35" s="5"/>
      <c r="F35" s="5"/>
    </row>
    <row r="36" spans="1:22" ht="15.75" customHeight="1" x14ac:dyDescent="0.25">
      <c r="A36" s="64"/>
      <c r="B36" s="65"/>
      <c r="C36" s="5"/>
      <c r="D36" s="5"/>
      <c r="E36" s="5"/>
      <c r="F36" s="5"/>
    </row>
    <row r="37" spans="1:22" ht="15.75" customHeight="1" x14ac:dyDescent="0.25"/>
    <row r="38" spans="1:22" ht="15.75" customHeight="1" x14ac:dyDescent="0.25"/>
    <row r="39" spans="1:22" ht="15.75" customHeight="1" x14ac:dyDescent="0.3">
      <c r="A39" s="21" t="s">
        <v>54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</row>
    <row r="40" spans="1:22" ht="15.75" customHeight="1" x14ac:dyDescent="0.25"/>
    <row r="41" spans="1:22" ht="15.75" customHeight="1" x14ac:dyDescent="0.25"/>
    <row r="42" spans="1:22" ht="15.75" customHeight="1" x14ac:dyDescent="0.25">
      <c r="A42" s="5" t="s">
        <v>55</v>
      </c>
      <c r="B42" s="5"/>
      <c r="C42" s="5"/>
      <c r="D42" s="5"/>
      <c r="E42" s="5"/>
      <c r="F42" s="5"/>
      <c r="G42" s="5"/>
      <c r="H42" s="5"/>
      <c r="I42" s="5"/>
    </row>
    <row r="43" spans="1:22" ht="15.75" customHeight="1" x14ac:dyDescent="0.25">
      <c r="A43" s="5" t="s">
        <v>56</v>
      </c>
      <c r="B43" s="5"/>
      <c r="C43" s="5"/>
      <c r="D43" s="5"/>
      <c r="E43" s="5"/>
      <c r="F43" s="5"/>
      <c r="G43" s="5"/>
      <c r="H43" s="5"/>
      <c r="I43" s="5"/>
    </row>
    <row r="44" spans="1:22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</row>
    <row r="45" spans="1:22" ht="15.75" customHeight="1" x14ac:dyDescent="0.25">
      <c r="A45" s="5"/>
      <c r="B45" s="5"/>
      <c r="C45" s="5"/>
      <c r="D45" s="5"/>
      <c r="E45" s="5"/>
      <c r="F45" s="5"/>
      <c r="G45" s="10" t="s">
        <v>57</v>
      </c>
      <c r="H45" s="5"/>
      <c r="I45" s="5"/>
    </row>
    <row r="46" spans="1:22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</row>
    <row r="47" spans="1:22" ht="15.75" customHeight="1" x14ac:dyDescent="0.25">
      <c r="A47" s="5"/>
      <c r="B47" s="5"/>
      <c r="C47" s="5"/>
      <c r="D47" s="5"/>
      <c r="E47" s="5"/>
      <c r="F47" s="5"/>
      <c r="G47" s="23" t="s">
        <v>58</v>
      </c>
      <c r="H47" s="23" t="s">
        <v>59</v>
      </c>
      <c r="I47" s="5"/>
    </row>
    <row r="48" spans="1:22" ht="15.75" customHeight="1" x14ac:dyDescent="0.25">
      <c r="A48" s="10" t="s">
        <v>58</v>
      </c>
      <c r="B48" s="10" t="s">
        <v>59</v>
      </c>
      <c r="C48" s="5"/>
      <c r="D48" s="5"/>
      <c r="E48" s="5"/>
      <c r="F48" s="5"/>
      <c r="G48" s="57">
        <v>44197</v>
      </c>
      <c r="H48" s="24" t="s">
        <v>60</v>
      </c>
      <c r="I48" s="5"/>
    </row>
    <row r="49" spans="1:9" ht="15.75" customHeight="1" x14ac:dyDescent="0.25">
      <c r="A49" s="58">
        <v>44317</v>
      </c>
      <c r="B49" s="25" t="str">
        <f xml:space="preserve"> VLOOKUP($A49, $G$47:$H$68, 2, FALSE)</f>
        <v xml:space="preserve"> $1.3624 </v>
      </c>
      <c r="C49" s="5"/>
      <c r="D49" s="5"/>
      <c r="E49" s="5"/>
      <c r="F49" s="5"/>
      <c r="G49" s="57">
        <v>44287</v>
      </c>
      <c r="H49" s="24" t="s">
        <v>61</v>
      </c>
      <c r="I49" s="5"/>
    </row>
    <row r="50" spans="1:9" ht="15.75" customHeight="1" x14ac:dyDescent="0.25">
      <c r="A50" s="58">
        <v>44211</v>
      </c>
      <c r="B50" s="25" t="str">
        <f xml:space="preserve"> VLOOKUP($A50, $G$47:$H$68, 2, FALSE)</f>
        <v xml:space="preserve"> $1.3586 </v>
      </c>
      <c r="C50" s="5"/>
      <c r="D50" s="5"/>
      <c r="E50" s="5"/>
      <c r="F50" s="5"/>
      <c r="G50" s="57">
        <v>44317</v>
      </c>
      <c r="H50" s="24" t="s">
        <v>62</v>
      </c>
      <c r="I50" s="5"/>
    </row>
    <row r="51" spans="1:9" ht="15.75" customHeight="1" x14ac:dyDescent="0.25">
      <c r="A51" s="58">
        <v>44220</v>
      </c>
      <c r="B51" s="25" t="str">
        <f xml:space="preserve"> VLOOKUP($A51, $G$47:$H$68, 2,TRUE )</f>
        <v xml:space="preserve"> $1.3684 </v>
      </c>
      <c r="C51" s="5"/>
      <c r="D51" s="5"/>
      <c r="E51" s="5"/>
      <c r="F51" s="5"/>
      <c r="G51" s="57">
        <v>44348</v>
      </c>
      <c r="H51" s="24" t="s">
        <v>63</v>
      </c>
      <c r="I51" s="5"/>
    </row>
    <row r="52" spans="1:9" ht="15.75" customHeight="1" x14ac:dyDescent="0.25">
      <c r="A52" s="5"/>
      <c r="B52" s="5"/>
      <c r="C52" s="5"/>
      <c r="D52" s="5"/>
      <c r="E52" s="5"/>
      <c r="F52" s="5"/>
      <c r="G52" s="57">
        <v>44378</v>
      </c>
      <c r="H52" s="24" t="s">
        <v>64</v>
      </c>
      <c r="I52" s="5"/>
    </row>
    <row r="53" spans="1:9" ht="15.75" customHeight="1" x14ac:dyDescent="0.25">
      <c r="A53" s="5"/>
      <c r="B53" s="5"/>
      <c r="C53" s="5"/>
      <c r="D53" s="5"/>
      <c r="E53" s="5"/>
      <c r="F53" s="5"/>
      <c r="G53" s="57">
        <v>44409</v>
      </c>
      <c r="H53" s="24" t="s">
        <v>64</v>
      </c>
      <c r="I53" s="5"/>
    </row>
    <row r="54" spans="1:9" ht="15.75" customHeight="1" x14ac:dyDescent="0.25">
      <c r="A54" s="5"/>
      <c r="B54" s="5"/>
      <c r="C54" s="5"/>
      <c r="D54" s="5"/>
      <c r="E54" s="5"/>
      <c r="F54" s="5"/>
      <c r="G54" s="57">
        <v>44501</v>
      </c>
      <c r="H54" s="24" t="s">
        <v>65</v>
      </c>
      <c r="I54" s="5"/>
    </row>
    <row r="55" spans="1:9" ht="15.75" customHeight="1" x14ac:dyDescent="0.25">
      <c r="A55" s="5"/>
      <c r="B55" s="5"/>
      <c r="C55" s="5"/>
      <c r="D55" s="5"/>
      <c r="E55" s="5"/>
      <c r="F55" s="5"/>
      <c r="G55" s="57">
        <v>44531</v>
      </c>
      <c r="H55" s="24" t="s">
        <v>66</v>
      </c>
      <c r="I55" s="5"/>
    </row>
    <row r="56" spans="1:9" ht="15.75" customHeight="1" x14ac:dyDescent="0.25">
      <c r="A56" s="5"/>
      <c r="B56" s="5"/>
      <c r="C56" s="5"/>
      <c r="D56" s="5"/>
      <c r="E56" s="5"/>
      <c r="F56" s="5"/>
      <c r="G56" s="57">
        <v>44209</v>
      </c>
      <c r="H56" s="24" t="s">
        <v>67</v>
      </c>
      <c r="I56" s="5"/>
    </row>
    <row r="57" spans="1:9" ht="15.75" customHeight="1" x14ac:dyDescent="0.25">
      <c r="A57" s="5"/>
      <c r="B57" s="5"/>
      <c r="C57" s="5"/>
      <c r="D57" s="5"/>
      <c r="E57" s="5"/>
      <c r="F57" s="5"/>
      <c r="G57" s="57">
        <v>44210</v>
      </c>
      <c r="H57" s="24" t="s">
        <v>68</v>
      </c>
      <c r="I57" s="5"/>
    </row>
    <row r="58" spans="1:9" ht="15.75" customHeight="1" x14ac:dyDescent="0.25">
      <c r="A58" s="5"/>
      <c r="B58" s="5"/>
      <c r="C58" s="5"/>
      <c r="D58" s="5"/>
      <c r="E58" s="5"/>
      <c r="F58" s="5"/>
      <c r="G58" s="57">
        <v>44211</v>
      </c>
      <c r="H58" s="24" t="s">
        <v>69</v>
      </c>
      <c r="I58" s="5"/>
    </row>
    <row r="59" spans="1:9" ht="15.75" customHeight="1" x14ac:dyDescent="0.25">
      <c r="A59" s="5"/>
      <c r="B59" s="5"/>
      <c r="C59" s="5"/>
      <c r="D59" s="5"/>
      <c r="E59" s="5"/>
      <c r="F59" s="5"/>
      <c r="G59" s="57">
        <v>44214</v>
      </c>
      <c r="H59" s="24" t="s">
        <v>70</v>
      </c>
      <c r="I59" s="5"/>
    </row>
    <row r="60" spans="1:9" ht="15.75" customHeight="1" x14ac:dyDescent="0.25">
      <c r="A60" s="5"/>
      <c r="B60" s="5"/>
      <c r="C60" s="5"/>
      <c r="D60" s="5"/>
      <c r="E60" s="5"/>
      <c r="F60" s="5"/>
      <c r="G60" s="57">
        <v>44215</v>
      </c>
      <c r="H60" s="24" t="s">
        <v>71</v>
      </c>
      <c r="I60" s="5"/>
    </row>
    <row r="61" spans="1:9" ht="15.75" customHeight="1" x14ac:dyDescent="0.25">
      <c r="A61" s="5"/>
      <c r="B61" s="5"/>
      <c r="C61" s="5"/>
      <c r="D61" s="5"/>
      <c r="E61" s="5"/>
      <c r="F61" s="5"/>
      <c r="G61" s="57">
        <v>44216</v>
      </c>
      <c r="H61" s="24" t="s">
        <v>72</v>
      </c>
      <c r="I61" s="5"/>
    </row>
    <row r="62" spans="1:9" ht="15.75" customHeight="1" x14ac:dyDescent="0.25">
      <c r="A62" s="5"/>
      <c r="B62" s="5"/>
      <c r="C62" s="5"/>
      <c r="D62" s="5"/>
      <c r="E62" s="5"/>
      <c r="F62" s="5"/>
      <c r="G62" s="57">
        <v>44217</v>
      </c>
      <c r="H62" s="24" t="s">
        <v>73</v>
      </c>
      <c r="I62" s="5"/>
    </row>
    <row r="63" spans="1:9" ht="15.75" customHeight="1" x14ac:dyDescent="0.25">
      <c r="A63" s="5"/>
      <c r="B63" s="5"/>
      <c r="C63" s="5"/>
      <c r="D63" s="5"/>
      <c r="E63" s="5"/>
      <c r="F63" s="5"/>
      <c r="G63" s="57">
        <v>44218</v>
      </c>
      <c r="H63" s="24" t="s">
        <v>74</v>
      </c>
      <c r="I63" s="5"/>
    </row>
    <row r="64" spans="1:9" ht="15.75" customHeight="1" x14ac:dyDescent="0.25">
      <c r="A64" s="5"/>
      <c r="B64" s="5"/>
      <c r="C64" s="5"/>
      <c r="D64" s="5"/>
      <c r="E64" s="5"/>
      <c r="F64" s="5"/>
      <c r="G64" s="57">
        <v>44221</v>
      </c>
      <c r="H64" s="24" t="s">
        <v>75</v>
      </c>
      <c r="I64" s="5"/>
    </row>
    <row r="65" spans="1:9" ht="15.75" customHeight="1" x14ac:dyDescent="0.25">
      <c r="A65" s="5"/>
      <c r="B65" s="5"/>
      <c r="C65" s="5"/>
      <c r="D65" s="5"/>
      <c r="E65" s="5"/>
      <c r="F65" s="5"/>
      <c r="G65" s="57">
        <v>44222</v>
      </c>
      <c r="H65" s="24" t="s">
        <v>76</v>
      </c>
      <c r="I65" s="5"/>
    </row>
    <row r="66" spans="1:9" ht="15.75" customHeight="1" x14ac:dyDescent="0.25">
      <c r="A66" s="5"/>
      <c r="B66" s="5"/>
      <c r="C66" s="5"/>
      <c r="D66" s="5"/>
      <c r="E66" s="5"/>
      <c r="F66" s="5"/>
      <c r="G66" s="57">
        <v>44223</v>
      </c>
      <c r="H66" s="24" t="s">
        <v>77</v>
      </c>
      <c r="I66" s="5"/>
    </row>
    <row r="67" spans="1:9" ht="15.75" customHeight="1" x14ac:dyDescent="0.25">
      <c r="A67" s="5"/>
      <c r="B67" s="5"/>
      <c r="C67" s="5"/>
      <c r="D67" s="5"/>
      <c r="E67" s="5"/>
      <c r="F67" s="5"/>
      <c r="G67" s="57">
        <v>44224</v>
      </c>
      <c r="H67" s="24" t="s">
        <v>78</v>
      </c>
      <c r="I67" s="5"/>
    </row>
    <row r="68" spans="1:9" ht="15.75" customHeight="1" x14ac:dyDescent="0.25">
      <c r="A68" s="5"/>
      <c r="B68" s="5"/>
      <c r="C68" s="5"/>
      <c r="D68" s="5"/>
      <c r="E68" s="5"/>
      <c r="F68" s="5"/>
      <c r="G68" s="57">
        <v>44225</v>
      </c>
      <c r="H68" s="24" t="s">
        <v>79</v>
      </c>
      <c r="I68" s="5"/>
    </row>
    <row r="69" spans="1:9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</row>
    <row r="70" spans="1:9" ht="15.75" customHeight="1" x14ac:dyDescent="0.25"/>
    <row r="71" spans="1:9" ht="15.75" customHeight="1" x14ac:dyDescent="0.25"/>
    <row r="72" spans="1:9" ht="15.75" customHeight="1" x14ac:dyDescent="0.25"/>
    <row r="73" spans="1:9" ht="15.75" customHeight="1" x14ac:dyDescent="0.25"/>
    <row r="74" spans="1:9" ht="15.75" customHeight="1" x14ac:dyDescent="0.3">
      <c r="A74" s="63" t="s">
        <v>80</v>
      </c>
      <c r="B74" s="61"/>
      <c r="C74" s="61"/>
      <c r="D74" s="61"/>
      <c r="E74" s="61"/>
      <c r="F74" s="61"/>
      <c r="G74" s="62"/>
    </row>
    <row r="75" spans="1:9" ht="15.75" customHeight="1" x14ac:dyDescent="0.25"/>
    <row r="76" spans="1:9" ht="15.75" customHeight="1" x14ac:dyDescent="0.3">
      <c r="A76" s="26" t="s">
        <v>81</v>
      </c>
      <c r="B76" s="27"/>
    </row>
    <row r="77" spans="1:9" ht="15.75" customHeight="1" x14ac:dyDescent="0.25">
      <c r="B77" s="27"/>
    </row>
    <row r="78" spans="1:9" ht="30" x14ac:dyDescent="0.25">
      <c r="A78" s="28" t="s">
        <v>82</v>
      </c>
      <c r="B78" s="29" t="s">
        <v>83</v>
      </c>
      <c r="C78" s="29" t="s">
        <v>84</v>
      </c>
      <c r="E78" s="30" t="s">
        <v>85</v>
      </c>
    </row>
    <row r="79" spans="1:9" ht="15.75" customHeight="1" x14ac:dyDescent="0.25">
      <c r="A79" s="2" t="s">
        <v>86</v>
      </c>
      <c r="B79" s="31">
        <v>6</v>
      </c>
      <c r="C79" s="59">
        <f>IF($B79&gt;8,$B79*$F$84,IF($B79&gt;5,$B79*$F$85,"Free"))</f>
        <v>9</v>
      </c>
      <c r="E79" s="30" t="s">
        <v>87</v>
      </c>
    </row>
    <row r="80" spans="1:9" ht="15.75" customHeight="1" x14ac:dyDescent="0.25">
      <c r="A80" s="2" t="s">
        <v>88</v>
      </c>
      <c r="B80" s="31">
        <v>12</v>
      </c>
      <c r="C80" s="59">
        <f t="shared" ref="C80:C88" si="2">IF($B80&gt;8,$B80*$F$84,IF($B80&gt;5,$B80*$F$85,"Free"))</f>
        <v>12</v>
      </c>
      <c r="E80" s="30" t="s">
        <v>89</v>
      </c>
    </row>
    <row r="81" spans="1:8" ht="15.75" customHeight="1" x14ac:dyDescent="0.25">
      <c r="A81" s="2" t="s">
        <v>90</v>
      </c>
      <c r="B81" s="31">
        <v>8</v>
      </c>
      <c r="C81" s="59">
        <f t="shared" si="2"/>
        <v>12</v>
      </c>
    </row>
    <row r="82" spans="1:8" ht="15.75" customHeight="1" x14ac:dyDescent="0.25">
      <c r="A82" s="2" t="s">
        <v>91</v>
      </c>
      <c r="B82" s="31">
        <v>11</v>
      </c>
      <c r="C82" s="59">
        <f t="shared" si="2"/>
        <v>11</v>
      </c>
      <c r="E82" s="30" t="s">
        <v>92</v>
      </c>
      <c r="F82" s="33">
        <v>8</v>
      </c>
    </row>
    <row r="83" spans="1:8" ht="15.75" customHeight="1" x14ac:dyDescent="0.25">
      <c r="A83" s="2" t="s">
        <v>93</v>
      </c>
      <c r="B83" s="31">
        <v>5</v>
      </c>
      <c r="C83" s="59" t="str">
        <f t="shared" si="2"/>
        <v>Free</v>
      </c>
      <c r="E83" s="30" t="s">
        <v>94</v>
      </c>
      <c r="F83" s="33">
        <v>5</v>
      </c>
    </row>
    <row r="84" spans="1:8" ht="15.75" customHeight="1" x14ac:dyDescent="0.25">
      <c r="A84" s="2" t="s">
        <v>95</v>
      </c>
      <c r="B84" s="31">
        <v>3</v>
      </c>
      <c r="C84" s="59" t="str">
        <f t="shared" si="2"/>
        <v>Free</v>
      </c>
      <c r="E84" s="30" t="s">
        <v>96</v>
      </c>
      <c r="F84" s="34">
        <v>1</v>
      </c>
    </row>
    <row r="85" spans="1:8" ht="15.75" customHeight="1" x14ac:dyDescent="0.25">
      <c r="A85" s="2" t="s">
        <v>97</v>
      </c>
      <c r="B85" s="31">
        <v>12</v>
      </c>
      <c r="C85" s="59">
        <f t="shared" si="2"/>
        <v>12</v>
      </c>
      <c r="E85" s="30" t="s">
        <v>98</v>
      </c>
      <c r="F85" s="34">
        <v>1.5</v>
      </c>
    </row>
    <row r="86" spans="1:8" ht="15.75" customHeight="1" x14ac:dyDescent="0.25">
      <c r="A86" s="2" t="s">
        <v>99</v>
      </c>
      <c r="B86" s="31">
        <v>7</v>
      </c>
      <c r="C86" s="59">
        <f t="shared" si="2"/>
        <v>10.5</v>
      </c>
    </row>
    <row r="87" spans="1:8" ht="15.75" customHeight="1" x14ac:dyDescent="0.25">
      <c r="A87" s="2" t="s">
        <v>100</v>
      </c>
      <c r="B87" s="31">
        <v>1</v>
      </c>
      <c r="C87" s="59" t="str">
        <f t="shared" si="2"/>
        <v>Free</v>
      </c>
    </row>
    <row r="88" spans="1:8" ht="15.75" customHeight="1" x14ac:dyDescent="0.25">
      <c r="A88" s="2" t="s">
        <v>101</v>
      </c>
      <c r="B88" s="31">
        <v>6</v>
      </c>
      <c r="C88" s="59">
        <f t="shared" si="2"/>
        <v>9</v>
      </c>
    </row>
    <row r="89" spans="1:8" ht="15.75" customHeight="1" x14ac:dyDescent="0.25"/>
    <row r="90" spans="1:8" ht="15.75" customHeight="1" x14ac:dyDescent="0.25"/>
    <row r="91" spans="1:8" ht="15.75" customHeight="1" x14ac:dyDescent="0.25"/>
    <row r="92" spans="1:8" ht="15.75" customHeight="1" x14ac:dyDescent="0.25"/>
    <row r="93" spans="1:8" ht="15.75" customHeight="1" x14ac:dyDescent="0.35">
      <c r="A93" s="35" t="s">
        <v>102</v>
      </c>
    </row>
    <row r="94" spans="1:8" ht="15.75" customHeight="1" x14ac:dyDescent="0.25"/>
    <row r="95" spans="1:8" ht="45" x14ac:dyDescent="0.25">
      <c r="A95" s="36" t="s">
        <v>103</v>
      </c>
      <c r="B95" s="37" t="s">
        <v>104</v>
      </c>
      <c r="C95" s="37" t="s">
        <v>105</v>
      </c>
      <c r="D95" s="38"/>
      <c r="E95" s="38"/>
      <c r="F95" s="38"/>
      <c r="G95" s="38"/>
      <c r="H95" s="38"/>
    </row>
    <row r="96" spans="1:8" ht="15.75" customHeight="1" x14ac:dyDescent="0.25">
      <c r="A96" s="2" t="s">
        <v>106</v>
      </c>
      <c r="B96" s="2">
        <v>15</v>
      </c>
      <c r="C96" s="39" t="str">
        <f xml:space="preserve"> IF($B96 &gt;= 50, $F$102*$B96, IF($B96 &gt;= 25, $F$103 * $B96, "No Bonus"))</f>
        <v>No Bonus</v>
      </c>
      <c r="E96" s="40" t="s">
        <v>107</v>
      </c>
    </row>
    <row r="97" spans="1:9" ht="15.75" customHeight="1" x14ac:dyDescent="0.25">
      <c r="A97" s="2" t="s">
        <v>108</v>
      </c>
      <c r="B97" s="2">
        <v>23</v>
      </c>
      <c r="C97" s="39" t="str">
        <f t="shared" ref="C97:C105" si="3" xml:space="preserve"> IF($B97 &gt;= 50, $F$102*$B97, IF($B97 &gt;= 25, $F$103 * $B97, "No Bonus"))</f>
        <v>No Bonus</v>
      </c>
      <c r="E97" s="40" t="s">
        <v>109</v>
      </c>
    </row>
    <row r="98" spans="1:9" ht="15.75" customHeight="1" x14ac:dyDescent="0.25">
      <c r="A98" s="2" t="s">
        <v>110</v>
      </c>
      <c r="B98" s="2">
        <v>41</v>
      </c>
      <c r="C98" s="39">
        <f t="shared" si="3"/>
        <v>2050</v>
      </c>
      <c r="E98" s="40" t="s">
        <v>111</v>
      </c>
    </row>
    <row r="99" spans="1:9" ht="15.75" customHeight="1" x14ac:dyDescent="0.25">
      <c r="A99" s="2" t="s">
        <v>112</v>
      </c>
      <c r="B99" s="2">
        <v>18</v>
      </c>
      <c r="C99" s="39" t="str">
        <f t="shared" si="3"/>
        <v>No Bonus</v>
      </c>
    </row>
    <row r="100" spans="1:9" ht="15.75" customHeight="1" x14ac:dyDescent="0.25">
      <c r="A100" s="2" t="s">
        <v>113</v>
      </c>
      <c r="B100" s="2">
        <v>7</v>
      </c>
      <c r="C100" s="39" t="str">
        <f t="shared" si="3"/>
        <v>No Bonus</v>
      </c>
      <c r="E100" s="30" t="s">
        <v>114</v>
      </c>
      <c r="F100" s="41">
        <v>50</v>
      </c>
    </row>
    <row r="101" spans="1:9" ht="15.75" customHeight="1" x14ac:dyDescent="0.25">
      <c r="A101" s="2" t="s">
        <v>115</v>
      </c>
      <c r="B101" s="2">
        <v>51</v>
      </c>
      <c r="C101" s="39">
        <f t="shared" si="3"/>
        <v>5100</v>
      </c>
      <c r="E101" s="30" t="s">
        <v>116</v>
      </c>
      <c r="F101" s="41">
        <v>25</v>
      </c>
    </row>
    <row r="102" spans="1:9" ht="15.75" customHeight="1" x14ac:dyDescent="0.25">
      <c r="A102" s="2" t="s">
        <v>117</v>
      </c>
      <c r="B102" s="2">
        <v>22</v>
      </c>
      <c r="C102" s="39" t="str">
        <f t="shared" si="3"/>
        <v>No Bonus</v>
      </c>
      <c r="E102" s="30" t="s">
        <v>118</v>
      </c>
      <c r="F102" s="42">
        <v>100</v>
      </c>
    </row>
    <row r="103" spans="1:9" ht="15.75" customHeight="1" x14ac:dyDescent="0.25">
      <c r="A103" s="2" t="s">
        <v>119</v>
      </c>
      <c r="B103" s="2">
        <v>19</v>
      </c>
      <c r="C103" s="39" t="str">
        <f t="shared" si="3"/>
        <v>No Bonus</v>
      </c>
      <c r="E103" s="30" t="s">
        <v>120</v>
      </c>
      <c r="F103" s="42">
        <v>50</v>
      </c>
    </row>
    <row r="104" spans="1:9" ht="15.75" customHeight="1" x14ac:dyDescent="0.25">
      <c r="A104" s="2" t="s">
        <v>121</v>
      </c>
      <c r="B104" s="2">
        <v>37</v>
      </c>
      <c r="C104" s="39">
        <f t="shared" si="3"/>
        <v>1850</v>
      </c>
      <c r="E104" s="30" t="s">
        <v>122</v>
      </c>
      <c r="F104" s="41" t="s">
        <v>123</v>
      </c>
    </row>
    <row r="105" spans="1:9" ht="15.75" customHeight="1" x14ac:dyDescent="0.25">
      <c r="A105" s="2" t="s">
        <v>124</v>
      </c>
      <c r="B105" s="2">
        <v>34</v>
      </c>
      <c r="C105" s="39">
        <f t="shared" si="3"/>
        <v>1700</v>
      </c>
    </row>
    <row r="106" spans="1:9" ht="15.75" customHeight="1" x14ac:dyDescent="0.25"/>
    <row r="107" spans="1:9" ht="15.75" customHeight="1" x14ac:dyDescent="0.25"/>
    <row r="108" spans="1:9" ht="15.75" customHeight="1" x14ac:dyDescent="0.25"/>
    <row r="109" spans="1:9" ht="15.75" customHeight="1" x14ac:dyDescent="0.25"/>
    <row r="110" spans="1:9" ht="15.75" customHeight="1" x14ac:dyDescent="0.25"/>
    <row r="111" spans="1:9" ht="15.75" customHeight="1" x14ac:dyDescent="0.3">
      <c r="A111" s="63" t="s">
        <v>22</v>
      </c>
      <c r="B111" s="61"/>
      <c r="C111" s="61"/>
      <c r="D111" s="61"/>
      <c r="E111" s="61"/>
      <c r="F111" s="61"/>
      <c r="G111" s="61"/>
      <c r="H111" s="61"/>
      <c r="I111" s="62"/>
    </row>
    <row r="112" spans="1:9" ht="15.75" customHeight="1" x14ac:dyDescent="0.25"/>
    <row r="113" spans="1:13" ht="15.75" customHeight="1" x14ac:dyDescent="0.25">
      <c r="A113" s="43" t="s">
        <v>125</v>
      </c>
      <c r="B113" s="43"/>
      <c r="C113" s="43"/>
      <c r="D113" s="43"/>
    </row>
    <row r="114" spans="1:13" ht="15.75" customHeight="1" x14ac:dyDescent="0.25">
      <c r="A114" s="1" t="s">
        <v>126</v>
      </c>
      <c r="B114" s="1" t="s">
        <v>127</v>
      </c>
      <c r="C114" s="1" t="s">
        <v>128</v>
      </c>
      <c r="D114" s="1" t="s">
        <v>129</v>
      </c>
      <c r="E114" s="1" t="s">
        <v>130</v>
      </c>
      <c r="F114" s="1" t="s">
        <v>131</v>
      </c>
      <c r="G114" s="1" t="s">
        <v>132</v>
      </c>
      <c r="J114" s="44" t="s">
        <v>133</v>
      </c>
      <c r="K114" s="44" t="s">
        <v>134</v>
      </c>
      <c r="L114" s="44" t="s">
        <v>135</v>
      </c>
      <c r="M114" s="44" t="s">
        <v>132</v>
      </c>
    </row>
    <row r="115" spans="1:13" ht="15.75" customHeight="1" x14ac:dyDescent="0.25">
      <c r="A115" s="2" t="s">
        <v>136</v>
      </c>
      <c r="B115" s="2" t="s">
        <v>137</v>
      </c>
      <c r="C115" s="2" t="s">
        <v>138</v>
      </c>
      <c r="D115" s="2">
        <v>165</v>
      </c>
      <c r="E115" s="2" t="str">
        <f xml:space="preserve"> VLOOKUP($D115, $J$114:$K$121, 2, TRUE)</f>
        <v>Band D</v>
      </c>
      <c r="F115" s="2">
        <f xml:space="preserve"> VLOOKUP($D115, $J$114:$L$121, 3, TRUE)</f>
        <v>77</v>
      </c>
      <c r="G115" s="2">
        <f xml:space="preserve"> VLOOKUP($D115, $J$114:$M$121, 4, TRUE)</f>
        <v>140</v>
      </c>
      <c r="J115" s="31">
        <v>0</v>
      </c>
      <c r="K115" s="2" t="s">
        <v>139</v>
      </c>
      <c r="L115" s="45" t="s">
        <v>140</v>
      </c>
      <c r="M115" s="32">
        <v>0</v>
      </c>
    </row>
    <row r="116" spans="1:13" ht="15.75" customHeight="1" x14ac:dyDescent="0.25">
      <c r="A116" s="2" t="s">
        <v>141</v>
      </c>
      <c r="B116" s="2" t="s">
        <v>142</v>
      </c>
      <c r="C116" s="2" t="s">
        <v>143</v>
      </c>
      <c r="D116" s="2">
        <v>394</v>
      </c>
      <c r="E116" s="2" t="str">
        <f t="shared" ref="E116:E129" si="4" xml:space="preserve"> VLOOKUP($D116, $J$114:$K$121, 2, TRUE)</f>
        <v>Band G</v>
      </c>
      <c r="F116" s="2">
        <f t="shared" ref="F116:F129" si="5" xml:space="preserve"> VLOOKUP($D116, $J$114:$L$121, 3, TRUE)</f>
        <v>165</v>
      </c>
      <c r="G116" s="2">
        <f t="shared" ref="G116:G129" si="6" xml:space="preserve"> VLOOKUP($D116, $J$114:$M$121, 4, TRUE)</f>
        <v>300</v>
      </c>
      <c r="J116" s="31">
        <v>101</v>
      </c>
      <c r="K116" s="2" t="s">
        <v>144</v>
      </c>
      <c r="L116" s="45" t="s">
        <v>140</v>
      </c>
      <c r="M116" s="32">
        <v>35</v>
      </c>
    </row>
    <row r="117" spans="1:13" ht="15.75" customHeight="1" x14ac:dyDescent="0.25">
      <c r="A117" s="2" t="s">
        <v>141</v>
      </c>
      <c r="B117" s="2" t="s">
        <v>142</v>
      </c>
      <c r="C117" s="2" t="s">
        <v>145</v>
      </c>
      <c r="D117" s="2">
        <v>421</v>
      </c>
      <c r="E117" s="2" t="str">
        <f t="shared" si="4"/>
        <v>Band G</v>
      </c>
      <c r="F117" s="2">
        <f t="shared" si="5"/>
        <v>165</v>
      </c>
      <c r="G117" s="2">
        <f t="shared" si="6"/>
        <v>300</v>
      </c>
      <c r="J117" s="31">
        <v>121</v>
      </c>
      <c r="K117" s="2" t="s">
        <v>146</v>
      </c>
      <c r="L117" s="45">
        <v>63.25</v>
      </c>
      <c r="M117" s="32">
        <v>115</v>
      </c>
    </row>
    <row r="118" spans="1:13" ht="15.75" customHeight="1" x14ac:dyDescent="0.25">
      <c r="A118" s="2" t="s">
        <v>147</v>
      </c>
      <c r="B118" s="2" t="s">
        <v>148</v>
      </c>
      <c r="C118" s="2" t="s">
        <v>149</v>
      </c>
      <c r="D118" s="2">
        <v>249</v>
      </c>
      <c r="E118" s="2" t="str">
        <f t="shared" si="4"/>
        <v>Band G</v>
      </c>
      <c r="F118" s="2">
        <f t="shared" si="5"/>
        <v>165</v>
      </c>
      <c r="G118" s="2">
        <f t="shared" si="6"/>
        <v>300</v>
      </c>
      <c r="J118" s="31">
        <v>151</v>
      </c>
      <c r="K118" s="2" t="s">
        <v>150</v>
      </c>
      <c r="L118" s="45">
        <v>77</v>
      </c>
      <c r="M118" s="32">
        <v>140</v>
      </c>
    </row>
    <row r="119" spans="1:13" ht="15.75" customHeight="1" x14ac:dyDescent="0.25">
      <c r="A119" s="2" t="s">
        <v>151</v>
      </c>
      <c r="B119" s="2" t="s">
        <v>152</v>
      </c>
      <c r="C119" s="2" t="s">
        <v>153</v>
      </c>
      <c r="D119" s="2">
        <v>410</v>
      </c>
      <c r="E119" s="2" t="str">
        <f t="shared" si="4"/>
        <v>Band G</v>
      </c>
      <c r="F119" s="2">
        <f t="shared" si="5"/>
        <v>165</v>
      </c>
      <c r="G119" s="2">
        <f t="shared" si="6"/>
        <v>300</v>
      </c>
      <c r="J119" s="31">
        <v>166</v>
      </c>
      <c r="K119" s="2" t="s">
        <v>154</v>
      </c>
      <c r="L119" s="45">
        <v>90.75</v>
      </c>
      <c r="M119" s="32">
        <v>165</v>
      </c>
    </row>
    <row r="120" spans="1:13" ht="15.75" customHeight="1" x14ac:dyDescent="0.25">
      <c r="A120" s="2" t="s">
        <v>155</v>
      </c>
      <c r="B120" s="2" t="s">
        <v>156</v>
      </c>
      <c r="C120" s="2" t="s">
        <v>157</v>
      </c>
      <c r="D120" s="2">
        <v>327</v>
      </c>
      <c r="E120" s="2" t="str">
        <f t="shared" si="4"/>
        <v>Band G</v>
      </c>
      <c r="F120" s="2">
        <f t="shared" si="5"/>
        <v>165</v>
      </c>
      <c r="G120" s="2">
        <f t="shared" si="6"/>
        <v>300</v>
      </c>
      <c r="J120" s="31">
        <v>186</v>
      </c>
      <c r="K120" s="2" t="s">
        <v>158</v>
      </c>
      <c r="L120" s="45">
        <v>112.75</v>
      </c>
      <c r="M120" s="32">
        <v>205</v>
      </c>
    </row>
    <row r="121" spans="1:13" ht="15.75" customHeight="1" x14ac:dyDescent="0.25">
      <c r="A121" s="2" t="s">
        <v>159</v>
      </c>
      <c r="B121" s="2" t="s">
        <v>160</v>
      </c>
      <c r="C121" s="2" t="s">
        <v>161</v>
      </c>
      <c r="D121" s="2">
        <v>383</v>
      </c>
      <c r="E121" s="2" t="str">
        <f t="shared" si="4"/>
        <v>Band G</v>
      </c>
      <c r="F121" s="2">
        <f t="shared" si="5"/>
        <v>165</v>
      </c>
      <c r="G121" s="2">
        <f t="shared" si="6"/>
        <v>300</v>
      </c>
      <c r="J121" s="31">
        <v>226</v>
      </c>
      <c r="K121" s="2" t="s">
        <v>162</v>
      </c>
      <c r="L121" s="45">
        <v>165</v>
      </c>
      <c r="M121" s="32">
        <v>300</v>
      </c>
    </row>
    <row r="122" spans="1:13" ht="15.75" customHeight="1" x14ac:dyDescent="0.25">
      <c r="A122" s="2" t="s">
        <v>159</v>
      </c>
      <c r="B122" s="2" t="s">
        <v>160</v>
      </c>
      <c r="C122" s="2" t="s">
        <v>163</v>
      </c>
      <c r="D122" s="2">
        <v>383</v>
      </c>
      <c r="E122" s="2" t="str">
        <f t="shared" si="4"/>
        <v>Band G</v>
      </c>
      <c r="F122" s="2">
        <f t="shared" si="5"/>
        <v>165</v>
      </c>
      <c r="G122" s="2">
        <f t="shared" si="6"/>
        <v>300</v>
      </c>
    </row>
    <row r="123" spans="1:13" ht="15.75" customHeight="1" x14ac:dyDescent="0.25">
      <c r="A123" s="2" t="s">
        <v>164</v>
      </c>
      <c r="B123" s="2" t="s">
        <v>165</v>
      </c>
      <c r="C123" s="2" t="s">
        <v>166</v>
      </c>
      <c r="D123" s="2">
        <v>180</v>
      </c>
      <c r="E123" s="2" t="str">
        <f t="shared" si="4"/>
        <v>Band E</v>
      </c>
      <c r="F123" s="2">
        <f t="shared" si="5"/>
        <v>90.75</v>
      </c>
      <c r="G123" s="2">
        <f t="shared" si="6"/>
        <v>165</v>
      </c>
    </row>
    <row r="124" spans="1:13" ht="15.75" customHeight="1" x14ac:dyDescent="0.25">
      <c r="A124" s="2" t="s">
        <v>167</v>
      </c>
      <c r="B124" s="2" t="s">
        <v>168</v>
      </c>
      <c r="C124" s="2" t="s">
        <v>169</v>
      </c>
      <c r="D124" s="2">
        <v>475</v>
      </c>
      <c r="E124" s="2" t="str">
        <f t="shared" si="4"/>
        <v>Band G</v>
      </c>
      <c r="F124" s="2">
        <f t="shared" si="5"/>
        <v>165</v>
      </c>
      <c r="G124" s="2">
        <f t="shared" si="6"/>
        <v>300</v>
      </c>
    </row>
    <row r="125" spans="1:13" ht="15.75" customHeight="1" x14ac:dyDescent="0.25">
      <c r="A125" s="2" t="s">
        <v>170</v>
      </c>
      <c r="B125" s="2" t="s">
        <v>171</v>
      </c>
      <c r="C125" s="2" t="s">
        <v>172</v>
      </c>
      <c r="D125" s="2">
        <v>135</v>
      </c>
      <c r="E125" s="2" t="str">
        <f t="shared" si="4"/>
        <v>Band C</v>
      </c>
      <c r="F125" s="2">
        <f t="shared" si="5"/>
        <v>63.25</v>
      </c>
      <c r="G125" s="2">
        <f t="shared" si="6"/>
        <v>115</v>
      </c>
    </row>
    <row r="126" spans="1:13" ht="15.75" customHeight="1" x14ac:dyDescent="0.25">
      <c r="A126" s="2" t="s">
        <v>173</v>
      </c>
      <c r="B126" s="2" t="s">
        <v>174</v>
      </c>
      <c r="C126" s="2" t="s">
        <v>175</v>
      </c>
      <c r="D126" s="2">
        <v>179</v>
      </c>
      <c r="E126" s="2" t="str">
        <f t="shared" si="4"/>
        <v>Band E</v>
      </c>
      <c r="F126" s="2">
        <f t="shared" si="5"/>
        <v>90.75</v>
      </c>
      <c r="G126" s="2">
        <f t="shared" si="6"/>
        <v>165</v>
      </c>
    </row>
    <row r="127" spans="1:13" ht="15.75" customHeight="1" x14ac:dyDescent="0.25">
      <c r="A127" s="2" t="s">
        <v>176</v>
      </c>
      <c r="B127" s="2" t="s">
        <v>177</v>
      </c>
      <c r="C127" s="2" t="s">
        <v>178</v>
      </c>
      <c r="D127" s="2">
        <v>265</v>
      </c>
      <c r="E127" s="2" t="str">
        <f t="shared" si="4"/>
        <v>Band G</v>
      </c>
      <c r="F127" s="2">
        <f t="shared" si="5"/>
        <v>165</v>
      </c>
      <c r="G127" s="2">
        <f t="shared" si="6"/>
        <v>300</v>
      </c>
    </row>
    <row r="128" spans="1:13" ht="15.75" customHeight="1" x14ac:dyDescent="0.25">
      <c r="A128" s="2" t="s">
        <v>179</v>
      </c>
      <c r="B128" s="2" t="s">
        <v>180</v>
      </c>
      <c r="C128" s="2" t="s">
        <v>181</v>
      </c>
      <c r="D128" s="2">
        <v>380</v>
      </c>
      <c r="E128" s="2" t="str">
        <f t="shared" si="4"/>
        <v>Band G</v>
      </c>
      <c r="F128" s="2">
        <f t="shared" si="5"/>
        <v>165</v>
      </c>
      <c r="G128" s="2">
        <f t="shared" si="6"/>
        <v>300</v>
      </c>
    </row>
    <row r="129" spans="1:14" ht="15.75" customHeight="1" x14ac:dyDescent="0.25">
      <c r="A129" s="2" t="s">
        <v>182</v>
      </c>
      <c r="B129" s="2" t="s">
        <v>183</v>
      </c>
      <c r="C129" s="2" t="s">
        <v>184</v>
      </c>
      <c r="D129" s="2">
        <v>129</v>
      </c>
      <c r="E129" s="2" t="str">
        <f t="shared" si="4"/>
        <v>Band C</v>
      </c>
      <c r="F129" s="2">
        <f t="shared" si="5"/>
        <v>63.25</v>
      </c>
      <c r="G129" s="2">
        <f t="shared" si="6"/>
        <v>115</v>
      </c>
    </row>
    <row r="130" spans="1:14" ht="15.75" customHeight="1" x14ac:dyDescent="0.25"/>
    <row r="131" spans="1:14" ht="15.75" customHeight="1" x14ac:dyDescent="0.25"/>
    <row r="132" spans="1:14" ht="15.75" customHeight="1" x14ac:dyDescent="0.25"/>
    <row r="133" spans="1:14" ht="15.75" customHeight="1" x14ac:dyDescent="0.3">
      <c r="A133" s="63" t="s">
        <v>185</v>
      </c>
      <c r="B133" s="61"/>
      <c r="C133" s="61"/>
      <c r="D133" s="61"/>
      <c r="E133" s="61"/>
      <c r="F133" s="61"/>
      <c r="G133" s="61"/>
      <c r="H133" s="61"/>
      <c r="I133" s="62"/>
    </row>
    <row r="134" spans="1:14" ht="15.75" customHeight="1" x14ac:dyDescent="0.25"/>
    <row r="135" spans="1:14" ht="15.75" customHeight="1" x14ac:dyDescent="0.25"/>
    <row r="136" spans="1:14" ht="15.75" customHeight="1" x14ac:dyDescent="0.25"/>
    <row r="137" spans="1:14" ht="15.75" customHeight="1" x14ac:dyDescent="0.35">
      <c r="A137" s="46" t="s">
        <v>186</v>
      </c>
      <c r="C137" s="27"/>
      <c r="D137" s="27"/>
      <c r="E137" s="27"/>
      <c r="F137" s="27"/>
    </row>
    <row r="138" spans="1:14" ht="15.75" customHeight="1" x14ac:dyDescent="0.25">
      <c r="C138" s="27"/>
      <c r="D138" s="27"/>
      <c r="E138" s="27"/>
      <c r="F138" s="27"/>
    </row>
    <row r="139" spans="1:14" ht="15.75" customHeight="1" x14ac:dyDescent="0.25">
      <c r="A139" s="47" t="s">
        <v>187</v>
      </c>
      <c r="B139" s="47" t="s">
        <v>188</v>
      </c>
      <c r="C139" s="48" t="s">
        <v>16</v>
      </c>
      <c r="D139" s="48" t="s">
        <v>189</v>
      </c>
      <c r="E139" s="48" t="s">
        <v>58</v>
      </c>
      <c r="F139" s="48" t="s">
        <v>190</v>
      </c>
    </row>
    <row r="140" spans="1:14" ht="15.75" customHeight="1" x14ac:dyDescent="0.25">
      <c r="A140" s="2" t="s">
        <v>191</v>
      </c>
      <c r="B140" s="2" t="s">
        <v>192</v>
      </c>
      <c r="C140" s="31">
        <v>6</v>
      </c>
      <c r="D140" s="31" t="s">
        <v>193</v>
      </c>
      <c r="E140" s="49">
        <f xml:space="preserve"> HLOOKUP($D140, $H$140:$N$141, 2, TRUE)</f>
        <v>43260</v>
      </c>
      <c r="F140" s="50">
        <v>0.4375</v>
      </c>
      <c r="H140" s="51" t="s">
        <v>194</v>
      </c>
      <c r="I140" s="51" t="s">
        <v>195</v>
      </c>
      <c r="J140" s="51" t="s">
        <v>196</v>
      </c>
      <c r="K140" s="51" t="s">
        <v>197</v>
      </c>
      <c r="L140" s="51" t="s">
        <v>198</v>
      </c>
      <c r="M140" s="51" t="s">
        <v>199</v>
      </c>
      <c r="N140" s="51" t="s">
        <v>193</v>
      </c>
    </row>
    <row r="141" spans="1:14" ht="15.75" customHeight="1" x14ac:dyDescent="0.25">
      <c r="A141" s="2" t="s">
        <v>200</v>
      </c>
      <c r="B141" s="2" t="s">
        <v>201</v>
      </c>
      <c r="C141" s="31">
        <v>2</v>
      </c>
      <c r="D141" s="31" t="s">
        <v>197</v>
      </c>
      <c r="E141" s="49">
        <f t="shared" ref="E141:E159" si="7" xml:space="preserve"> HLOOKUP($D141, $H$140:$N$141, 2, TRUE)</f>
        <v>43266</v>
      </c>
      <c r="F141" s="50">
        <v>0.41666666666666669</v>
      </c>
      <c r="H141" s="51" t="s">
        <v>58</v>
      </c>
      <c r="I141" s="52">
        <v>43264</v>
      </c>
      <c r="J141" s="52">
        <v>43257</v>
      </c>
      <c r="K141" s="52">
        <v>43266</v>
      </c>
      <c r="L141" s="52">
        <v>43262</v>
      </c>
      <c r="M141" s="52">
        <v>43265</v>
      </c>
      <c r="N141" s="52">
        <v>43260</v>
      </c>
    </row>
    <row r="142" spans="1:14" ht="15.75" customHeight="1" x14ac:dyDescent="0.25">
      <c r="A142" s="2" t="s">
        <v>202</v>
      </c>
      <c r="B142" s="2" t="s">
        <v>203</v>
      </c>
      <c r="C142" s="31">
        <v>2</v>
      </c>
      <c r="D142" s="31" t="s">
        <v>198</v>
      </c>
      <c r="E142" s="49">
        <f t="shared" si="7"/>
        <v>43262</v>
      </c>
      <c r="F142" s="50">
        <v>0.58333333333333337</v>
      </c>
    </row>
    <row r="143" spans="1:14" ht="15.75" customHeight="1" x14ac:dyDescent="0.25">
      <c r="A143" s="2" t="s">
        <v>204</v>
      </c>
      <c r="B143" s="2" t="s">
        <v>205</v>
      </c>
      <c r="C143" s="31">
        <v>3</v>
      </c>
      <c r="D143" s="31" t="s">
        <v>197</v>
      </c>
      <c r="E143" s="49">
        <f t="shared" si="7"/>
        <v>43266</v>
      </c>
      <c r="F143" s="50">
        <v>0.4375</v>
      </c>
    </row>
    <row r="144" spans="1:14" ht="15.75" customHeight="1" x14ac:dyDescent="0.3">
      <c r="A144" s="2" t="s">
        <v>206</v>
      </c>
      <c r="B144" s="2" t="s">
        <v>207</v>
      </c>
      <c r="C144" s="31">
        <v>5</v>
      </c>
      <c r="D144" s="31" t="s">
        <v>195</v>
      </c>
      <c r="E144" s="49">
        <f t="shared" si="7"/>
        <v>43264</v>
      </c>
      <c r="F144" s="50">
        <v>0.41666666666666669</v>
      </c>
      <c r="H144" s="53" t="s">
        <v>208</v>
      </c>
    </row>
    <row r="145" spans="1:6" ht="15.75" customHeight="1" x14ac:dyDescent="0.25">
      <c r="A145" s="2" t="s">
        <v>209</v>
      </c>
      <c r="B145" s="2" t="s">
        <v>201</v>
      </c>
      <c r="C145" s="31">
        <v>7</v>
      </c>
      <c r="D145" s="31" t="s">
        <v>199</v>
      </c>
      <c r="E145" s="49">
        <f t="shared" si="7"/>
        <v>43265</v>
      </c>
      <c r="F145" s="50">
        <v>0.45833333333333331</v>
      </c>
    </row>
    <row r="146" spans="1:6" ht="15.75" customHeight="1" x14ac:dyDescent="0.25">
      <c r="A146" s="2" t="s">
        <v>210</v>
      </c>
      <c r="B146" s="2" t="s">
        <v>211</v>
      </c>
      <c r="C146" s="31">
        <v>8</v>
      </c>
      <c r="D146" s="31" t="s">
        <v>193</v>
      </c>
      <c r="E146" s="49">
        <f t="shared" si="7"/>
        <v>43260</v>
      </c>
      <c r="F146" s="50">
        <v>0.47916666666666669</v>
      </c>
    </row>
    <row r="147" spans="1:6" ht="15.75" customHeight="1" x14ac:dyDescent="0.25">
      <c r="A147" s="2" t="s">
        <v>212</v>
      </c>
      <c r="B147" s="2" t="s">
        <v>192</v>
      </c>
      <c r="C147" s="31">
        <v>1</v>
      </c>
      <c r="D147" s="31" t="s">
        <v>197</v>
      </c>
      <c r="E147" s="49">
        <f t="shared" si="7"/>
        <v>43266</v>
      </c>
      <c r="F147" s="50">
        <v>0.47916666666666669</v>
      </c>
    </row>
    <row r="148" spans="1:6" ht="15.75" customHeight="1" x14ac:dyDescent="0.25">
      <c r="A148" s="2" t="s">
        <v>213</v>
      </c>
      <c r="B148" s="2" t="s">
        <v>201</v>
      </c>
      <c r="C148" s="31">
        <v>4</v>
      </c>
      <c r="D148" s="31" t="s">
        <v>197</v>
      </c>
      <c r="E148" s="49">
        <f t="shared" si="7"/>
        <v>43266</v>
      </c>
      <c r="F148" s="50">
        <v>0.52083333333333337</v>
      </c>
    </row>
    <row r="149" spans="1:6" ht="15.75" customHeight="1" x14ac:dyDescent="0.25">
      <c r="A149" s="2" t="s">
        <v>214</v>
      </c>
      <c r="B149" s="2" t="s">
        <v>203</v>
      </c>
      <c r="C149" s="31">
        <v>5</v>
      </c>
      <c r="D149" s="31" t="s">
        <v>196</v>
      </c>
      <c r="E149" s="49">
        <f t="shared" si="7"/>
        <v>43257</v>
      </c>
      <c r="F149" s="50">
        <v>0.58333333333333337</v>
      </c>
    </row>
    <row r="150" spans="1:6" ht="15.75" customHeight="1" x14ac:dyDescent="0.25">
      <c r="A150" s="2" t="s">
        <v>215</v>
      </c>
      <c r="B150" s="2" t="s">
        <v>207</v>
      </c>
      <c r="C150" s="31">
        <v>6</v>
      </c>
      <c r="D150" s="31" t="s">
        <v>195</v>
      </c>
      <c r="E150" s="49">
        <f t="shared" si="7"/>
        <v>43264</v>
      </c>
      <c r="F150" s="50">
        <v>0.44444444444444442</v>
      </c>
    </row>
    <row r="151" spans="1:6" ht="15.75" customHeight="1" x14ac:dyDescent="0.25">
      <c r="A151" s="2" t="s">
        <v>216</v>
      </c>
      <c r="B151" s="2" t="s">
        <v>217</v>
      </c>
      <c r="C151" s="31">
        <v>2</v>
      </c>
      <c r="D151" s="31" t="s">
        <v>199</v>
      </c>
      <c r="E151" s="49">
        <f t="shared" si="7"/>
        <v>43265</v>
      </c>
      <c r="F151" s="50">
        <v>0.5</v>
      </c>
    </row>
    <row r="152" spans="1:6" ht="15.75" customHeight="1" x14ac:dyDescent="0.25">
      <c r="A152" s="2" t="s">
        <v>218</v>
      </c>
      <c r="B152" s="2" t="s">
        <v>219</v>
      </c>
      <c r="C152" s="31">
        <v>6</v>
      </c>
      <c r="D152" s="31" t="s">
        <v>199</v>
      </c>
      <c r="E152" s="49">
        <f t="shared" si="7"/>
        <v>43265</v>
      </c>
      <c r="F152" s="50">
        <v>0.60416666666666663</v>
      </c>
    </row>
    <row r="153" spans="1:6" ht="15.75" customHeight="1" x14ac:dyDescent="0.25">
      <c r="A153" s="2" t="s">
        <v>220</v>
      </c>
      <c r="B153" s="2" t="s">
        <v>221</v>
      </c>
      <c r="C153" s="31">
        <v>4</v>
      </c>
      <c r="D153" s="31" t="s">
        <v>196</v>
      </c>
      <c r="E153" s="49">
        <f t="shared" si="7"/>
        <v>43257</v>
      </c>
      <c r="F153" s="50">
        <v>0.61111111111111105</v>
      </c>
    </row>
    <row r="154" spans="1:6" ht="15.75" customHeight="1" x14ac:dyDescent="0.25">
      <c r="A154" s="2" t="s">
        <v>222</v>
      </c>
      <c r="B154" s="2" t="s">
        <v>223</v>
      </c>
      <c r="C154" s="31">
        <v>6</v>
      </c>
      <c r="D154" s="31" t="s">
        <v>193</v>
      </c>
      <c r="E154" s="49">
        <f t="shared" si="7"/>
        <v>43260</v>
      </c>
      <c r="F154" s="50">
        <v>0.58333333333333337</v>
      </c>
    </row>
    <row r="155" spans="1:6" ht="15.75" customHeight="1" x14ac:dyDescent="0.25">
      <c r="A155" s="2" t="s">
        <v>224</v>
      </c>
      <c r="B155" s="2" t="s">
        <v>225</v>
      </c>
      <c r="C155" s="31">
        <v>8</v>
      </c>
      <c r="D155" s="31" t="s">
        <v>195</v>
      </c>
      <c r="E155" s="49">
        <f t="shared" si="7"/>
        <v>43264</v>
      </c>
      <c r="F155" s="50">
        <v>0.47222222222222227</v>
      </c>
    </row>
    <row r="156" spans="1:6" ht="15.75" customHeight="1" x14ac:dyDescent="0.25">
      <c r="A156" s="2" t="s">
        <v>226</v>
      </c>
      <c r="B156" s="2" t="s">
        <v>205</v>
      </c>
      <c r="C156" s="31">
        <v>3</v>
      </c>
      <c r="D156" s="31" t="s">
        <v>198</v>
      </c>
      <c r="E156" s="49">
        <f t="shared" si="7"/>
        <v>43262</v>
      </c>
      <c r="F156" s="50">
        <v>0.60416666666666663</v>
      </c>
    </row>
    <row r="157" spans="1:6" ht="15.75" customHeight="1" x14ac:dyDescent="0.25">
      <c r="A157" s="2" t="s">
        <v>227</v>
      </c>
      <c r="B157" s="2" t="s">
        <v>203</v>
      </c>
      <c r="C157" s="31">
        <v>6</v>
      </c>
      <c r="D157" s="31" t="s">
        <v>198</v>
      </c>
      <c r="E157" s="49">
        <f t="shared" si="7"/>
        <v>43262</v>
      </c>
      <c r="F157" s="50">
        <v>0.63888888888888895</v>
      </c>
    </row>
    <row r="158" spans="1:6" ht="15.75" customHeight="1" x14ac:dyDescent="0.25">
      <c r="A158" s="2" t="s">
        <v>228</v>
      </c>
      <c r="B158" s="2" t="s">
        <v>217</v>
      </c>
      <c r="C158" s="31">
        <v>8</v>
      </c>
      <c r="D158" s="31" t="s">
        <v>193</v>
      </c>
      <c r="E158" s="49">
        <f t="shared" si="7"/>
        <v>43260</v>
      </c>
      <c r="F158" s="50">
        <v>0.625</v>
      </c>
    </row>
    <row r="159" spans="1:6" ht="15.75" customHeight="1" x14ac:dyDescent="0.25">
      <c r="A159" s="2" t="s">
        <v>229</v>
      </c>
      <c r="B159" s="2" t="s">
        <v>205</v>
      </c>
      <c r="C159" s="31">
        <v>5</v>
      </c>
      <c r="D159" s="31" t="s">
        <v>197</v>
      </c>
      <c r="E159" s="49">
        <f t="shared" si="7"/>
        <v>43266</v>
      </c>
      <c r="F159" s="50">
        <v>0.60416666666666663</v>
      </c>
    </row>
    <row r="160" spans="1:6" ht="15.75" customHeight="1" x14ac:dyDescent="0.25">
      <c r="C160" s="27"/>
      <c r="D160" s="27"/>
      <c r="E160" s="27"/>
      <c r="F160" s="27"/>
    </row>
    <row r="161" spans="1:6" ht="15.75" customHeight="1" x14ac:dyDescent="0.25">
      <c r="C161" s="27"/>
      <c r="D161" s="27"/>
      <c r="E161" s="27"/>
      <c r="F161" s="27"/>
    </row>
    <row r="162" spans="1:6" ht="15.75" customHeight="1" x14ac:dyDescent="0.25">
      <c r="A162" s="54" t="s">
        <v>230</v>
      </c>
      <c r="B162" s="55" t="s">
        <v>191</v>
      </c>
      <c r="C162" s="56" t="s">
        <v>231</v>
      </c>
      <c r="D162" s="27"/>
      <c r="E162" s="27"/>
      <c r="F162" s="27"/>
    </row>
    <row r="163" spans="1:6" ht="15.75" customHeight="1" x14ac:dyDescent="0.25">
      <c r="A163" s="54" t="s">
        <v>232</v>
      </c>
      <c r="B163" s="55" t="str">
        <f xml:space="preserve"> VLOOKUP($B$162, $A$139:$F$159, 2, FALSE)</f>
        <v>French Horn</v>
      </c>
      <c r="D163" s="27" t="s">
        <v>233</v>
      </c>
      <c r="E163" s="27"/>
      <c r="F163" s="27"/>
    </row>
    <row r="164" spans="1:6" ht="15.75" customHeight="1" x14ac:dyDescent="0.25">
      <c r="A164" s="54" t="s">
        <v>234</v>
      </c>
      <c r="B164" s="55">
        <f xml:space="preserve"> VLOOKUP($B$162, $A$139:$F$159, 3, FALSE)</f>
        <v>6</v>
      </c>
      <c r="D164" s="27"/>
      <c r="E164" s="27"/>
      <c r="F164" s="27"/>
    </row>
    <row r="165" spans="1:6" ht="15.75" customHeight="1" x14ac:dyDescent="0.25">
      <c r="A165" s="54" t="s">
        <v>235</v>
      </c>
      <c r="B165" s="55" t="str">
        <f xml:space="preserve"> VLOOKUP($B$162, $A$139:$F$159, 4, FALSE)</f>
        <v>York</v>
      </c>
      <c r="D165" s="27"/>
      <c r="E165" s="27"/>
      <c r="F165" s="27"/>
    </row>
    <row r="166" spans="1:6" ht="15.75" customHeight="1" x14ac:dyDescent="0.25">
      <c r="A166" s="54" t="s">
        <v>236</v>
      </c>
      <c r="B166" s="67">
        <f xml:space="preserve"> VLOOKUP($B$162, $A$139:$F$159, 5, FALSE)</f>
        <v>43260</v>
      </c>
      <c r="D166" s="27"/>
      <c r="E166" s="27"/>
      <c r="F166" s="27"/>
    </row>
    <row r="167" spans="1:6" ht="15.75" customHeight="1" x14ac:dyDescent="0.25">
      <c r="A167" s="54" t="s">
        <v>237</v>
      </c>
      <c r="B167" s="68">
        <f xml:space="preserve"> VLOOKUP($B$162, $A$139:$F$159, 6, FALSE)</f>
        <v>0.4375</v>
      </c>
      <c r="D167" s="27"/>
      <c r="E167" s="27"/>
      <c r="F167" s="27"/>
    </row>
    <row r="168" spans="1:6" ht="15.75" customHeight="1" x14ac:dyDescent="0.25">
      <c r="C168" s="27"/>
      <c r="D168" s="27"/>
      <c r="E168" s="27"/>
      <c r="F168" s="27"/>
    </row>
    <row r="169" spans="1:6" ht="15.75" customHeight="1" x14ac:dyDescent="0.25"/>
    <row r="170" spans="1:6" ht="15.75" customHeight="1" x14ac:dyDescent="0.25"/>
    <row r="171" spans="1:6" ht="15.75" customHeight="1" x14ac:dyDescent="0.25"/>
    <row r="172" spans="1:6" ht="15.75" customHeight="1" x14ac:dyDescent="0.25"/>
    <row r="173" spans="1:6" ht="15.75" customHeight="1" x14ac:dyDescent="0.25"/>
    <row r="174" spans="1:6" ht="15.75" customHeight="1" x14ac:dyDescent="0.25"/>
    <row r="175" spans="1:6" ht="15.75" customHeight="1" x14ac:dyDescent="0.25"/>
    <row r="176" spans="1: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A74:G74"/>
    <mergeCell ref="A111:I111"/>
    <mergeCell ref="A133:I133"/>
    <mergeCell ref="A1:I1"/>
    <mergeCell ref="B3:E3"/>
    <mergeCell ref="A4:B4"/>
    <mergeCell ref="A18:B18"/>
    <mergeCell ref="A20:B20"/>
    <mergeCell ref="A22:B22"/>
    <mergeCell ref="B23:D23"/>
    <mergeCell ref="A24:B24"/>
    <mergeCell ref="A29:B29"/>
    <mergeCell ref="B30:D30"/>
    <mergeCell ref="A31:B31"/>
    <mergeCell ref="A36:B36"/>
  </mergeCells>
  <dataValidations count="1">
    <dataValidation type="list" allowBlank="1" showInputMessage="1" showErrorMessage="1" sqref="B162" xr:uid="{FDF73A16-832B-451B-989D-1EAE134E6111}">
      <formula1>$A$140:$A$159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Home 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ADITYA MUKHERJEE</cp:lastModifiedBy>
  <dcterms:created xsi:type="dcterms:W3CDTF">2022-01-22T08:57:41Z</dcterms:created>
  <dcterms:modified xsi:type="dcterms:W3CDTF">2022-07-02T17:48:13Z</dcterms:modified>
</cp:coreProperties>
</file>