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ata Science\3. Logical and Reference functions\"/>
    </mc:Choice>
  </mc:AlternateContent>
  <xr:revisionPtr revIDLastSave="0" documentId="13_ncr:1_{48875A51-936F-42EC-92D2-EB27B19A4D42}" xr6:coauthVersionLast="47" xr6:coauthVersionMax="47" xr10:uidLastSave="{00000000-0000-0000-0000-000000000000}"/>
  <bookViews>
    <workbookView xWindow="8460" yWindow="2460" windowWidth="13155" windowHeight="11835" firstSheet="3" activeTab="5" xr2:uid="{00000000-000D-0000-FFFF-FFFF00000000}"/>
  </bookViews>
  <sheets>
    <sheet name="Class Practice 1 " sheetId="1" r:id="rId1"/>
    <sheet name="Class Practice 2" sheetId="2" r:id="rId2"/>
    <sheet name="Class Practice 3" sheetId="3" r:id="rId3"/>
    <sheet name="Class Practice 4" sheetId="4" r:id="rId4"/>
    <sheet name="Class Practice 5" sheetId="5" r:id="rId5"/>
    <sheet name="Class Practice 6" sheetId="6" r:id="rId6"/>
    <sheet name="Sheet1" sheetId="7" r:id="rId7"/>
  </sheets>
  <definedNames>
    <definedName name="_xlnm._FilterDatabase" localSheetId="5" hidden="1">'Class Practice 6'!$B$50:$J$56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wjaxruYm0hFliDmXWyZHUsv3vUw=="/>
    </ext>
  </extLst>
</workbook>
</file>

<file path=xl/calcChain.xml><?xml version="1.0" encoding="utf-8"?>
<calcChain xmlns="http://schemas.openxmlformats.org/spreadsheetml/2006/main">
  <c r="E91" i="6" l="1"/>
  <c r="D86" i="6"/>
  <c r="D87" i="6"/>
  <c r="E87" i="6"/>
  <c r="E88" i="6"/>
  <c r="E89" i="6"/>
  <c r="E90" i="6"/>
  <c r="E86" i="6"/>
  <c r="D88" i="6"/>
  <c r="D89" i="6"/>
  <c r="D90" i="6"/>
  <c r="D91" i="6"/>
  <c r="G89" i="6"/>
  <c r="H89" i="6"/>
  <c r="H87" i="6"/>
  <c r="H88" i="6"/>
  <c r="H90" i="6"/>
  <c r="H91" i="6"/>
  <c r="H86" i="6"/>
  <c r="G87" i="6"/>
  <c r="G88" i="6"/>
  <c r="G90" i="6"/>
  <c r="G91" i="6"/>
  <c r="G86" i="6"/>
  <c r="J89" i="6"/>
  <c r="J88" i="6"/>
  <c r="J87" i="6"/>
  <c r="J86" i="6"/>
  <c r="I89" i="6"/>
  <c r="I88" i="6"/>
  <c r="I87" i="6"/>
  <c r="I86" i="6"/>
  <c r="L37" i="7"/>
  <c r="L34" i="7"/>
  <c r="F87" i="6"/>
  <c r="F88" i="6"/>
  <c r="F89" i="6"/>
  <c r="F90" i="6"/>
  <c r="F91" i="6"/>
  <c r="F86" i="6"/>
  <c r="D66" i="6"/>
  <c r="D67" i="6"/>
  <c r="D68" i="6"/>
  <c r="D69" i="6"/>
  <c r="D70" i="6"/>
  <c r="D65" i="6"/>
  <c r="L30" i="7"/>
  <c r="L25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23" i="7"/>
  <c r="J13" i="7"/>
  <c r="G23" i="6"/>
  <c r="F23" i="6"/>
  <c r="F12" i="7"/>
  <c r="F11" i="7"/>
  <c r="J46" i="6"/>
  <c r="H46" i="6"/>
  <c r="F46" i="6"/>
  <c r="E46" i="6"/>
  <c r="C46" i="6"/>
  <c r="B46" i="6"/>
  <c r="H39" i="6"/>
  <c r="I27" i="6"/>
  <c r="D4" i="7"/>
  <c r="H8" i="6"/>
  <c r="H12" i="6"/>
  <c r="H7" i="6"/>
  <c r="H6" i="6"/>
  <c r="H5" i="6"/>
  <c r="D102" i="6"/>
  <c r="C102" i="6"/>
  <c r="B102" i="6"/>
  <c r="D101" i="6"/>
  <c r="C101" i="6"/>
  <c r="G100" i="6"/>
  <c r="D100" i="6"/>
  <c r="D99" i="6"/>
  <c r="C99" i="6"/>
  <c r="B99" i="6"/>
  <c r="G98" i="6"/>
  <c r="D98" i="6"/>
  <c r="D97" i="6"/>
  <c r="B80" i="6"/>
  <c r="D80" i="6" s="1"/>
  <c r="B79" i="6"/>
  <c r="D79" i="6" s="1"/>
  <c r="B78" i="6"/>
  <c r="D78" i="6" s="1"/>
  <c r="B77" i="6"/>
  <c r="D77" i="6" s="1"/>
  <c r="B76" i="6"/>
  <c r="D76" i="6" s="1"/>
  <c r="B75" i="6"/>
  <c r="D75" i="6" s="1"/>
  <c r="L39" i="6"/>
  <c r="H32" i="6"/>
  <c r="H31" i="6"/>
  <c r="H30" i="6"/>
  <c r="H29" i="6"/>
  <c r="H28" i="6"/>
  <c r="H27" i="6"/>
  <c r="G10" i="6"/>
  <c r="G9" i="6"/>
  <c r="G8" i="6"/>
  <c r="G7" i="6"/>
  <c r="G6" i="6"/>
  <c r="G5" i="6"/>
  <c r="D5" i="5"/>
  <c r="D3" i="5"/>
  <c r="K7" i="3"/>
  <c r="K8" i="3" s="1"/>
  <c r="K9" i="3" s="1"/>
  <c r="K10" i="3" s="1"/>
  <c r="K11" i="3" s="1"/>
  <c r="K12" i="3" s="1"/>
  <c r="J7" i="3"/>
  <c r="J8" i="3" s="1"/>
  <c r="J9" i="3" s="1"/>
  <c r="J10" i="3" s="1"/>
  <c r="J11" i="3" s="1"/>
  <c r="J12" i="3" s="1"/>
  <c r="K6" i="3"/>
  <c r="J6" i="3"/>
  <c r="I6" i="3"/>
  <c r="I7" i="3" s="1"/>
  <c r="I8" i="3" s="1"/>
  <c r="I9" i="3" s="1"/>
  <c r="I10" i="3" s="1"/>
  <c r="I11" i="3" s="1"/>
  <c r="I12" i="3" s="1"/>
  <c r="A6" i="3"/>
  <c r="A7" i="3" s="1"/>
  <c r="A8" i="3" s="1"/>
  <c r="A9" i="3" s="1"/>
  <c r="A10" i="3" s="1"/>
  <c r="A11" i="3" s="1"/>
  <c r="A12" i="3" s="1"/>
  <c r="M5" i="3"/>
  <c r="M6" i="3" s="1"/>
  <c r="M7" i="3" s="1"/>
  <c r="M8" i="3" s="1"/>
  <c r="M9" i="3" s="1"/>
  <c r="M10" i="3" s="1"/>
  <c r="M11" i="3" s="1"/>
  <c r="M12" i="3" s="1"/>
  <c r="L5" i="3"/>
  <c r="L6" i="3" s="1"/>
  <c r="L7" i="3" s="1"/>
  <c r="L8" i="3" s="1"/>
  <c r="L9" i="3" s="1"/>
  <c r="L10" i="3" s="1"/>
  <c r="L11" i="3" s="1"/>
  <c r="L12" i="3" s="1"/>
  <c r="K5" i="3"/>
  <c r="J5" i="3"/>
  <c r="I5" i="3"/>
  <c r="A5" i="3"/>
  <c r="AA15" i="2"/>
  <c r="AB15" i="2" s="1"/>
  <c r="W15" i="2"/>
  <c r="AB14" i="2"/>
  <c r="AA14" i="2"/>
  <c r="W14" i="2"/>
  <c r="AA13" i="2"/>
  <c r="AB13" i="2" s="1"/>
  <c r="W13" i="2"/>
  <c r="AB12" i="2"/>
  <c r="AA12" i="2"/>
  <c r="W12" i="2"/>
  <c r="AA11" i="2"/>
  <c r="AB11" i="2" s="1"/>
  <c r="W11" i="2"/>
  <c r="AA10" i="2"/>
  <c r="AB10" i="2" s="1"/>
  <c r="W10" i="2"/>
  <c r="AB9" i="2"/>
  <c r="AA9" i="2"/>
  <c r="W9" i="2"/>
  <c r="F8" i="2"/>
</calcChain>
</file>

<file path=xl/sharedStrings.xml><?xml version="1.0" encoding="utf-8"?>
<sst xmlns="http://schemas.openxmlformats.org/spreadsheetml/2006/main" count="428" uniqueCount="220">
  <si>
    <t>Question</t>
  </si>
  <si>
    <t>Fill the table - 11th Class Section A,B,C, have scored 60 marks in all subjects</t>
  </si>
  <si>
    <t>Fill the table - 9th Class Section A,B,C, have scored same marks in English as they have for Hindi</t>
  </si>
  <si>
    <t>Fill the table - 12th Class Section A,B,C, have scored 50 marks in all subjects</t>
  </si>
  <si>
    <t>Fill the table - 10th Class Section A,B,C, have scored 20 marks in all subjects</t>
  </si>
  <si>
    <t xml:space="preserve">Class </t>
  </si>
  <si>
    <t>Subject</t>
  </si>
  <si>
    <t>Section A</t>
  </si>
  <si>
    <t>Section B</t>
  </si>
  <si>
    <t>Section C</t>
  </si>
  <si>
    <t>Exam Date</t>
  </si>
  <si>
    <t>Exam Time</t>
  </si>
  <si>
    <t>11Th</t>
  </si>
  <si>
    <t>Maths</t>
  </si>
  <si>
    <t>Sci</t>
  </si>
  <si>
    <t>Arts</t>
  </si>
  <si>
    <t>Comm.</t>
  </si>
  <si>
    <t>9th</t>
  </si>
  <si>
    <t>Hindi</t>
  </si>
  <si>
    <t>English</t>
  </si>
  <si>
    <t>12th</t>
  </si>
  <si>
    <t>10th</t>
  </si>
  <si>
    <t>Question 1</t>
  </si>
  <si>
    <t>We are given with Fictious Airport Data</t>
  </si>
  <si>
    <t>Suppose all flights take off at the current time, fill Flight landing Time</t>
  </si>
  <si>
    <t>Also fill Total cost of the passenger Flight is (Cost/Passenger + Cost/Passenger*Premium Price) multiplied by Total number of Passengers</t>
  </si>
  <si>
    <t>Fill the Rounded off price with ROUNDOFF Function</t>
  </si>
  <si>
    <t>Flight No.</t>
  </si>
  <si>
    <t>Source</t>
  </si>
  <si>
    <t>Destination</t>
  </si>
  <si>
    <t>Flight Duration</t>
  </si>
  <si>
    <t>Take-Off Time</t>
  </si>
  <si>
    <t>Landing Time</t>
  </si>
  <si>
    <t>Passengers</t>
  </si>
  <si>
    <t>Cost/Passenger</t>
  </si>
  <si>
    <t>Premium Price</t>
  </si>
  <si>
    <t>Total Cost</t>
  </si>
  <si>
    <t>Rounded OFF</t>
  </si>
  <si>
    <t>Nagpur</t>
  </si>
  <si>
    <t>New Delhi</t>
  </si>
  <si>
    <t>Mumbai</t>
  </si>
  <si>
    <t>Bangalore</t>
  </si>
  <si>
    <t>1 Hr 30 Min</t>
  </si>
  <si>
    <t>Bhopal</t>
  </si>
  <si>
    <t>3 Hr</t>
  </si>
  <si>
    <t>Indore</t>
  </si>
  <si>
    <t>2 Hr 20 Min</t>
  </si>
  <si>
    <t>Delhi</t>
  </si>
  <si>
    <t>Patna</t>
  </si>
  <si>
    <t>1.5 Hr</t>
  </si>
  <si>
    <t>Hyderabad</t>
  </si>
  <si>
    <t>Goa</t>
  </si>
  <si>
    <t>1.9 Hr</t>
  </si>
  <si>
    <t>Question 2</t>
  </si>
  <si>
    <t>Total Cost of all the Flights</t>
  </si>
  <si>
    <t>Question 3</t>
  </si>
  <si>
    <t>Maximum Costing Flight</t>
  </si>
  <si>
    <t>Question 4</t>
  </si>
  <si>
    <t>Minimum Costing Flight</t>
  </si>
  <si>
    <t>Question 5</t>
  </si>
  <si>
    <t>Substitute Mumbai to Nagpur</t>
  </si>
  <si>
    <t>Question 6</t>
  </si>
  <si>
    <t>Convert all Sources to Upper case</t>
  </si>
  <si>
    <t>Question 7</t>
  </si>
  <si>
    <t>All Destination to Lower Case</t>
  </si>
  <si>
    <t>Question 8</t>
  </si>
  <si>
    <t>Identify Character Length of all the Sources from B4 to B10</t>
  </si>
  <si>
    <t>Question 9</t>
  </si>
  <si>
    <t>Identify Max and Min length of Destination Character from C4 to C10</t>
  </si>
  <si>
    <t>Question 10</t>
  </si>
  <si>
    <t>Make a New Column and combine "Source - Destination"  by Concat</t>
  </si>
  <si>
    <t>Numbers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</si>
  <si>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</si>
  <si>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</si>
  <si>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</si>
  <si>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</si>
  <si>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</si>
  <si>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</si>
  <si>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</si>
  <si>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</si>
  <si>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</si>
  <si>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Please do below Steps to practice Conditional Formatting, After every Step use clear formatting and start Afresh</t>
  </si>
  <si>
    <t>Hightlight Cells (Column A) with values greater than 55</t>
  </si>
  <si>
    <t>Apply Data bars gradient fill in 1st column</t>
  </si>
  <si>
    <t>Use less than , highlight cells with values less than 40</t>
  </si>
  <si>
    <t>Apply Data bars Solid fill in second column</t>
  </si>
  <si>
    <t>Hightlight cells with values in between 20-40</t>
  </si>
  <si>
    <t>Use Icon Set Arrows in third column</t>
  </si>
  <si>
    <t>Highlight cell that contains Monday</t>
  </si>
  <si>
    <t>Use Icon Set Mobile Tower Icon in 4th column</t>
  </si>
  <si>
    <t>Highlight Dates that will occur in Next week</t>
  </si>
  <si>
    <t>Use Color Scales in 5th column</t>
  </si>
  <si>
    <t>Use Text to identify duplicate values</t>
  </si>
  <si>
    <t>use Text to identify unique value</t>
  </si>
  <si>
    <t>On column C &amp; D, apply Top and Bottom 1 Item</t>
  </si>
  <si>
    <t>On column C &amp; D, apply Top and Bottom 20% Item</t>
  </si>
  <si>
    <t>Above Average on column D</t>
  </si>
  <si>
    <t>Highlight the products from column A that match the input in F4 - if the input changes, the highlight should automatically change</t>
  </si>
  <si>
    <t>Highlight One Column Value</t>
  </si>
  <si>
    <t>Top Products</t>
  </si>
  <si>
    <t>Product Code</t>
  </si>
  <si>
    <t>Quantity</t>
  </si>
  <si>
    <t>Price</t>
  </si>
  <si>
    <t>Mobile</t>
  </si>
  <si>
    <t>A</t>
  </si>
  <si>
    <t>Camera</t>
  </si>
  <si>
    <t>B</t>
  </si>
  <si>
    <t>Laptop</t>
  </si>
  <si>
    <t>C</t>
  </si>
  <si>
    <t>Cosmetics</t>
  </si>
  <si>
    <t>D</t>
  </si>
  <si>
    <t>Perfumes</t>
  </si>
  <si>
    <t>E</t>
  </si>
  <si>
    <t>Highlight the rows with products from column A that match the input in F19 - if the input changes, the highlight should automatically change</t>
  </si>
  <si>
    <t>Highlight Entire Record</t>
  </si>
  <si>
    <t>laptop</t>
  </si>
  <si>
    <t>Highlight all the duplicates in the sheet in bold and remove duplicate pairs</t>
  </si>
  <si>
    <t>SUM FUNCTION</t>
  </si>
  <si>
    <t>PRODUCT</t>
  </si>
  <si>
    <t>Q1</t>
  </si>
  <si>
    <t>Q2</t>
  </si>
  <si>
    <t>Q3</t>
  </si>
  <si>
    <t>Q4</t>
  </si>
  <si>
    <t>Total (A+B)</t>
  </si>
  <si>
    <t>Total (By Sum Formula)</t>
  </si>
  <si>
    <t>Running Total</t>
  </si>
  <si>
    <t>F</t>
  </si>
  <si>
    <t>SUMIF FUNCTION</t>
  </si>
  <si>
    <t>Sales Rep</t>
  </si>
  <si>
    <t>Total</t>
  </si>
  <si>
    <t>SUMIF</t>
  </si>
  <si>
    <t>Amar</t>
  </si>
  <si>
    <t>Raashid</t>
  </si>
  <si>
    <t>Kapil</t>
  </si>
  <si>
    <t>AVERAGE</t>
  </si>
  <si>
    <t>Average Sale/Quarter
(A+B)/2</t>
  </si>
  <si>
    <t>Average Sale/Quarter
Formula</t>
  </si>
  <si>
    <t>COUNT</t>
  </si>
  <si>
    <t>Count of Quarters</t>
  </si>
  <si>
    <t>Count of Products</t>
  </si>
  <si>
    <t>Count with Text</t>
  </si>
  <si>
    <t>Count Blank</t>
  </si>
  <si>
    <t>COUNTIF</t>
  </si>
  <si>
    <t>No Sales</t>
  </si>
  <si>
    <t>SUBTOTAL</t>
  </si>
  <si>
    <t>TOTAL SALES FOR ALL EMP</t>
  </si>
  <si>
    <t>SOME other FUNCTION</t>
  </si>
  <si>
    <t>MOD</t>
  </si>
  <si>
    <t>Number</t>
  </si>
  <si>
    <t>Divisor</t>
  </si>
  <si>
    <t>Mod Function</t>
  </si>
  <si>
    <t xml:space="preserve"> </t>
  </si>
  <si>
    <t>POWER</t>
  </si>
  <si>
    <t>Power</t>
  </si>
  <si>
    <t>Power Function</t>
  </si>
  <si>
    <t>Significance</t>
  </si>
  <si>
    <t>CEILING Function</t>
  </si>
  <si>
    <t>FLOOR Function</t>
  </si>
  <si>
    <t>CONCAT</t>
  </si>
  <si>
    <t>Number 1</t>
  </si>
  <si>
    <t>Number 2</t>
  </si>
  <si>
    <t>Text 1</t>
  </si>
  <si>
    <t>Text 2</t>
  </si>
  <si>
    <t>Concat</t>
  </si>
  <si>
    <t>AB</t>
  </si>
  <si>
    <t>CD</t>
  </si>
  <si>
    <t xml:space="preserve">  r</t>
  </si>
  <si>
    <t>A C</t>
  </si>
  <si>
    <t>D. C</t>
  </si>
  <si>
    <t>A+D+C</t>
  </si>
  <si>
    <t>D-E-F</t>
  </si>
  <si>
    <t>11_AA_33</t>
  </si>
  <si>
    <t>dd_ss</t>
  </si>
  <si>
    <t>LEN</t>
  </si>
  <si>
    <t>TEXT</t>
  </si>
  <si>
    <t>ABC</t>
  </si>
  <si>
    <t>HARISH</t>
  </si>
  <si>
    <t>ABC123</t>
  </si>
  <si>
    <t>!!!!@#$%</t>
  </si>
  <si>
    <t xml:space="preserve">        </t>
  </si>
  <si>
    <t>Add Ramesh at the end of SACHIN</t>
  </si>
  <si>
    <t>Add text from C121 at the end of B121</t>
  </si>
  <si>
    <t>REPLACE</t>
  </si>
  <si>
    <t>TEXT 1</t>
  </si>
  <si>
    <t>TEXT 2</t>
  </si>
  <si>
    <t>RESULT</t>
  </si>
  <si>
    <t>SACHIN</t>
  </si>
  <si>
    <t>TENDULKAR</t>
  </si>
  <si>
    <t>Change Ganguly with Sachin</t>
  </si>
  <si>
    <t>SUBSTITUTE</t>
  </si>
  <si>
    <t>GANGULY SEHWAG</t>
  </si>
  <si>
    <t>GANGULY</t>
  </si>
  <si>
    <t>Find left 2, right 2, and middle 3 letters of B135</t>
  </si>
  <si>
    <t>LEFT RIGHT MID</t>
  </si>
  <si>
    <t>LEFT</t>
  </si>
  <si>
    <t>RIGHT</t>
  </si>
  <si>
    <t>MID</t>
  </si>
  <si>
    <t>Convert B142 to uppercase, lowercase, and proper case</t>
  </si>
  <si>
    <t>UPPER LOWER PROPER</t>
  </si>
  <si>
    <t>UPPER</t>
  </si>
  <si>
    <t>LOWER</t>
  </si>
  <si>
    <t>PROPER</t>
  </si>
  <si>
    <t>SACHIN tendulkar</t>
  </si>
  <si>
    <t>Amit</t>
  </si>
  <si>
    <t>Ankit</t>
  </si>
  <si>
    <t>Apple</t>
  </si>
  <si>
    <t>Banana</t>
  </si>
  <si>
    <t>Capricot</t>
  </si>
  <si>
    <t>Egg</t>
  </si>
  <si>
    <t>Fruity Fruit</t>
  </si>
  <si>
    <t xml:space="preserve">Kapil </t>
  </si>
  <si>
    <t>HOW MANY TIMES Amar SOLD Apple?</t>
  </si>
  <si>
    <t>How much sales Raashid bring by selling banana ?</t>
  </si>
  <si>
    <t>ROUND</t>
  </si>
  <si>
    <t>ROUNDDOWN</t>
  </si>
  <si>
    <t>MROUND</t>
  </si>
  <si>
    <t>CEILING &amp; FLOOR &amp; ROUND</t>
  </si>
  <si>
    <t>How much sales Amar bring by selling Apple ?</t>
  </si>
  <si>
    <t>Average sales of Amar by selling Apple?</t>
  </si>
  <si>
    <t>ROUNDUP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</si>
</sst>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:ss"/>
    <numFmt numFmtId="166" formatCode="d/m/yyyy"/>
    <numFmt numFmtId="169" formatCode="#,##0.0000"/>
    <numFmt numFmtId="170" formatCode="0.0"/>
    <numFmt numFmtId="171" formatCode="0.000"/>
  </numFmts>
  <fonts count="16" x14ac:knownFonts="1">
    <font>
      <sz val="12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b/>
      <sz val="16"/>
      <color theme="1"/>
      <name val="Calibri"/>
    </font>
    <font>
      <b/>
      <sz val="12"/>
      <color rgb="FFFF0000"/>
      <name val="Calibri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</font>
    <font>
      <sz val="12"/>
      <color theme="1"/>
      <name val="Calibri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46" fontId="2" fillId="0" borderId="2" xfId="0" applyNumberFormat="1" applyFont="1" applyBorder="1"/>
    <xf numFmtId="164" fontId="2" fillId="0" borderId="2" xfId="0" applyNumberFormat="1" applyFont="1" applyBorder="1"/>
    <xf numFmtId="18" fontId="2" fillId="0" borderId="2" xfId="0" applyNumberFormat="1" applyFont="1" applyBorder="1"/>
    <xf numFmtId="165" fontId="2" fillId="0" borderId="2" xfId="0" applyNumberFormat="1" applyFont="1" applyBorder="1"/>
    <xf numFmtId="165" fontId="2" fillId="0" borderId="2" xfId="0" applyNumberFormat="1" applyFont="1" applyBorder="1" applyAlignment="1"/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6" fillId="0" borderId="0" xfId="0" applyFont="1"/>
    <xf numFmtId="0" fontId="5" fillId="3" borderId="2" xfId="0" applyFont="1" applyFill="1" applyBorder="1" applyAlignment="1">
      <alignment horizontal="center"/>
    </xf>
    <xf numFmtId="0" fontId="8" fillId="3" borderId="2" xfId="0" applyFont="1" applyFill="1" applyBorder="1"/>
    <xf numFmtId="3" fontId="1" fillId="3" borderId="2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1" fillId="5" borderId="6" xfId="0" applyFont="1" applyFill="1" applyBorder="1" applyAlignment="1">
      <alignment horizontal="center" vertical="center" wrapText="1"/>
    </xf>
    <xf numFmtId="0" fontId="3" fillId="0" borderId="0" xfId="0" applyFont="1" applyAlignment="1"/>
    <xf numFmtId="14" fontId="3" fillId="0" borderId="0" xfId="0" applyNumberFormat="1" applyFont="1" applyAlignment="1"/>
    <xf numFmtId="0" fontId="9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3" fontId="0" fillId="0" borderId="0" xfId="0" applyNumberFormat="1" applyFont="1" applyAlignment="1"/>
    <xf numFmtId="0" fontId="5" fillId="3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1" fillId="4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1" fillId="4" borderId="10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12" fillId="0" borderId="0" xfId="0" applyFont="1" applyAlignment="1"/>
    <xf numFmtId="0" fontId="13" fillId="0" borderId="0" xfId="0" applyFont="1" applyAlignment="1">
      <alignment vertical="center"/>
    </xf>
    <xf numFmtId="169" fontId="13" fillId="0" borderId="0" xfId="0" applyNumberFormat="1" applyFont="1" applyAlignment="1">
      <alignment vertical="center"/>
    </xf>
    <xf numFmtId="2" fontId="11" fillId="0" borderId="0" xfId="0" applyNumberFormat="1" applyFont="1" applyAlignment="1">
      <alignment vertical="center"/>
    </xf>
    <xf numFmtId="3" fontId="10" fillId="0" borderId="2" xfId="0" applyNumberFormat="1" applyFont="1" applyBorder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171" fontId="8" fillId="0" borderId="2" xfId="0" applyNumberFormat="1" applyFont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2" fontId="15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defaultColWidth="11.25" defaultRowHeight="15" customHeight="1" x14ac:dyDescent="0.25"/>
  <cols>
    <col min="1" max="5" width="11" customWidth="1"/>
    <col min="6" max="6" width="11.5" customWidth="1"/>
    <col min="7" max="26" width="11" customWidth="1"/>
  </cols>
  <sheetData>
    <row r="1" spans="1:10" ht="15.75" customHeight="1" x14ac:dyDescent="0.3">
      <c r="A1" s="1" t="s">
        <v>0</v>
      </c>
      <c r="B1" s="2" t="s">
        <v>1</v>
      </c>
      <c r="J1" s="3"/>
    </row>
    <row r="2" spans="1:10" ht="15.75" customHeight="1" x14ac:dyDescent="0.3">
      <c r="B2" s="2" t="s">
        <v>2</v>
      </c>
    </row>
    <row r="3" spans="1:10" ht="15.75" customHeight="1" x14ac:dyDescent="0.3">
      <c r="B3" s="2" t="s">
        <v>3</v>
      </c>
    </row>
    <row r="4" spans="1:10" ht="15.75" customHeight="1" x14ac:dyDescent="0.3">
      <c r="B4" s="2" t="s">
        <v>4</v>
      </c>
    </row>
    <row r="5" spans="1:10" ht="15.75" customHeight="1" x14ac:dyDescent="0.25"/>
    <row r="6" spans="1:10" ht="15.75" customHeight="1" x14ac:dyDescent="0.25"/>
    <row r="7" spans="1:10" ht="15.75" customHeight="1" x14ac:dyDescent="0.25"/>
    <row r="8" spans="1:10" ht="15.75" customHeight="1" x14ac:dyDescent="0.25"/>
    <row r="9" spans="1:10" ht="15.75" customHeight="1" x14ac:dyDescent="0.3">
      <c r="A9" s="4" t="s">
        <v>5</v>
      </c>
      <c r="B9" s="4" t="s">
        <v>6</v>
      </c>
      <c r="C9" s="4" t="s">
        <v>7</v>
      </c>
      <c r="D9" s="4" t="s">
        <v>8</v>
      </c>
      <c r="E9" s="4" t="s">
        <v>9</v>
      </c>
      <c r="F9" s="4" t="s">
        <v>10</v>
      </c>
      <c r="G9" s="4" t="s">
        <v>11</v>
      </c>
    </row>
    <row r="10" spans="1:10" ht="15.75" customHeight="1" x14ac:dyDescent="0.3">
      <c r="A10" s="4" t="s">
        <v>12</v>
      </c>
      <c r="B10" s="4" t="s">
        <v>13</v>
      </c>
      <c r="C10" s="4">
        <v>60</v>
      </c>
      <c r="D10" s="4">
        <v>60</v>
      </c>
      <c r="E10" s="4">
        <v>60</v>
      </c>
      <c r="F10" s="4"/>
      <c r="G10" s="4"/>
    </row>
    <row r="11" spans="1:10" ht="15.75" customHeight="1" x14ac:dyDescent="0.3">
      <c r="A11" s="4"/>
      <c r="B11" s="4" t="s">
        <v>14</v>
      </c>
      <c r="C11" s="4">
        <v>60</v>
      </c>
      <c r="D11" s="4">
        <v>60</v>
      </c>
      <c r="E11" s="4">
        <v>60</v>
      </c>
      <c r="F11" s="4"/>
      <c r="G11" s="4"/>
    </row>
    <row r="12" spans="1:10" ht="15.75" customHeight="1" x14ac:dyDescent="0.3">
      <c r="A12" s="4"/>
      <c r="B12" s="4" t="s">
        <v>15</v>
      </c>
      <c r="C12" s="4">
        <v>60</v>
      </c>
      <c r="D12" s="4">
        <v>60</v>
      </c>
      <c r="E12" s="4">
        <v>60</v>
      </c>
      <c r="F12" s="4"/>
      <c r="G12" s="4"/>
    </row>
    <row r="13" spans="1:10" ht="15.75" customHeight="1" x14ac:dyDescent="0.3">
      <c r="A13" s="4"/>
      <c r="B13" s="4" t="s">
        <v>16</v>
      </c>
      <c r="C13" s="4">
        <v>60</v>
      </c>
      <c r="D13" s="4">
        <v>60</v>
      </c>
      <c r="E13" s="4">
        <v>60</v>
      </c>
      <c r="F13" s="4"/>
      <c r="G13" s="4"/>
    </row>
    <row r="14" spans="1:10" ht="15.75" customHeight="1" x14ac:dyDescent="0.3">
      <c r="A14" s="4" t="s">
        <v>17</v>
      </c>
      <c r="B14" s="4" t="s">
        <v>18</v>
      </c>
      <c r="C14" s="4">
        <v>45</v>
      </c>
      <c r="D14" s="4">
        <v>50</v>
      </c>
      <c r="E14" s="4">
        <v>60</v>
      </c>
      <c r="F14" s="4"/>
      <c r="G14" s="4"/>
    </row>
    <row r="15" spans="1:10" ht="15.75" customHeight="1" x14ac:dyDescent="0.3">
      <c r="A15" s="4"/>
      <c r="B15" s="4" t="s">
        <v>19</v>
      </c>
      <c r="C15" s="4">
        <v>45</v>
      </c>
      <c r="D15" s="4">
        <v>50</v>
      </c>
      <c r="E15" s="4">
        <v>60</v>
      </c>
      <c r="F15" s="4"/>
      <c r="G15" s="4"/>
    </row>
    <row r="16" spans="1:10" ht="15.75" customHeight="1" x14ac:dyDescent="0.3">
      <c r="A16" s="4" t="s">
        <v>20</v>
      </c>
      <c r="B16" s="4" t="s">
        <v>13</v>
      </c>
      <c r="C16" s="4">
        <v>50</v>
      </c>
      <c r="D16" s="4">
        <v>50</v>
      </c>
      <c r="E16" s="4">
        <v>50</v>
      </c>
      <c r="F16" s="4"/>
      <c r="G16" s="4"/>
    </row>
    <row r="17" spans="1:7" ht="15.75" customHeight="1" x14ac:dyDescent="0.3">
      <c r="A17" s="4"/>
      <c r="B17" s="4" t="s">
        <v>14</v>
      </c>
      <c r="C17" s="4">
        <v>50</v>
      </c>
      <c r="D17" s="4">
        <v>50</v>
      </c>
      <c r="E17" s="4">
        <v>50</v>
      </c>
      <c r="F17" s="4"/>
      <c r="G17" s="4"/>
    </row>
    <row r="18" spans="1:7" ht="15.75" customHeight="1" x14ac:dyDescent="0.3">
      <c r="A18" s="4"/>
      <c r="B18" s="4" t="s">
        <v>15</v>
      </c>
      <c r="C18" s="4">
        <v>50</v>
      </c>
      <c r="D18" s="4">
        <v>50</v>
      </c>
      <c r="E18" s="4">
        <v>50</v>
      </c>
      <c r="F18" s="4"/>
      <c r="G18" s="4"/>
    </row>
    <row r="19" spans="1:7" ht="15.75" customHeight="1" x14ac:dyDescent="0.3">
      <c r="A19" s="4" t="s">
        <v>21</v>
      </c>
      <c r="B19" s="4" t="s">
        <v>13</v>
      </c>
      <c r="C19" s="4">
        <v>20</v>
      </c>
      <c r="D19" s="4">
        <v>20</v>
      </c>
      <c r="E19" s="4">
        <v>20</v>
      </c>
      <c r="F19" s="4"/>
      <c r="G19" s="4"/>
    </row>
    <row r="20" spans="1:7" ht="15.75" customHeight="1" x14ac:dyDescent="0.25"/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defaultColWidth="11.25" defaultRowHeight="15" customHeight="1" x14ac:dyDescent="0.25"/>
  <cols>
    <col min="1" max="3" width="11" customWidth="1"/>
    <col min="4" max="4" width="15.125" customWidth="1"/>
    <col min="5" max="5" width="13.375" customWidth="1"/>
    <col min="6" max="6" width="12.375" customWidth="1"/>
    <col min="7" max="8" width="11" customWidth="1"/>
    <col min="9" max="9" width="14.875" customWidth="1"/>
    <col min="10" max="20" width="11" customWidth="1"/>
    <col min="21" max="21" width="12.125" customWidth="1"/>
    <col min="22" max="22" width="14.375" customWidth="1"/>
    <col min="23" max="28" width="11" customWidth="1"/>
  </cols>
  <sheetData>
    <row r="1" spans="1:28" ht="15.75" customHeight="1" x14ac:dyDescent="0.25">
      <c r="A1" s="5" t="s">
        <v>22</v>
      </c>
      <c r="B1" s="5" t="s">
        <v>23</v>
      </c>
    </row>
    <row r="2" spans="1:28" ht="15.75" customHeight="1" x14ac:dyDescent="0.25">
      <c r="B2" s="5" t="s">
        <v>24</v>
      </c>
    </row>
    <row r="3" spans="1:28" ht="15.75" customHeight="1" x14ac:dyDescent="0.3">
      <c r="B3" s="3" t="s">
        <v>25</v>
      </c>
      <c r="N3" s="3"/>
    </row>
    <row r="4" spans="1:28" ht="15.75" customHeight="1" x14ac:dyDescent="0.25">
      <c r="B4" s="5" t="s">
        <v>26</v>
      </c>
    </row>
    <row r="5" spans="1:28" ht="15.75" customHeight="1" x14ac:dyDescent="0.25"/>
    <row r="6" spans="1:28" ht="15.75" customHeight="1" x14ac:dyDescent="0.25"/>
    <row r="7" spans="1:28" ht="15.75" customHeight="1" x14ac:dyDescent="0.3">
      <c r="A7" s="4" t="s">
        <v>27</v>
      </c>
      <c r="B7" s="4" t="s">
        <v>28</v>
      </c>
      <c r="C7" s="4" t="s">
        <v>29</v>
      </c>
      <c r="D7" s="4" t="s">
        <v>30</v>
      </c>
      <c r="E7" s="4" t="s">
        <v>31</v>
      </c>
      <c r="F7" s="4" t="s">
        <v>32</v>
      </c>
      <c r="G7" s="4" t="s">
        <v>33</v>
      </c>
      <c r="H7" s="4" t="s">
        <v>34</v>
      </c>
      <c r="I7" s="4" t="s">
        <v>35</v>
      </c>
      <c r="J7" s="4" t="s">
        <v>36</v>
      </c>
      <c r="K7" s="4" t="s">
        <v>37</v>
      </c>
    </row>
    <row r="8" spans="1:28" ht="15.75" customHeight="1" x14ac:dyDescent="0.3">
      <c r="A8" s="4">
        <v>101</v>
      </c>
      <c r="B8" s="4" t="s">
        <v>38</v>
      </c>
      <c r="C8" s="4" t="s">
        <v>39</v>
      </c>
      <c r="D8" s="6">
        <v>0.11805555555555557</v>
      </c>
      <c r="E8" s="7">
        <v>0.48680555555555555</v>
      </c>
      <c r="F8" s="8">
        <f>D8+E8</f>
        <v>0.60486111111111107</v>
      </c>
      <c r="G8" s="4">
        <v>100</v>
      </c>
      <c r="H8" s="4">
        <v>958</v>
      </c>
      <c r="I8" s="4">
        <v>0.9191739048113986</v>
      </c>
      <c r="J8" s="4"/>
      <c r="K8" s="4"/>
      <c r="N8" s="3"/>
      <c r="O8" s="3"/>
      <c r="R8" s="4" t="s">
        <v>27</v>
      </c>
      <c r="S8" s="4" t="s">
        <v>28</v>
      </c>
      <c r="T8" s="4" t="s">
        <v>29</v>
      </c>
      <c r="U8" s="4" t="s">
        <v>30</v>
      </c>
      <c r="V8" s="4" t="s">
        <v>31</v>
      </c>
      <c r="W8" s="4" t="s">
        <v>32</v>
      </c>
      <c r="X8" s="4" t="s">
        <v>33</v>
      </c>
      <c r="Y8" s="4" t="s">
        <v>34</v>
      </c>
      <c r="Z8" s="4" t="s">
        <v>35</v>
      </c>
      <c r="AA8" s="4" t="s">
        <v>36</v>
      </c>
      <c r="AB8" s="4" t="s">
        <v>37</v>
      </c>
    </row>
    <row r="9" spans="1:28" ht="15.75" customHeight="1" x14ac:dyDescent="0.3">
      <c r="A9" s="4">
        <v>102</v>
      </c>
      <c r="B9" s="4" t="s">
        <v>40</v>
      </c>
      <c r="C9" s="4" t="s">
        <v>41</v>
      </c>
      <c r="D9" s="9" t="s">
        <v>42</v>
      </c>
      <c r="E9" s="10"/>
      <c r="F9" s="4"/>
      <c r="G9" s="4">
        <v>120</v>
      </c>
      <c r="H9" s="4">
        <v>727</v>
      </c>
      <c r="I9" s="4">
        <v>0.92507133079855142</v>
      </c>
      <c r="J9" s="4"/>
      <c r="K9" s="4"/>
      <c r="N9" s="3"/>
      <c r="O9" s="3"/>
      <c r="R9" s="4">
        <v>101</v>
      </c>
      <c r="S9" s="4" t="s">
        <v>38</v>
      </c>
      <c r="T9" s="4" t="s">
        <v>39</v>
      </c>
      <c r="U9" s="6">
        <v>0.11805555555555557</v>
      </c>
      <c r="V9" s="7">
        <v>0.48680555555555555</v>
      </c>
      <c r="W9" s="8">
        <f t="shared" ref="W9:W15" si="0">U9+V9</f>
        <v>0.60486111111111107</v>
      </c>
      <c r="X9" s="4">
        <v>100</v>
      </c>
      <c r="Y9" s="4">
        <v>958</v>
      </c>
      <c r="Z9" s="4">
        <v>0.9191739048113986</v>
      </c>
      <c r="AA9" s="4">
        <f t="shared" ref="AA9:AA15" si="1">(Y9+Y9*Z9)*X9</f>
        <v>183856.86008093198</v>
      </c>
      <c r="AB9" s="4">
        <f t="shared" ref="AB9:AB15" si="2">ROUND(AA9,0)</f>
        <v>183857</v>
      </c>
    </row>
    <row r="10" spans="1:28" ht="15.75" customHeight="1" x14ac:dyDescent="0.3">
      <c r="A10" s="4">
        <v>103</v>
      </c>
      <c r="B10" s="4" t="s">
        <v>43</v>
      </c>
      <c r="C10" s="4" t="s">
        <v>39</v>
      </c>
      <c r="D10" s="9" t="s">
        <v>44</v>
      </c>
      <c r="E10" s="4"/>
      <c r="F10" s="4"/>
      <c r="G10" s="4">
        <v>154</v>
      </c>
      <c r="H10" s="4">
        <v>804</v>
      </c>
      <c r="I10" s="4">
        <v>0.62106677459987225</v>
      </c>
      <c r="J10" s="4"/>
      <c r="K10" s="4"/>
      <c r="N10" s="3"/>
      <c r="O10" s="3"/>
      <c r="R10" s="4">
        <v>102</v>
      </c>
      <c r="S10" s="4" t="s">
        <v>40</v>
      </c>
      <c r="T10" s="4" t="s">
        <v>41</v>
      </c>
      <c r="U10" s="6">
        <v>6.25E-2</v>
      </c>
      <c r="V10" s="7">
        <v>0.52847222222222201</v>
      </c>
      <c r="W10" s="8">
        <f t="shared" si="0"/>
        <v>0.59097222222222201</v>
      </c>
      <c r="X10" s="4">
        <v>120</v>
      </c>
      <c r="Y10" s="4">
        <v>727</v>
      </c>
      <c r="Z10" s="4">
        <v>0.92507133079855142</v>
      </c>
      <c r="AA10" s="4">
        <f t="shared" si="1"/>
        <v>167943.22289886561</v>
      </c>
      <c r="AB10" s="4">
        <f t="shared" si="2"/>
        <v>167943</v>
      </c>
    </row>
    <row r="11" spans="1:28" ht="15.75" customHeight="1" x14ac:dyDescent="0.3">
      <c r="A11" s="4">
        <v>107</v>
      </c>
      <c r="B11" s="4" t="s">
        <v>45</v>
      </c>
      <c r="C11" s="4" t="s">
        <v>40</v>
      </c>
      <c r="D11" s="9" t="s">
        <v>46</v>
      </c>
      <c r="E11" s="4"/>
      <c r="F11" s="4"/>
      <c r="G11" s="4">
        <v>97</v>
      </c>
      <c r="H11" s="4">
        <v>665</v>
      </c>
      <c r="I11" s="4">
        <v>0.10503540694047075</v>
      </c>
      <c r="J11" s="4"/>
      <c r="K11" s="4"/>
      <c r="N11" s="3"/>
      <c r="O11" s="3"/>
      <c r="R11" s="4">
        <v>103</v>
      </c>
      <c r="S11" s="4" t="s">
        <v>43</v>
      </c>
      <c r="T11" s="4" t="s">
        <v>39</v>
      </c>
      <c r="U11" s="6">
        <v>0.125</v>
      </c>
      <c r="V11" s="7">
        <v>0.57013888888888897</v>
      </c>
      <c r="W11" s="8">
        <f t="shared" si="0"/>
        <v>0.69513888888888897</v>
      </c>
      <c r="X11" s="4">
        <v>154</v>
      </c>
      <c r="Y11" s="4">
        <v>804</v>
      </c>
      <c r="Z11" s="4">
        <v>0.62106677459987225</v>
      </c>
      <c r="AA11" s="4">
        <f t="shared" si="1"/>
        <v>200714.00376385776</v>
      </c>
      <c r="AB11" s="4">
        <f t="shared" si="2"/>
        <v>200714</v>
      </c>
    </row>
    <row r="12" spans="1:28" ht="15.75" customHeight="1" x14ac:dyDescent="0.3">
      <c r="A12" s="4">
        <v>109</v>
      </c>
      <c r="B12" s="4" t="s">
        <v>47</v>
      </c>
      <c r="C12" s="4" t="s">
        <v>48</v>
      </c>
      <c r="D12" s="9" t="s">
        <v>49</v>
      </c>
      <c r="E12" s="4"/>
      <c r="F12" s="4"/>
      <c r="G12" s="4">
        <v>65</v>
      </c>
      <c r="H12" s="4">
        <v>774</v>
      </c>
      <c r="I12" s="4">
        <v>0.76130655313570006</v>
      </c>
      <c r="J12" s="4"/>
      <c r="K12" s="4"/>
      <c r="N12" s="3"/>
      <c r="O12" s="3"/>
      <c r="R12" s="4">
        <v>107</v>
      </c>
      <c r="S12" s="4" t="s">
        <v>45</v>
      </c>
      <c r="T12" s="4" t="s">
        <v>40</v>
      </c>
      <c r="U12" s="6">
        <v>9.7222222222222224E-2</v>
      </c>
      <c r="V12" s="7">
        <v>0.61180555555555505</v>
      </c>
      <c r="W12" s="8">
        <f t="shared" si="0"/>
        <v>0.70902777777777726</v>
      </c>
      <c r="X12" s="4">
        <v>97</v>
      </c>
      <c r="Y12" s="4">
        <v>665</v>
      </c>
      <c r="Z12" s="4">
        <v>0.10503540694047075</v>
      </c>
      <c r="AA12" s="4">
        <f t="shared" si="1"/>
        <v>71280.308924695069</v>
      </c>
      <c r="AB12" s="4">
        <f t="shared" si="2"/>
        <v>71280</v>
      </c>
    </row>
    <row r="13" spans="1:28" ht="15.75" customHeight="1" x14ac:dyDescent="0.3">
      <c r="A13" s="4">
        <v>204</v>
      </c>
      <c r="B13" s="4" t="s">
        <v>48</v>
      </c>
      <c r="C13" s="4" t="s">
        <v>41</v>
      </c>
      <c r="D13" s="9" t="s">
        <v>46</v>
      </c>
      <c r="E13" s="4"/>
      <c r="F13" s="4"/>
      <c r="G13" s="4">
        <v>190</v>
      </c>
      <c r="H13" s="4">
        <v>783</v>
      </c>
      <c r="I13" s="4">
        <v>0.3761395046137409</v>
      </c>
      <c r="J13" s="4"/>
      <c r="K13" s="4"/>
      <c r="R13" s="4">
        <v>109</v>
      </c>
      <c r="S13" s="4" t="s">
        <v>47</v>
      </c>
      <c r="T13" s="4" t="s">
        <v>48</v>
      </c>
      <c r="U13" s="6">
        <v>6.25E-2</v>
      </c>
      <c r="V13" s="7">
        <v>0.65347222222222201</v>
      </c>
      <c r="W13" s="8">
        <f t="shared" si="0"/>
        <v>0.71597222222222201</v>
      </c>
      <c r="X13" s="4">
        <v>65</v>
      </c>
      <c r="Y13" s="4">
        <v>774</v>
      </c>
      <c r="Z13" s="4">
        <v>0.76130655313570006</v>
      </c>
      <c r="AA13" s="4">
        <f t="shared" si="1"/>
        <v>88611.332688257069</v>
      </c>
      <c r="AB13" s="4">
        <f t="shared" si="2"/>
        <v>88611</v>
      </c>
    </row>
    <row r="14" spans="1:28" ht="15.75" customHeight="1" x14ac:dyDescent="0.3">
      <c r="A14" s="4">
        <v>203</v>
      </c>
      <c r="B14" s="4" t="s">
        <v>50</v>
      </c>
      <c r="C14" s="4" t="s">
        <v>51</v>
      </c>
      <c r="D14" s="9" t="s">
        <v>52</v>
      </c>
      <c r="E14" s="4"/>
      <c r="F14" s="4"/>
      <c r="G14" s="4">
        <v>200</v>
      </c>
      <c r="H14" s="4">
        <v>692</v>
      </c>
      <c r="I14" s="4">
        <v>0.9245262824527849</v>
      </c>
      <c r="J14" s="4"/>
      <c r="K14" s="4"/>
      <c r="R14" s="4">
        <v>204</v>
      </c>
      <c r="S14" s="4" t="s">
        <v>48</v>
      </c>
      <c r="T14" s="4" t="s">
        <v>41</v>
      </c>
      <c r="U14" s="6">
        <v>9.7222222222222224E-2</v>
      </c>
      <c r="V14" s="7">
        <v>0.69513888888888897</v>
      </c>
      <c r="W14" s="8">
        <f t="shared" si="0"/>
        <v>0.79236111111111118</v>
      </c>
      <c r="X14" s="4">
        <v>190</v>
      </c>
      <c r="Y14" s="4">
        <v>783</v>
      </c>
      <c r="Z14" s="4">
        <v>0.3761395046137409</v>
      </c>
      <c r="AA14" s="4">
        <f t="shared" si="1"/>
        <v>204728.27410138625</v>
      </c>
      <c r="AB14" s="4">
        <f t="shared" si="2"/>
        <v>204728</v>
      </c>
    </row>
    <row r="15" spans="1:28" ht="15.75" customHeight="1" x14ac:dyDescent="0.3">
      <c r="R15" s="4">
        <v>203</v>
      </c>
      <c r="S15" s="4" t="s">
        <v>50</v>
      </c>
      <c r="T15" s="4" t="s">
        <v>51</v>
      </c>
      <c r="U15" s="6">
        <v>7.9166666666666663E-2</v>
      </c>
      <c r="V15" s="7">
        <v>0.73680555555555505</v>
      </c>
      <c r="W15" s="8">
        <f t="shared" si="0"/>
        <v>0.81597222222222165</v>
      </c>
      <c r="X15" s="4">
        <v>200</v>
      </c>
      <c r="Y15" s="4">
        <v>692</v>
      </c>
      <c r="Z15" s="4">
        <v>0.9245262824527849</v>
      </c>
      <c r="AA15" s="4">
        <f t="shared" si="1"/>
        <v>266354.43749146542</v>
      </c>
      <c r="AB15" s="4">
        <f t="shared" si="2"/>
        <v>266354</v>
      </c>
    </row>
    <row r="16" spans="1:28" ht="15.75" customHeight="1" x14ac:dyDescent="0.3">
      <c r="A16" s="3" t="s">
        <v>53</v>
      </c>
      <c r="B16" s="3" t="s">
        <v>54</v>
      </c>
    </row>
    <row r="17" spans="1:3" ht="15.75" customHeight="1" x14ac:dyDescent="0.3">
      <c r="A17" s="3" t="s">
        <v>55</v>
      </c>
      <c r="B17" s="3" t="s">
        <v>56</v>
      </c>
    </row>
    <row r="18" spans="1:3" ht="15.75" customHeight="1" x14ac:dyDescent="0.3">
      <c r="A18" s="3" t="s">
        <v>57</v>
      </c>
      <c r="B18" s="3" t="s">
        <v>58</v>
      </c>
    </row>
    <row r="19" spans="1:3" ht="15.75" customHeight="1" x14ac:dyDescent="0.3">
      <c r="A19" s="3" t="s">
        <v>59</v>
      </c>
      <c r="B19" s="3" t="s">
        <v>60</v>
      </c>
    </row>
    <row r="20" spans="1:3" ht="15.75" customHeight="1" x14ac:dyDescent="0.3">
      <c r="A20" s="3" t="s">
        <v>61</v>
      </c>
      <c r="B20" s="3" t="s">
        <v>62</v>
      </c>
    </row>
    <row r="21" spans="1:3" ht="15.75" customHeight="1" x14ac:dyDescent="0.3">
      <c r="A21" s="3" t="s">
        <v>63</v>
      </c>
      <c r="B21" s="3" t="s">
        <v>64</v>
      </c>
      <c r="C21" s="3"/>
    </row>
    <row r="22" spans="1:3" ht="15.75" customHeight="1" x14ac:dyDescent="0.3">
      <c r="A22" s="3" t="s">
        <v>65</v>
      </c>
      <c r="B22" s="3" t="s">
        <v>66</v>
      </c>
      <c r="C22" s="3"/>
    </row>
    <row r="23" spans="1:3" ht="15.75" customHeight="1" x14ac:dyDescent="0.3">
      <c r="A23" s="3" t="s">
        <v>67</v>
      </c>
      <c r="B23" s="3" t="s">
        <v>68</v>
      </c>
      <c r="C23" s="3"/>
    </row>
    <row r="24" spans="1:3" ht="15.75" customHeight="1" x14ac:dyDescent="0.3">
      <c r="A24" s="3" t="s">
        <v>69</v>
      </c>
      <c r="B24" s="3" t="s">
        <v>70</v>
      </c>
      <c r="C24" s="3"/>
    </row>
    <row r="25" spans="1:3" ht="15.75" customHeight="1" x14ac:dyDescent="0.3">
      <c r="B25" s="3"/>
      <c r="C25" s="3"/>
    </row>
    <row r="26" spans="1:3" ht="15.75" customHeight="1" x14ac:dyDescent="0.25"/>
    <row r="27" spans="1:3" ht="15.75" customHeight="1" x14ac:dyDescent="0.25">
      <c r="A27" s="11"/>
    </row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spans="14:14" ht="15.75" customHeight="1" x14ac:dyDescent="0.3">
      <c r="N33" s="3"/>
    </row>
    <row r="34" spans="14:14" ht="15.75" customHeight="1" x14ac:dyDescent="0.25"/>
    <row r="35" spans="14:14" ht="15.75" customHeight="1" x14ac:dyDescent="0.25"/>
    <row r="36" spans="14:14" ht="15.75" customHeight="1" x14ac:dyDescent="0.25"/>
    <row r="37" spans="14:14" ht="15.75" customHeight="1" x14ac:dyDescent="0.25"/>
    <row r="38" spans="14:14" ht="15.75" customHeight="1" x14ac:dyDescent="0.25"/>
    <row r="39" spans="14:14" ht="15.75" customHeight="1" x14ac:dyDescent="0.25"/>
    <row r="40" spans="14:14" ht="15.75" customHeight="1" x14ac:dyDescent="0.25"/>
    <row r="41" spans="14:14" ht="15.75" customHeight="1" x14ac:dyDescent="0.25"/>
    <row r="42" spans="14:14" ht="15.75" customHeight="1" x14ac:dyDescent="0.25"/>
    <row r="43" spans="14:14" ht="15.75" customHeight="1" x14ac:dyDescent="0.25"/>
    <row r="44" spans="14:14" ht="15.75" customHeight="1" x14ac:dyDescent="0.25"/>
    <row r="45" spans="14:14" ht="15.75" customHeight="1" x14ac:dyDescent="0.25"/>
    <row r="46" spans="14:14" ht="15.75" customHeight="1" x14ac:dyDescent="0.25"/>
    <row r="47" spans="14:14" ht="15.75" customHeight="1" x14ac:dyDescent="0.25"/>
    <row r="48" spans="14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1.25" defaultRowHeight="15" customHeight="1" x14ac:dyDescent="0.25"/>
  <cols>
    <col min="1" max="1" width="11.5" customWidth="1"/>
    <col min="2" max="2" width="11" customWidth="1"/>
    <col min="3" max="3" width="12.875" customWidth="1"/>
    <col min="4" max="4" width="11.5" customWidth="1"/>
    <col min="5" max="8" width="11" customWidth="1"/>
    <col min="9" max="9" width="11.5" customWidth="1"/>
    <col min="10" max="26" width="11" customWidth="1"/>
  </cols>
  <sheetData>
    <row r="1" spans="1:13" ht="15.75" customHeight="1" x14ac:dyDescent="0.25"/>
    <row r="2" spans="1:13" ht="15.75" customHeight="1" x14ac:dyDescent="0.25">
      <c r="A2" s="12" t="s">
        <v>71</v>
      </c>
      <c r="B2" s="12" t="s">
        <v>72</v>
      </c>
      <c r="C2" s="12" t="s">
        <v>73</v>
      </c>
      <c r="D2" s="12" t="s">
        <v>71</v>
      </c>
      <c r="I2" s="12" t="s">
        <v>71</v>
      </c>
      <c r="J2" s="12" t="s">
        <v>71</v>
      </c>
      <c r="K2" s="12" t="s">
        <v>71</v>
      </c>
      <c r="L2" s="12" t="s">
        <v>71</v>
      </c>
      <c r="M2" s="12" t="s">
        <v>71</v>
      </c>
    </row>
    <row r="3" spans="1:13" ht="15.75" customHeight="1" x14ac:dyDescent="0.25">
      <c r="A3" s="13">
        <v>10</v>
      </c>
      <c r="B3" s="13" t="s">
        <v>74</v>
      </c>
      <c r="C3" s="14">
        <v>44531</v>
      </c>
      <c r="D3" s="13">
        <v>10</v>
      </c>
      <c r="I3" s="13">
        <v>10</v>
      </c>
      <c r="J3" s="13">
        <v>10</v>
      </c>
      <c r="K3" s="13">
        <v>10</v>
      </c>
      <c r="L3" s="13">
        <v>10</v>
      </c>
      <c r="M3" s="13">
        <v>10</v>
      </c>
    </row>
    <row r="4" spans="1:13" ht="15.75" customHeight="1" x14ac:dyDescent="0.25">
      <c r="A4" s="13">
        <v>20</v>
      </c>
      <c r="B4" s="13" t="s">
        <v>75</v>
      </c>
      <c r="C4" s="14">
        <v>44532</v>
      </c>
      <c r="D4" s="13">
        <v>11</v>
      </c>
      <c r="I4" s="13">
        <v>20</v>
      </c>
      <c r="J4" s="13">
        <v>20</v>
      </c>
      <c r="K4" s="13">
        <v>20</v>
      </c>
      <c r="L4" s="13">
        <v>20</v>
      </c>
      <c r="M4" s="13">
        <v>20</v>
      </c>
    </row>
    <row r="5" spans="1:13" ht="15.75" customHeight="1" x14ac:dyDescent="0.25">
      <c r="A5" s="13">
        <f t="shared" ref="A5:A12" si="0">A4+10</f>
        <v>30</v>
      </c>
      <c r="B5" s="13" t="s">
        <v>76</v>
      </c>
      <c r="C5" s="14">
        <v>44533</v>
      </c>
      <c r="D5" s="13">
        <v>12</v>
      </c>
      <c r="I5" s="13">
        <f t="shared" ref="I5:M5" si="1">I4+10</f>
        <v>30</v>
      </c>
      <c r="J5" s="13">
        <f t="shared" si="1"/>
        <v>30</v>
      </c>
      <c r="K5" s="13">
        <f t="shared" si="1"/>
        <v>30</v>
      </c>
      <c r="L5" s="13">
        <f t="shared" si="1"/>
        <v>30</v>
      </c>
      <c r="M5" s="13">
        <f t="shared" si="1"/>
        <v>30</v>
      </c>
    </row>
    <row r="6" spans="1:13" ht="15.75" customHeight="1" x14ac:dyDescent="0.25">
      <c r="A6" s="13">
        <f t="shared" si="0"/>
        <v>40</v>
      </c>
      <c r="B6" s="13" t="s">
        <v>77</v>
      </c>
      <c r="C6" s="14">
        <v>44534</v>
      </c>
      <c r="D6" s="13">
        <v>13</v>
      </c>
      <c r="I6" s="13">
        <f t="shared" ref="I6:M6" si="2">I5+10</f>
        <v>40</v>
      </c>
      <c r="J6" s="13">
        <f t="shared" si="2"/>
        <v>40</v>
      </c>
      <c r="K6" s="13">
        <f t="shared" si="2"/>
        <v>40</v>
      </c>
      <c r="L6" s="13">
        <f t="shared" si="2"/>
        <v>40</v>
      </c>
      <c r="M6" s="13">
        <f t="shared" si="2"/>
        <v>40</v>
      </c>
    </row>
    <row r="7" spans="1:13" ht="15.75" customHeight="1" x14ac:dyDescent="0.25">
      <c r="A7" s="13">
        <f t="shared" si="0"/>
        <v>50</v>
      </c>
      <c r="B7" s="13" t="s">
        <v>78</v>
      </c>
      <c r="C7" s="14">
        <v>44535</v>
      </c>
      <c r="D7" s="13">
        <v>14</v>
      </c>
      <c r="I7" s="13">
        <f t="shared" ref="I7:M7" si="3">I6+10</f>
        <v>50</v>
      </c>
      <c r="J7" s="13">
        <f t="shared" si="3"/>
        <v>50</v>
      </c>
      <c r="K7" s="13">
        <f t="shared" si="3"/>
        <v>50</v>
      </c>
      <c r="L7" s="13">
        <f t="shared" si="3"/>
        <v>50</v>
      </c>
      <c r="M7" s="13">
        <f t="shared" si="3"/>
        <v>50</v>
      </c>
    </row>
    <row r="8" spans="1:13" ht="15.75" customHeight="1" x14ac:dyDescent="0.25">
      <c r="A8" s="13">
        <f t="shared" si="0"/>
        <v>60</v>
      </c>
      <c r="B8" s="13" t="s">
        <v>79</v>
      </c>
      <c r="C8" s="14">
        <v>44536</v>
      </c>
      <c r="D8" s="13">
        <v>15</v>
      </c>
      <c r="I8" s="13">
        <f t="shared" ref="I8:M8" si="4">I7+10</f>
        <v>60</v>
      </c>
      <c r="J8" s="13">
        <f t="shared" si="4"/>
        <v>60</v>
      </c>
      <c r="K8" s="13">
        <f t="shared" si="4"/>
        <v>60</v>
      </c>
      <c r="L8" s="13">
        <f t="shared" si="4"/>
        <v>60</v>
      </c>
      <c r="M8" s="13">
        <f t="shared" si="4"/>
        <v>60</v>
      </c>
    </row>
    <row r="9" spans="1:13" ht="15.75" customHeight="1" x14ac:dyDescent="0.25">
      <c r="A9" s="13">
        <f t="shared" si="0"/>
        <v>70</v>
      </c>
      <c r="B9" s="13" t="s">
        <v>80</v>
      </c>
      <c r="C9" s="14">
        <v>44537</v>
      </c>
      <c r="D9" s="13">
        <v>16</v>
      </c>
      <c r="I9" s="13">
        <f t="shared" ref="I9:M9" si="5">I8+10</f>
        <v>70</v>
      </c>
      <c r="J9" s="13">
        <f t="shared" si="5"/>
        <v>70</v>
      </c>
      <c r="K9" s="13">
        <f t="shared" si="5"/>
        <v>70</v>
      </c>
      <c r="L9" s="13">
        <f t="shared" si="5"/>
        <v>70</v>
      </c>
      <c r="M9" s="13">
        <f t="shared" si="5"/>
        <v>70</v>
      </c>
    </row>
    <row r="10" spans="1:13" ht="15.75" customHeight="1" x14ac:dyDescent="0.25">
      <c r="A10" s="13">
        <f t="shared" si="0"/>
        <v>80</v>
      </c>
      <c r="B10" s="13" t="s">
        <v>74</v>
      </c>
      <c r="C10" s="14">
        <v>44538</v>
      </c>
      <c r="D10" s="13">
        <v>17</v>
      </c>
      <c r="I10" s="13">
        <f t="shared" ref="I10:M10" si="6">I9+10</f>
        <v>80</v>
      </c>
      <c r="J10" s="13">
        <f t="shared" si="6"/>
        <v>80</v>
      </c>
      <c r="K10" s="13">
        <f t="shared" si="6"/>
        <v>80</v>
      </c>
      <c r="L10" s="13">
        <f t="shared" si="6"/>
        <v>80</v>
      </c>
      <c r="M10" s="13">
        <f t="shared" si="6"/>
        <v>80</v>
      </c>
    </row>
    <row r="11" spans="1:13" ht="15.75" customHeight="1" x14ac:dyDescent="0.25">
      <c r="A11" s="13">
        <f t="shared" si="0"/>
        <v>90</v>
      </c>
      <c r="B11" s="13" t="s">
        <v>75</v>
      </c>
      <c r="C11" s="14">
        <v>44539</v>
      </c>
      <c r="D11" s="13">
        <v>18</v>
      </c>
      <c r="I11" s="13">
        <f t="shared" ref="I11:M11" si="7">I10+10</f>
        <v>90</v>
      </c>
      <c r="J11" s="13">
        <f t="shared" si="7"/>
        <v>90</v>
      </c>
      <c r="K11" s="13">
        <f t="shared" si="7"/>
        <v>90</v>
      </c>
      <c r="L11" s="13">
        <f t="shared" si="7"/>
        <v>90</v>
      </c>
      <c r="M11" s="13">
        <f t="shared" si="7"/>
        <v>90</v>
      </c>
    </row>
    <row r="12" spans="1:13" ht="15.75" customHeight="1" x14ac:dyDescent="0.25">
      <c r="A12" s="13">
        <f t="shared" si="0"/>
        <v>100</v>
      </c>
      <c r="B12" s="13" t="s">
        <v>76</v>
      </c>
      <c r="C12" s="14">
        <v>44540</v>
      </c>
      <c r="D12" s="13">
        <v>19</v>
      </c>
      <c r="I12" s="13">
        <f t="shared" ref="I12:M12" si="8">I11+10</f>
        <v>100</v>
      </c>
      <c r="J12" s="13">
        <f t="shared" si="8"/>
        <v>100</v>
      </c>
      <c r="K12" s="13">
        <f t="shared" si="8"/>
        <v>100</v>
      </c>
      <c r="L12" s="13">
        <f t="shared" si="8"/>
        <v>100</v>
      </c>
      <c r="M12" s="13">
        <f t="shared" si="8"/>
        <v>100</v>
      </c>
    </row>
    <row r="13" spans="1:13" ht="15.75" customHeight="1" x14ac:dyDescent="0.25"/>
    <row r="14" spans="1:13" ht="15.75" customHeight="1" x14ac:dyDescent="0.25"/>
    <row r="15" spans="1:13" ht="15.75" customHeight="1" x14ac:dyDescent="0.25"/>
    <row r="16" spans="1:13" ht="15.75" customHeight="1" x14ac:dyDescent="0.25">
      <c r="A16" s="15" t="s">
        <v>81</v>
      </c>
    </row>
    <row r="17" spans="1:11" ht="15.75" customHeight="1" x14ac:dyDescent="0.3">
      <c r="A17" s="3">
        <v>1</v>
      </c>
      <c r="B17" s="3" t="s">
        <v>82</v>
      </c>
      <c r="I17" s="3">
        <v>1</v>
      </c>
      <c r="J17" s="3" t="s">
        <v>83</v>
      </c>
    </row>
    <row r="18" spans="1:11" ht="15.75" customHeight="1" x14ac:dyDescent="0.3">
      <c r="A18" s="3">
        <v>2</v>
      </c>
      <c r="B18" s="3" t="s">
        <v>84</v>
      </c>
      <c r="C18" s="3"/>
      <c r="D18" s="3"/>
      <c r="E18" s="3"/>
      <c r="F18" s="3"/>
      <c r="G18" s="3"/>
      <c r="H18" s="3"/>
      <c r="I18" s="3">
        <v>2</v>
      </c>
      <c r="J18" s="3" t="s">
        <v>85</v>
      </c>
      <c r="K18" s="3"/>
    </row>
    <row r="19" spans="1:11" ht="15.75" customHeight="1" x14ac:dyDescent="0.3">
      <c r="A19" s="3">
        <v>3</v>
      </c>
      <c r="B19" s="3" t="s">
        <v>86</v>
      </c>
      <c r="C19" s="3"/>
      <c r="D19" s="3"/>
      <c r="E19" s="3"/>
      <c r="F19" s="3"/>
      <c r="G19" s="3"/>
      <c r="H19" s="3"/>
      <c r="I19" s="3">
        <v>3</v>
      </c>
      <c r="J19" s="3" t="s">
        <v>87</v>
      </c>
      <c r="K19" s="3"/>
    </row>
    <row r="20" spans="1:11" ht="15.75" customHeight="1" x14ac:dyDescent="0.3">
      <c r="A20" s="3">
        <v>4</v>
      </c>
      <c r="B20" s="3" t="s">
        <v>88</v>
      </c>
      <c r="C20" s="3"/>
      <c r="D20" s="3"/>
      <c r="E20" s="3"/>
      <c r="F20" s="3"/>
      <c r="G20" s="3"/>
      <c r="H20" s="3"/>
      <c r="I20" s="3">
        <v>4</v>
      </c>
      <c r="J20" s="3" t="s">
        <v>89</v>
      </c>
      <c r="K20" s="3"/>
    </row>
    <row r="21" spans="1:11" ht="15.75" customHeight="1" x14ac:dyDescent="0.3">
      <c r="A21" s="3">
        <v>5</v>
      </c>
      <c r="B21" s="3" t="s">
        <v>90</v>
      </c>
      <c r="C21" s="3"/>
      <c r="D21" s="3"/>
      <c r="E21" s="3"/>
      <c r="F21" s="3"/>
      <c r="G21" s="3"/>
      <c r="H21" s="3"/>
      <c r="I21" s="3">
        <v>5</v>
      </c>
      <c r="J21" s="3" t="s">
        <v>91</v>
      </c>
      <c r="K21" s="3"/>
    </row>
    <row r="22" spans="1:11" ht="15.75" customHeight="1" x14ac:dyDescent="0.3">
      <c r="A22" s="3">
        <v>6</v>
      </c>
      <c r="B22" s="3" t="s">
        <v>92</v>
      </c>
      <c r="C22" s="3"/>
      <c r="D22" s="3"/>
      <c r="E22" s="3"/>
      <c r="F22" s="3"/>
      <c r="G22" s="3"/>
      <c r="H22" s="3"/>
      <c r="K22" s="3"/>
    </row>
    <row r="23" spans="1:11" ht="15.75" customHeight="1" x14ac:dyDescent="0.3">
      <c r="A23" s="3">
        <v>7</v>
      </c>
      <c r="B23" s="3" t="s">
        <v>93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3">
      <c r="A24" s="3">
        <v>8</v>
      </c>
      <c r="B24" s="3" t="s">
        <v>94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3">
      <c r="A25" s="3">
        <v>9</v>
      </c>
      <c r="B25" s="3" t="s">
        <v>95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3">
      <c r="A26" s="3">
        <v>10</v>
      </c>
      <c r="B26" s="3" t="s">
        <v>96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 x14ac:dyDescent="0.3">
      <c r="C27" s="3"/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1.25" defaultRowHeight="15" customHeight="1" x14ac:dyDescent="0.25"/>
  <cols>
    <col min="1" max="1" width="16.5" customWidth="1"/>
    <col min="2" max="2" width="24.5" customWidth="1"/>
    <col min="3" max="3" width="11.375" customWidth="1"/>
    <col min="4" max="5" width="11" customWidth="1"/>
    <col min="6" max="6" width="16.5" customWidth="1"/>
    <col min="7" max="26" width="11" customWidth="1"/>
  </cols>
  <sheetData>
    <row r="1" spans="1:6" ht="15.75" customHeight="1" x14ac:dyDescent="0.25">
      <c r="A1" s="5" t="s">
        <v>97</v>
      </c>
    </row>
    <row r="2" spans="1:6" ht="15.75" customHeight="1" x14ac:dyDescent="0.35">
      <c r="A2" s="16">
        <v>1</v>
      </c>
      <c r="B2" s="36" t="s">
        <v>98</v>
      </c>
      <c r="C2" s="37"/>
      <c r="D2" s="38"/>
    </row>
    <row r="3" spans="1:6" ht="15.75" customHeight="1" x14ac:dyDescent="0.25">
      <c r="A3" s="12" t="s">
        <v>99</v>
      </c>
      <c r="B3" s="12" t="s">
        <v>100</v>
      </c>
      <c r="C3" s="12" t="s">
        <v>101</v>
      </c>
      <c r="D3" s="12" t="s">
        <v>102</v>
      </c>
      <c r="F3" s="12" t="s">
        <v>99</v>
      </c>
    </row>
    <row r="4" spans="1:6" ht="15.75" customHeight="1" x14ac:dyDescent="0.25">
      <c r="A4" s="13" t="s">
        <v>103</v>
      </c>
      <c r="B4" s="13" t="s">
        <v>104</v>
      </c>
      <c r="C4" s="13">
        <v>26</v>
      </c>
      <c r="D4" s="13">
        <v>51117</v>
      </c>
      <c r="F4" s="17" t="s">
        <v>103</v>
      </c>
    </row>
    <row r="5" spans="1:6" ht="15.75" customHeight="1" x14ac:dyDescent="0.25">
      <c r="A5" s="13" t="s">
        <v>105</v>
      </c>
      <c r="B5" s="13" t="s">
        <v>106</v>
      </c>
      <c r="C5" s="13">
        <v>44</v>
      </c>
      <c r="D5" s="13">
        <v>28590</v>
      </c>
    </row>
    <row r="6" spans="1:6" ht="15.75" customHeight="1" x14ac:dyDescent="0.25">
      <c r="A6" s="13" t="s">
        <v>107</v>
      </c>
      <c r="B6" s="13" t="s">
        <v>108</v>
      </c>
      <c r="C6" s="13">
        <v>33</v>
      </c>
      <c r="D6" s="13">
        <v>42877</v>
      </c>
    </row>
    <row r="7" spans="1:6" ht="15.75" customHeight="1" x14ac:dyDescent="0.25">
      <c r="A7" s="13" t="s">
        <v>109</v>
      </c>
      <c r="B7" s="13" t="s">
        <v>110</v>
      </c>
      <c r="C7" s="13">
        <v>20</v>
      </c>
      <c r="D7" s="13">
        <v>47391</v>
      </c>
    </row>
    <row r="8" spans="1:6" ht="15.75" customHeight="1" x14ac:dyDescent="0.25">
      <c r="A8" s="13" t="s">
        <v>103</v>
      </c>
      <c r="B8" s="13" t="s">
        <v>104</v>
      </c>
      <c r="C8" s="13">
        <v>21</v>
      </c>
      <c r="D8" s="13">
        <v>45217</v>
      </c>
    </row>
    <row r="9" spans="1:6" ht="15.75" customHeight="1" x14ac:dyDescent="0.25">
      <c r="A9" s="13" t="s">
        <v>107</v>
      </c>
      <c r="B9" s="13" t="s">
        <v>108</v>
      </c>
      <c r="C9" s="13">
        <v>55</v>
      </c>
      <c r="D9" s="13">
        <v>45579</v>
      </c>
    </row>
    <row r="10" spans="1:6" ht="15.75" customHeight="1" x14ac:dyDescent="0.25">
      <c r="A10" s="13" t="s">
        <v>111</v>
      </c>
      <c r="B10" s="13" t="s">
        <v>112</v>
      </c>
      <c r="C10" s="13">
        <v>40</v>
      </c>
      <c r="D10" s="13">
        <v>27677</v>
      </c>
    </row>
    <row r="11" spans="1:6" ht="15.75" customHeight="1" x14ac:dyDescent="0.25">
      <c r="A11" s="13" t="s">
        <v>107</v>
      </c>
      <c r="B11" s="13" t="s">
        <v>108</v>
      </c>
      <c r="C11" s="13">
        <v>52</v>
      </c>
      <c r="D11" s="13">
        <v>35581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>
      <c r="A16" s="5" t="s">
        <v>113</v>
      </c>
    </row>
    <row r="17" spans="1:6" ht="15.75" customHeight="1" x14ac:dyDescent="0.35">
      <c r="A17" s="16">
        <v>2</v>
      </c>
      <c r="B17" s="36" t="s">
        <v>114</v>
      </c>
      <c r="C17" s="37"/>
      <c r="D17" s="38"/>
    </row>
    <row r="18" spans="1:6" ht="15.75" customHeight="1" x14ac:dyDescent="0.25">
      <c r="A18" s="12" t="s">
        <v>99</v>
      </c>
      <c r="B18" s="12" t="s">
        <v>100</v>
      </c>
      <c r="C18" s="12" t="s">
        <v>101</v>
      </c>
      <c r="D18" s="12" t="s">
        <v>102</v>
      </c>
      <c r="F18" s="12" t="s">
        <v>99</v>
      </c>
    </row>
    <row r="19" spans="1:6" ht="15.75" customHeight="1" x14ac:dyDescent="0.25">
      <c r="A19" s="13" t="s">
        <v>103</v>
      </c>
      <c r="B19" s="13" t="s">
        <v>104</v>
      </c>
      <c r="C19" s="13">
        <v>26</v>
      </c>
      <c r="D19" s="13">
        <v>51117</v>
      </c>
      <c r="F19" s="17" t="s">
        <v>115</v>
      </c>
    </row>
    <row r="20" spans="1:6" ht="15.75" customHeight="1" x14ac:dyDescent="0.25">
      <c r="A20" s="13" t="s">
        <v>105</v>
      </c>
      <c r="B20" s="13" t="s">
        <v>106</v>
      </c>
      <c r="C20" s="13">
        <v>44</v>
      </c>
      <c r="D20" s="13">
        <v>28590</v>
      </c>
    </row>
    <row r="21" spans="1:6" ht="15.75" customHeight="1" x14ac:dyDescent="0.25">
      <c r="A21" s="13" t="s">
        <v>107</v>
      </c>
      <c r="B21" s="13" t="s">
        <v>108</v>
      </c>
      <c r="C21" s="13">
        <v>33</v>
      </c>
      <c r="D21" s="13">
        <v>42877</v>
      </c>
    </row>
    <row r="22" spans="1:6" ht="15.75" customHeight="1" x14ac:dyDescent="0.25">
      <c r="A22" s="13" t="s">
        <v>109</v>
      </c>
      <c r="B22" s="13" t="s">
        <v>110</v>
      </c>
      <c r="C22" s="13">
        <v>20</v>
      </c>
      <c r="D22" s="13">
        <v>47391</v>
      </c>
    </row>
    <row r="23" spans="1:6" ht="15.75" customHeight="1" x14ac:dyDescent="0.25">
      <c r="A23" s="13" t="s">
        <v>103</v>
      </c>
      <c r="B23" s="13" t="s">
        <v>104</v>
      </c>
      <c r="C23" s="13">
        <v>21</v>
      </c>
      <c r="D23" s="13">
        <v>45217</v>
      </c>
    </row>
    <row r="24" spans="1:6" ht="15.75" customHeight="1" x14ac:dyDescent="0.25">
      <c r="A24" s="13" t="s">
        <v>107</v>
      </c>
      <c r="B24" s="13" t="s">
        <v>108</v>
      </c>
      <c r="C24" s="13">
        <v>55</v>
      </c>
      <c r="D24" s="13">
        <v>45579</v>
      </c>
    </row>
    <row r="25" spans="1:6" ht="15.75" customHeight="1" x14ac:dyDescent="0.25">
      <c r="A25" s="13" t="s">
        <v>111</v>
      </c>
      <c r="B25" s="13" t="s">
        <v>112</v>
      </c>
      <c r="C25" s="13">
        <v>40</v>
      </c>
      <c r="D25" s="13">
        <v>27677</v>
      </c>
    </row>
    <row r="26" spans="1:6" ht="15.75" customHeight="1" x14ac:dyDescent="0.25">
      <c r="A26" s="13" t="s">
        <v>107</v>
      </c>
      <c r="B26" s="13" t="s">
        <v>108</v>
      </c>
      <c r="C26" s="13">
        <v>52</v>
      </c>
      <c r="D26" s="13">
        <v>35581</v>
      </c>
    </row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:D2"/>
    <mergeCell ref="B17:D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defaultColWidth="11.25" defaultRowHeight="15" customHeight="1" x14ac:dyDescent="0.25"/>
  <cols>
    <col min="1" max="1" width="11.5" customWidth="1"/>
    <col min="2" max="26" width="11" customWidth="1"/>
  </cols>
  <sheetData>
    <row r="1" spans="1:5" ht="15.75" customHeight="1" x14ac:dyDescent="0.25">
      <c r="A1" s="12" t="s">
        <v>71</v>
      </c>
      <c r="B1" s="12" t="s">
        <v>71</v>
      </c>
      <c r="D1" s="5" t="s">
        <v>0</v>
      </c>
      <c r="E1" s="5" t="s">
        <v>116</v>
      </c>
    </row>
    <row r="2" spans="1:5" ht="15.75" customHeight="1" x14ac:dyDescent="0.25">
      <c r="A2" s="13">
        <v>1</v>
      </c>
      <c r="B2" s="13">
        <v>10</v>
      </c>
    </row>
    <row r="3" spans="1:5" ht="15.75" customHeight="1" x14ac:dyDescent="0.25">
      <c r="A3" s="13">
        <v>4</v>
      </c>
      <c r="B3" s="13">
        <v>5</v>
      </c>
      <c r="D3" s="5">
        <f>MOD(A5,B6)</f>
        <v>4</v>
      </c>
    </row>
    <row r="4" spans="1:5" ht="15.75" customHeight="1" x14ac:dyDescent="0.25">
      <c r="A4" s="13">
        <v>8</v>
      </c>
      <c r="B4" s="13">
        <v>4</v>
      </c>
    </row>
    <row r="5" spans="1:5" ht="15.75" customHeight="1" x14ac:dyDescent="0.25">
      <c r="A5" s="13">
        <v>10</v>
      </c>
      <c r="B5" s="13">
        <v>5</v>
      </c>
      <c r="D5" s="5">
        <f>MOD(A12,B12)</f>
        <v>2</v>
      </c>
    </row>
    <row r="6" spans="1:5" ht="15.75" customHeight="1" x14ac:dyDescent="0.25">
      <c r="A6" s="13">
        <v>5</v>
      </c>
      <c r="B6" s="13">
        <v>6</v>
      </c>
    </row>
    <row r="7" spans="1:5" ht="15.75" customHeight="1" x14ac:dyDescent="0.25">
      <c r="A7" s="13">
        <v>6</v>
      </c>
      <c r="B7" s="13">
        <v>9</v>
      </c>
    </row>
    <row r="8" spans="1:5" ht="15.75" customHeight="1" x14ac:dyDescent="0.25">
      <c r="A8" s="13">
        <v>4</v>
      </c>
      <c r="B8" s="13">
        <v>4</v>
      </c>
    </row>
    <row r="9" spans="1:5" ht="15.75" customHeight="1" x14ac:dyDescent="0.25">
      <c r="A9" s="13">
        <v>5</v>
      </c>
      <c r="B9" s="13">
        <v>1</v>
      </c>
    </row>
    <row r="10" spans="1:5" ht="15.75" customHeight="1" x14ac:dyDescent="0.25">
      <c r="A10" s="13">
        <v>6</v>
      </c>
      <c r="B10" s="13">
        <v>1</v>
      </c>
    </row>
    <row r="11" spans="1:5" ht="15.75" customHeight="1" x14ac:dyDescent="0.25">
      <c r="A11" s="13">
        <v>7</v>
      </c>
      <c r="B11" s="13">
        <v>8</v>
      </c>
    </row>
    <row r="12" spans="1:5" ht="15.75" customHeight="1" x14ac:dyDescent="0.25">
      <c r="A12" s="13">
        <v>10</v>
      </c>
      <c r="B12" s="13">
        <v>8</v>
      </c>
    </row>
    <row r="13" spans="1:5" ht="15.75" customHeight="1" x14ac:dyDescent="0.25">
      <c r="A13" s="13">
        <v>2</v>
      </c>
      <c r="B13" s="13">
        <v>6</v>
      </c>
    </row>
    <row r="14" spans="1:5" ht="15.75" customHeight="1" x14ac:dyDescent="0.25">
      <c r="A14" s="13">
        <v>4</v>
      </c>
      <c r="B14" s="13">
        <v>8</v>
      </c>
    </row>
    <row r="15" spans="1:5" ht="15.75" customHeight="1" x14ac:dyDescent="0.25">
      <c r="A15" s="13">
        <v>7</v>
      </c>
      <c r="B15" s="13">
        <v>5</v>
      </c>
    </row>
    <row r="16" spans="1:5" ht="15.75" customHeight="1" x14ac:dyDescent="0.25">
      <c r="A16" s="13">
        <v>5</v>
      </c>
      <c r="B16" s="13">
        <v>10</v>
      </c>
    </row>
    <row r="17" spans="1:2" ht="15.75" customHeight="1" x14ac:dyDescent="0.25">
      <c r="A17" s="13">
        <v>1</v>
      </c>
      <c r="B17" s="13">
        <v>10</v>
      </c>
    </row>
    <row r="18" spans="1:2" ht="15.75" customHeight="1" x14ac:dyDescent="0.25">
      <c r="A18" s="13">
        <v>10</v>
      </c>
      <c r="B18" s="13">
        <v>10</v>
      </c>
    </row>
    <row r="19" spans="1:2" ht="15.75" customHeight="1" x14ac:dyDescent="0.25">
      <c r="A19" s="13">
        <v>1</v>
      </c>
      <c r="B19" s="13">
        <v>5</v>
      </c>
    </row>
    <row r="20" spans="1:2" ht="15.75" customHeight="1" x14ac:dyDescent="0.25">
      <c r="A20" s="13">
        <v>1</v>
      </c>
      <c r="B20" s="13">
        <v>8</v>
      </c>
    </row>
    <row r="21" spans="1:2" ht="15.75" customHeight="1" x14ac:dyDescent="0.25">
      <c r="A21" s="13">
        <v>8</v>
      </c>
      <c r="B21" s="13">
        <v>3</v>
      </c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abSelected="1" topLeftCell="B68" workbookViewId="0">
      <selection activeCell="E91" sqref="E91"/>
    </sheetView>
  </sheetViews>
  <sheetFormatPr defaultColWidth="11.25" defaultRowHeight="15" customHeight="1" x14ac:dyDescent="0.25"/>
  <cols>
    <col min="1" max="1" width="11" customWidth="1"/>
    <col min="2" max="2" width="20.5" customWidth="1"/>
    <col min="3" max="3" width="18" customWidth="1"/>
    <col min="4" max="4" width="18.125" customWidth="1"/>
    <col min="5" max="5" width="16.875" customWidth="1"/>
    <col min="6" max="6" width="17.125" bestFit="1" customWidth="1"/>
    <col min="7" max="7" width="15.75" bestFit="1" customWidth="1"/>
    <col min="8" max="8" width="24.125" customWidth="1"/>
    <col min="9" max="9" width="15" customWidth="1"/>
    <col min="10" max="26" width="11" customWidth="1"/>
  </cols>
  <sheetData>
    <row r="1" spans="2:9" ht="15.75" customHeight="1" x14ac:dyDescent="0.25"/>
    <row r="2" spans="2:9" ht="15.75" customHeight="1" x14ac:dyDescent="0.25"/>
    <row r="3" spans="2:9" ht="15.75" customHeight="1" x14ac:dyDescent="0.3">
      <c r="B3" s="39" t="s">
        <v>117</v>
      </c>
      <c r="C3" s="37"/>
      <c r="D3" s="37"/>
      <c r="E3" s="37"/>
      <c r="F3" s="37"/>
      <c r="G3" s="37"/>
      <c r="H3" s="37"/>
      <c r="I3" s="38"/>
    </row>
    <row r="4" spans="2:9" ht="15.75" customHeight="1" x14ac:dyDescent="0.3">
      <c r="B4" s="18" t="s">
        <v>118</v>
      </c>
      <c r="C4" s="19" t="s">
        <v>119</v>
      </c>
      <c r="D4" s="19" t="s">
        <v>120</v>
      </c>
      <c r="E4" s="19" t="s">
        <v>121</v>
      </c>
      <c r="F4" s="19" t="s">
        <v>122</v>
      </c>
      <c r="G4" s="20" t="s">
        <v>123</v>
      </c>
      <c r="H4" s="20" t="s">
        <v>124</v>
      </c>
      <c r="I4" s="20" t="s">
        <v>125</v>
      </c>
    </row>
    <row r="5" spans="2:9" ht="15.75" customHeight="1" x14ac:dyDescent="0.25">
      <c r="B5" s="21" t="s">
        <v>104</v>
      </c>
      <c r="C5" s="21">
        <v>1500</v>
      </c>
      <c r="D5" s="21">
        <v>5000</v>
      </c>
      <c r="E5" s="21">
        <v>2500</v>
      </c>
      <c r="F5" s="21">
        <v>4500</v>
      </c>
      <c r="G5" s="21">
        <f t="shared" ref="G5:G10" si="0">C5+D5+E5+F5</f>
        <v>13500</v>
      </c>
      <c r="H5" s="21">
        <f>SUM(D5,D6,D7,D8,D9,D10)</f>
        <v>17500</v>
      </c>
      <c r="I5" s="21"/>
    </row>
    <row r="6" spans="2:9" ht="15.75" customHeight="1" x14ac:dyDescent="0.25">
      <c r="B6" s="21" t="s">
        <v>106</v>
      </c>
      <c r="C6" s="21">
        <v>3500</v>
      </c>
      <c r="D6" s="21">
        <v>1500</v>
      </c>
      <c r="E6" s="21">
        <v>3500</v>
      </c>
      <c r="F6" s="21">
        <v>4000</v>
      </c>
      <c r="G6" s="21">
        <f t="shared" si="0"/>
        <v>12500</v>
      </c>
      <c r="H6" s="21">
        <f>SUM(D5:D10)</f>
        <v>17500</v>
      </c>
      <c r="I6" s="21"/>
    </row>
    <row r="7" spans="2:9" ht="15.75" customHeight="1" x14ac:dyDescent="0.25">
      <c r="B7" s="21" t="s">
        <v>108</v>
      </c>
      <c r="C7" s="21">
        <v>1500</v>
      </c>
      <c r="D7" s="21">
        <v>4000</v>
      </c>
      <c r="E7" s="21">
        <v>3500</v>
      </c>
      <c r="F7" s="21">
        <v>5000</v>
      </c>
      <c r="G7" s="21">
        <f t="shared" si="0"/>
        <v>14000</v>
      </c>
      <c r="H7" s="21">
        <f>SUM(D5:E10)</f>
        <v>34500</v>
      </c>
      <c r="I7" s="21"/>
    </row>
    <row r="8" spans="2:9" ht="15.75" customHeight="1" x14ac:dyDescent="0.25">
      <c r="B8" s="21" t="s">
        <v>110</v>
      </c>
      <c r="C8" s="21">
        <v>3000</v>
      </c>
      <c r="D8" s="21">
        <v>2000</v>
      </c>
      <c r="E8" s="21">
        <v>1500</v>
      </c>
      <c r="F8" s="21">
        <v>4500</v>
      </c>
      <c r="G8" s="21">
        <f t="shared" si="0"/>
        <v>11000</v>
      </c>
      <c r="H8" s="21">
        <f>SUM(D5:D10,E5:E10)</f>
        <v>34500</v>
      </c>
      <c r="I8" s="21"/>
    </row>
    <row r="9" spans="2:9" ht="15.75" customHeight="1" x14ac:dyDescent="0.25">
      <c r="B9" s="21" t="s">
        <v>112</v>
      </c>
      <c r="C9" s="21">
        <v>3500</v>
      </c>
      <c r="D9" s="21">
        <v>1500</v>
      </c>
      <c r="E9" s="21">
        <v>3500</v>
      </c>
      <c r="F9" s="21">
        <v>2000</v>
      </c>
      <c r="G9" s="21">
        <f t="shared" si="0"/>
        <v>10500</v>
      </c>
      <c r="H9" s="21"/>
      <c r="I9" s="21"/>
    </row>
    <row r="10" spans="2:9" ht="15.75" customHeight="1" x14ac:dyDescent="0.25">
      <c r="B10" s="21" t="s">
        <v>126</v>
      </c>
      <c r="C10" s="21">
        <v>2500</v>
      </c>
      <c r="D10" s="21">
        <v>3500</v>
      </c>
      <c r="E10" s="21">
        <v>2500</v>
      </c>
      <c r="F10" s="21">
        <v>5000</v>
      </c>
      <c r="G10" s="21">
        <f t="shared" si="0"/>
        <v>13500</v>
      </c>
      <c r="H10" s="21"/>
      <c r="I10" s="21"/>
    </row>
    <row r="11" spans="2:9" ht="15.75" customHeight="1" x14ac:dyDescent="0.25"/>
    <row r="12" spans="2:9" ht="15.75" customHeight="1" x14ac:dyDescent="0.25">
      <c r="H12" s="35">
        <f>SUM(D5:D10, E5:E10)</f>
        <v>34500</v>
      </c>
    </row>
    <row r="13" spans="2:9" ht="15.75" customHeight="1" x14ac:dyDescent="0.25"/>
    <row r="14" spans="2:9" ht="15.75" customHeight="1" x14ac:dyDescent="0.3">
      <c r="B14" s="39" t="s">
        <v>127</v>
      </c>
      <c r="C14" s="37"/>
      <c r="D14" s="37"/>
      <c r="E14" s="37"/>
      <c r="F14" s="37"/>
      <c r="G14" s="37"/>
      <c r="H14" s="37"/>
      <c r="I14" s="38"/>
    </row>
    <row r="15" spans="2:9" ht="15.75" customHeight="1" x14ac:dyDescent="0.3">
      <c r="B15" s="18" t="s">
        <v>128</v>
      </c>
      <c r="C15" s="18" t="s">
        <v>118</v>
      </c>
      <c r="D15" s="19" t="s">
        <v>119</v>
      </c>
      <c r="E15" s="19" t="s">
        <v>120</v>
      </c>
      <c r="F15" s="19" t="s">
        <v>121</v>
      </c>
      <c r="G15" s="19" t="s">
        <v>122</v>
      </c>
      <c r="H15" s="19" t="s">
        <v>129</v>
      </c>
      <c r="I15" s="19" t="s">
        <v>130</v>
      </c>
    </row>
    <row r="16" spans="2:9" ht="15.75" customHeight="1" x14ac:dyDescent="0.25">
      <c r="B16" s="21" t="s">
        <v>131</v>
      </c>
      <c r="C16" s="21" t="s">
        <v>104</v>
      </c>
      <c r="D16" s="21">
        <v>1500</v>
      </c>
      <c r="E16" s="21">
        <v>5000</v>
      </c>
      <c r="F16" s="21">
        <v>2500</v>
      </c>
      <c r="G16" s="21">
        <v>4500</v>
      </c>
      <c r="H16" s="22"/>
      <c r="I16" s="22"/>
    </row>
    <row r="17" spans="2:9" ht="15.75" customHeight="1" x14ac:dyDescent="0.25">
      <c r="B17" s="21" t="s">
        <v>132</v>
      </c>
      <c r="C17" s="21" t="s">
        <v>106</v>
      </c>
      <c r="D17" s="21">
        <v>3500</v>
      </c>
      <c r="E17" s="21">
        <v>1500</v>
      </c>
      <c r="F17" s="21">
        <v>3500</v>
      </c>
      <c r="G17" s="21">
        <v>4000</v>
      </c>
      <c r="H17" s="22"/>
      <c r="I17" s="22"/>
    </row>
    <row r="18" spans="2:9" ht="15.75" customHeight="1" x14ac:dyDescent="0.25">
      <c r="B18" s="21" t="s">
        <v>133</v>
      </c>
      <c r="C18" s="21" t="s">
        <v>108</v>
      </c>
      <c r="D18" s="21">
        <v>1500</v>
      </c>
      <c r="E18" s="21">
        <v>4000</v>
      </c>
      <c r="F18" s="21">
        <v>3500</v>
      </c>
      <c r="G18" s="21">
        <v>5000</v>
      </c>
      <c r="H18" s="22"/>
      <c r="I18" s="22"/>
    </row>
    <row r="19" spans="2:9" ht="15.75" customHeight="1" x14ac:dyDescent="0.25">
      <c r="B19" s="21" t="s">
        <v>131</v>
      </c>
      <c r="C19" s="21" t="s">
        <v>110</v>
      </c>
      <c r="D19" s="21">
        <v>3000</v>
      </c>
      <c r="E19" s="21">
        <v>2000</v>
      </c>
      <c r="F19" s="21">
        <v>1500</v>
      </c>
      <c r="G19" s="21">
        <v>4500</v>
      </c>
      <c r="H19" s="22"/>
      <c r="I19" s="22"/>
    </row>
    <row r="20" spans="2:9" ht="15.75" customHeight="1" x14ac:dyDescent="0.25">
      <c r="B20" s="21" t="s">
        <v>133</v>
      </c>
      <c r="C20" s="21" t="s">
        <v>112</v>
      </c>
      <c r="D20" s="21">
        <v>3500</v>
      </c>
      <c r="E20" s="21">
        <v>1500</v>
      </c>
      <c r="F20" s="21">
        <v>3500</v>
      </c>
      <c r="G20" s="21">
        <v>2000</v>
      </c>
      <c r="H20" s="22"/>
      <c r="I20" s="22"/>
    </row>
    <row r="21" spans="2:9" ht="15.75" customHeight="1" x14ac:dyDescent="0.25">
      <c r="B21" s="21" t="s">
        <v>132</v>
      </c>
      <c r="C21" s="21" t="s">
        <v>126</v>
      </c>
      <c r="D21" s="21">
        <v>2500</v>
      </c>
      <c r="E21" s="21">
        <v>3500</v>
      </c>
      <c r="F21" s="21">
        <v>2500</v>
      </c>
      <c r="G21" s="21">
        <v>5000</v>
      </c>
      <c r="H21" s="22"/>
      <c r="I21" s="22"/>
    </row>
    <row r="22" spans="2:9" ht="15.75" customHeight="1" x14ac:dyDescent="0.25"/>
    <row r="23" spans="2:9" ht="15.75" customHeight="1" x14ac:dyDescent="0.25">
      <c r="F23" s="35">
        <f>MAX(D16:G21)</f>
        <v>5000</v>
      </c>
      <c r="G23" s="35">
        <f>MIN(D16:G21)</f>
        <v>1500</v>
      </c>
      <c r="I23">
        <v>84375000000000</v>
      </c>
    </row>
    <row r="24" spans="2:9" ht="15.75" customHeight="1" x14ac:dyDescent="0.25"/>
    <row r="25" spans="2:9" ht="15.75" customHeight="1" x14ac:dyDescent="0.3">
      <c r="B25" s="39" t="s">
        <v>134</v>
      </c>
      <c r="C25" s="37"/>
      <c r="D25" s="37"/>
      <c r="E25" s="37"/>
      <c r="F25" s="37"/>
      <c r="G25" s="37"/>
      <c r="H25" s="37"/>
      <c r="I25" s="38"/>
    </row>
    <row r="26" spans="2:9" ht="15.75" customHeight="1" x14ac:dyDescent="0.25">
      <c r="B26" s="23" t="s">
        <v>128</v>
      </c>
      <c r="C26" s="23" t="s">
        <v>118</v>
      </c>
      <c r="D26" s="24" t="s">
        <v>119</v>
      </c>
      <c r="E26" s="24" t="s">
        <v>120</v>
      </c>
      <c r="F26" s="24" t="s">
        <v>121</v>
      </c>
      <c r="G26" s="24" t="s">
        <v>122</v>
      </c>
      <c r="H26" s="25" t="s">
        <v>135</v>
      </c>
      <c r="I26" s="25" t="s">
        <v>136</v>
      </c>
    </row>
    <row r="27" spans="2:9" ht="15.75" customHeight="1" x14ac:dyDescent="0.25">
      <c r="B27" s="21" t="s">
        <v>131</v>
      </c>
      <c r="C27" s="21" t="s">
        <v>104</v>
      </c>
      <c r="D27" s="21">
        <v>1500</v>
      </c>
      <c r="E27" s="21">
        <v>5000</v>
      </c>
      <c r="F27" s="21">
        <v>2500</v>
      </c>
      <c r="G27" s="21">
        <v>4500</v>
      </c>
      <c r="H27" s="26">
        <f t="shared" ref="H27:H32" si="1">(D27+E27+F27+G27)/4</f>
        <v>3375</v>
      </c>
      <c r="I27" s="26">
        <f>AVERAGE(H27:H32)</f>
        <v>3125</v>
      </c>
    </row>
    <row r="28" spans="2:9" ht="15.75" customHeight="1" x14ac:dyDescent="0.25">
      <c r="B28" s="21" t="s">
        <v>132</v>
      </c>
      <c r="C28" s="21" t="s">
        <v>106</v>
      </c>
      <c r="D28" s="21">
        <v>3500</v>
      </c>
      <c r="E28" s="21">
        <v>1500</v>
      </c>
      <c r="F28" s="21">
        <v>3500</v>
      </c>
      <c r="G28" s="21">
        <v>4000</v>
      </c>
      <c r="H28" s="26">
        <f t="shared" si="1"/>
        <v>3125</v>
      </c>
      <c r="I28" s="26"/>
    </row>
    <row r="29" spans="2:9" ht="15.75" customHeight="1" x14ac:dyDescent="0.25">
      <c r="B29" s="21" t="s">
        <v>133</v>
      </c>
      <c r="C29" s="21" t="s">
        <v>108</v>
      </c>
      <c r="D29" s="21">
        <v>1500</v>
      </c>
      <c r="E29" s="21">
        <v>4000</v>
      </c>
      <c r="F29" s="21">
        <v>3500</v>
      </c>
      <c r="G29" s="21">
        <v>5000</v>
      </c>
      <c r="H29" s="26">
        <f t="shared" si="1"/>
        <v>3500</v>
      </c>
      <c r="I29" s="26"/>
    </row>
    <row r="30" spans="2:9" ht="15.75" customHeight="1" x14ac:dyDescent="0.25">
      <c r="B30" s="21" t="s">
        <v>131</v>
      </c>
      <c r="C30" s="21" t="s">
        <v>110</v>
      </c>
      <c r="D30" s="21">
        <v>3000</v>
      </c>
      <c r="E30" s="21">
        <v>2000</v>
      </c>
      <c r="F30" s="21">
        <v>1500</v>
      </c>
      <c r="G30" s="21">
        <v>4500</v>
      </c>
      <c r="H30" s="26">
        <f t="shared" si="1"/>
        <v>2750</v>
      </c>
      <c r="I30" s="26"/>
    </row>
    <row r="31" spans="2:9" ht="15.75" customHeight="1" x14ac:dyDescent="0.25">
      <c r="B31" s="21" t="s">
        <v>133</v>
      </c>
      <c r="C31" s="21" t="s">
        <v>112</v>
      </c>
      <c r="D31" s="21">
        <v>3500</v>
      </c>
      <c r="E31" s="21">
        <v>1500</v>
      </c>
      <c r="F31" s="21">
        <v>3500</v>
      </c>
      <c r="G31" s="21">
        <v>2000</v>
      </c>
      <c r="H31" s="26">
        <f t="shared" si="1"/>
        <v>2625</v>
      </c>
      <c r="I31" s="26"/>
    </row>
    <row r="32" spans="2:9" ht="15.75" customHeight="1" x14ac:dyDescent="0.25">
      <c r="B32" s="21" t="s">
        <v>132</v>
      </c>
      <c r="C32" s="21" t="s">
        <v>126</v>
      </c>
      <c r="D32" s="21">
        <v>2500</v>
      </c>
      <c r="E32" s="21">
        <v>3500</v>
      </c>
      <c r="F32" s="21">
        <v>2500</v>
      </c>
      <c r="G32" s="21">
        <v>5000</v>
      </c>
      <c r="H32" s="26">
        <f t="shared" si="1"/>
        <v>3375</v>
      </c>
      <c r="I32" s="26"/>
    </row>
    <row r="33" spans="2:12" ht="15.75" customHeight="1" x14ac:dyDescent="0.25"/>
    <row r="34" spans="2:12" ht="15.75" customHeight="1" x14ac:dyDescent="0.25"/>
    <row r="35" spans="2:12" ht="15.75" customHeight="1" x14ac:dyDescent="0.25"/>
    <row r="36" spans="2:12" ht="15.75" customHeight="1" x14ac:dyDescent="0.25"/>
    <row r="37" spans="2:12" ht="15.75" customHeight="1" x14ac:dyDescent="0.3">
      <c r="B37" s="39" t="s">
        <v>137</v>
      </c>
      <c r="C37" s="37"/>
      <c r="D37" s="37"/>
      <c r="E37" s="37"/>
      <c r="F37" s="37"/>
      <c r="G37" s="37"/>
      <c r="H37" s="37"/>
      <c r="I37" s="37"/>
      <c r="J37" s="37"/>
      <c r="K37" s="38"/>
    </row>
    <row r="38" spans="2:12" ht="15.75" customHeight="1" x14ac:dyDescent="0.25">
      <c r="B38" s="23" t="s">
        <v>128</v>
      </c>
      <c r="C38" s="23" t="s">
        <v>118</v>
      </c>
      <c r="D38" s="24" t="s">
        <v>119</v>
      </c>
      <c r="E38" s="24" t="s">
        <v>120</v>
      </c>
      <c r="F38" s="24" t="s">
        <v>121</v>
      </c>
      <c r="G38" s="24" t="s">
        <v>122</v>
      </c>
      <c r="H38" s="27" t="s">
        <v>138</v>
      </c>
      <c r="I38" s="27" t="s">
        <v>139</v>
      </c>
      <c r="J38" s="27" t="s">
        <v>140</v>
      </c>
      <c r="K38" s="27" t="s">
        <v>141</v>
      </c>
      <c r="L38" s="27" t="s">
        <v>142</v>
      </c>
    </row>
    <row r="39" spans="2:12" ht="15.75" customHeight="1" x14ac:dyDescent="0.25">
      <c r="B39" s="21" t="s">
        <v>131</v>
      </c>
      <c r="C39" s="21" t="s">
        <v>104</v>
      </c>
      <c r="D39" s="21">
        <v>1500</v>
      </c>
      <c r="E39" s="21">
        <v>5000</v>
      </c>
      <c r="F39" s="21">
        <v>2500</v>
      </c>
      <c r="G39" s="21">
        <v>4500</v>
      </c>
      <c r="H39" s="21">
        <f>COUNT(D39:D44)</f>
        <v>5</v>
      </c>
      <c r="I39" s="21"/>
      <c r="J39" s="21"/>
      <c r="K39" s="21"/>
      <c r="L39" s="28">
        <f>COUNTIF(G39:G44, 5000)</f>
        <v>2</v>
      </c>
    </row>
    <row r="40" spans="2:12" ht="15.75" customHeight="1" x14ac:dyDescent="0.25">
      <c r="B40" s="21" t="s">
        <v>132</v>
      </c>
      <c r="C40" s="21" t="s">
        <v>106</v>
      </c>
      <c r="D40" s="21">
        <v>3500</v>
      </c>
      <c r="E40" s="21" t="s">
        <v>143</v>
      </c>
      <c r="F40" s="21">
        <v>3500</v>
      </c>
      <c r="G40" s="21">
        <v>4000</v>
      </c>
      <c r="H40" s="21"/>
      <c r="I40" s="21"/>
      <c r="J40" s="21"/>
      <c r="K40" s="21"/>
      <c r="L40" s="22"/>
    </row>
    <row r="41" spans="2:12" ht="15.75" customHeight="1" x14ac:dyDescent="0.25">
      <c r="B41" s="21" t="s">
        <v>133</v>
      </c>
      <c r="C41" s="21" t="s">
        <v>108</v>
      </c>
      <c r="D41" s="21"/>
      <c r="E41" s="21"/>
      <c r="F41" s="21"/>
      <c r="G41" s="21">
        <v>5000</v>
      </c>
      <c r="H41" s="21"/>
      <c r="I41" s="21"/>
      <c r="J41" s="21"/>
      <c r="K41" s="21"/>
      <c r="L41" s="22"/>
    </row>
    <row r="42" spans="2:12" ht="15.75" customHeight="1" x14ac:dyDescent="0.25">
      <c r="B42" s="21" t="s">
        <v>131</v>
      </c>
      <c r="C42" s="21" t="s">
        <v>110</v>
      </c>
      <c r="D42" s="21">
        <v>3000</v>
      </c>
      <c r="E42" s="21">
        <v>2000</v>
      </c>
      <c r="F42" s="21">
        <v>1500</v>
      </c>
      <c r="G42" s="21">
        <v>4500</v>
      </c>
      <c r="H42" s="21"/>
      <c r="I42" s="21"/>
      <c r="J42" s="21"/>
      <c r="K42" s="21"/>
      <c r="L42" s="22"/>
    </row>
    <row r="43" spans="2:12" ht="15.75" customHeight="1" x14ac:dyDescent="0.25">
      <c r="B43" s="21" t="s">
        <v>133</v>
      </c>
      <c r="C43" s="21" t="s">
        <v>112</v>
      </c>
      <c r="D43" s="21">
        <v>3500</v>
      </c>
      <c r="E43" s="21">
        <v>1500</v>
      </c>
      <c r="F43" s="21">
        <v>3500</v>
      </c>
      <c r="G43" s="21">
        <v>2000</v>
      </c>
      <c r="H43" s="21"/>
      <c r="I43" s="21"/>
      <c r="J43" s="21"/>
      <c r="K43" s="21"/>
      <c r="L43" s="22"/>
    </row>
    <row r="44" spans="2:12" ht="15.75" customHeight="1" x14ac:dyDescent="0.25">
      <c r="B44" s="21" t="s">
        <v>132</v>
      </c>
      <c r="C44" s="21" t="s">
        <v>126</v>
      </c>
      <c r="D44" s="21">
        <v>2500</v>
      </c>
      <c r="E44" s="21">
        <v>3500</v>
      </c>
      <c r="F44" s="21">
        <v>2500</v>
      </c>
      <c r="G44" s="21">
        <v>5000</v>
      </c>
      <c r="H44" s="21"/>
      <c r="I44" s="21"/>
      <c r="J44" s="21"/>
      <c r="K44" s="21"/>
      <c r="L44" s="22"/>
    </row>
    <row r="45" spans="2:12" ht="15.75" customHeight="1" x14ac:dyDescent="0.25"/>
    <row r="46" spans="2:12" ht="15.75" customHeight="1" x14ac:dyDescent="0.25">
      <c r="B46">
        <f>COUNTA(B39:B44)</f>
        <v>6</v>
      </c>
      <c r="C46">
        <f>COUNTA(D39:D44)</f>
        <v>5</v>
      </c>
      <c r="E46">
        <f>COUNTA(E39:E44)</f>
        <v>5</v>
      </c>
      <c r="F46">
        <f>COUNT(E39:E44)</f>
        <v>4</v>
      </c>
      <c r="H46">
        <f>COUNT(D39:G44)</f>
        <v>20</v>
      </c>
      <c r="J46" s="35">
        <f>COUNTA(B39:G44)-COUNT(B39:G44)</f>
        <v>13</v>
      </c>
    </row>
    <row r="47" spans="2:12" ht="15.75" customHeight="1" x14ac:dyDescent="0.25"/>
    <row r="48" spans="2:12" ht="15.75" customHeight="1" x14ac:dyDescent="0.25"/>
    <row r="49" spans="2:10" ht="15.75" customHeight="1" x14ac:dyDescent="0.3">
      <c r="B49" s="39" t="s">
        <v>144</v>
      </c>
      <c r="C49" s="37"/>
      <c r="D49" s="37"/>
      <c r="E49" s="37"/>
      <c r="F49" s="37"/>
      <c r="G49" s="37"/>
      <c r="H49" s="37"/>
      <c r="I49" s="38"/>
    </row>
    <row r="50" spans="2:10" ht="15.75" customHeight="1" x14ac:dyDescent="0.25">
      <c r="B50" s="23" t="s">
        <v>128</v>
      </c>
      <c r="C50" s="23" t="s">
        <v>118</v>
      </c>
      <c r="D50" s="24" t="s">
        <v>119</v>
      </c>
      <c r="E50" s="24" t="s">
        <v>120</v>
      </c>
      <c r="F50" s="24" t="s">
        <v>121</v>
      </c>
      <c r="G50" s="24" t="s">
        <v>122</v>
      </c>
      <c r="H50" s="27" t="s">
        <v>145</v>
      </c>
      <c r="I50" s="27" t="s">
        <v>144</v>
      </c>
      <c r="J50" s="29"/>
    </row>
    <row r="51" spans="2:10" ht="15.75" customHeight="1" x14ac:dyDescent="0.25">
      <c r="B51" s="21" t="s">
        <v>131</v>
      </c>
      <c r="C51" s="21" t="s">
        <v>104</v>
      </c>
      <c r="D51" s="21">
        <v>1500</v>
      </c>
      <c r="E51" s="21">
        <v>5000</v>
      </c>
      <c r="F51" s="21">
        <v>2500</v>
      </c>
      <c r="G51" s="21">
        <v>4500</v>
      </c>
      <c r="H51" s="21"/>
      <c r="I51" s="22"/>
    </row>
    <row r="52" spans="2:10" ht="15.75" customHeight="1" x14ac:dyDescent="0.25">
      <c r="B52" s="21" t="s">
        <v>132</v>
      </c>
      <c r="C52" s="21" t="s">
        <v>106</v>
      </c>
      <c r="D52" s="21">
        <v>3500</v>
      </c>
      <c r="E52" s="21">
        <v>1500</v>
      </c>
      <c r="F52" s="21">
        <v>3500</v>
      </c>
      <c r="G52" s="21">
        <v>4000</v>
      </c>
      <c r="H52" s="22"/>
      <c r="I52" s="22"/>
    </row>
    <row r="53" spans="2:10" ht="15.75" customHeight="1" x14ac:dyDescent="0.25">
      <c r="B53" s="21" t="s">
        <v>133</v>
      </c>
      <c r="C53" s="21" t="s">
        <v>108</v>
      </c>
      <c r="D53" s="21">
        <v>1500</v>
      </c>
      <c r="E53" s="21">
        <v>4000</v>
      </c>
      <c r="F53" s="21">
        <v>3500</v>
      </c>
      <c r="G53" s="21">
        <v>5000</v>
      </c>
      <c r="H53" s="22"/>
      <c r="I53" s="22"/>
    </row>
    <row r="54" spans="2:10" ht="15.75" customHeight="1" x14ac:dyDescent="0.25">
      <c r="B54" s="21" t="s">
        <v>131</v>
      </c>
      <c r="C54" s="21" t="s">
        <v>110</v>
      </c>
      <c r="D54" s="21">
        <v>3000</v>
      </c>
      <c r="E54" s="21">
        <v>2000</v>
      </c>
      <c r="F54" s="21">
        <v>1500</v>
      </c>
      <c r="G54" s="21">
        <v>4500</v>
      </c>
      <c r="H54" s="22"/>
      <c r="I54" s="22"/>
    </row>
    <row r="55" spans="2:10" ht="15.75" customHeight="1" x14ac:dyDescent="0.25">
      <c r="B55" s="21" t="s">
        <v>133</v>
      </c>
      <c r="C55" s="21" t="s">
        <v>112</v>
      </c>
      <c r="D55" s="21">
        <v>3500</v>
      </c>
      <c r="E55" s="21">
        <v>1500</v>
      </c>
      <c r="F55" s="21">
        <v>3500</v>
      </c>
      <c r="G55" s="21">
        <v>2000</v>
      </c>
      <c r="H55" s="22"/>
      <c r="I55" s="22"/>
    </row>
    <row r="56" spans="2:10" ht="15.75" customHeight="1" x14ac:dyDescent="0.25">
      <c r="B56" s="21" t="s">
        <v>132</v>
      </c>
      <c r="C56" s="21" t="s">
        <v>126</v>
      </c>
      <c r="D56" s="21">
        <v>2500</v>
      </c>
      <c r="E56" s="21">
        <v>3500</v>
      </c>
      <c r="F56" s="21">
        <v>2500</v>
      </c>
      <c r="G56" s="21">
        <v>5000</v>
      </c>
      <c r="H56" s="22"/>
      <c r="I56" s="22"/>
    </row>
    <row r="57" spans="2:10" ht="15.75" customHeight="1" x14ac:dyDescent="0.25"/>
    <row r="58" spans="2:10" ht="15.75" customHeight="1" x14ac:dyDescent="0.25"/>
    <row r="59" spans="2:10" ht="15.75" customHeight="1" x14ac:dyDescent="0.25"/>
    <row r="60" spans="2:10" ht="15.75" customHeight="1" x14ac:dyDescent="0.25"/>
    <row r="61" spans="2:10" ht="15.75" customHeight="1" x14ac:dyDescent="0.25">
      <c r="B61" s="5" t="s">
        <v>146</v>
      </c>
    </row>
    <row r="62" spans="2:10" ht="15.75" customHeight="1" x14ac:dyDescent="0.25"/>
    <row r="63" spans="2:10" ht="15.75" customHeight="1" x14ac:dyDescent="0.3">
      <c r="B63" s="39" t="s">
        <v>147</v>
      </c>
      <c r="C63" s="37"/>
      <c r="D63" s="38"/>
    </row>
    <row r="64" spans="2:10" ht="15.75" customHeight="1" x14ac:dyDescent="0.25">
      <c r="B64" s="24" t="s">
        <v>148</v>
      </c>
      <c r="C64" s="24" t="s">
        <v>149</v>
      </c>
      <c r="D64" s="24" t="s">
        <v>150</v>
      </c>
    </row>
    <row r="65" spans="2:5" ht="15.75" customHeight="1" x14ac:dyDescent="0.25">
      <c r="B65" s="22">
        <v>13</v>
      </c>
      <c r="C65" s="22">
        <v>3</v>
      </c>
      <c r="D65" s="22">
        <f xml:space="preserve"> MOD(B65, C65)</f>
        <v>1</v>
      </c>
    </row>
    <row r="66" spans="2:5" ht="15.75" customHeight="1" x14ac:dyDescent="0.25">
      <c r="B66" s="22">
        <v>20</v>
      </c>
      <c r="C66" s="22">
        <v>3</v>
      </c>
      <c r="D66" s="28">
        <f t="shared" ref="D66:D70" si="2" xml:space="preserve"> MOD(B66, C66)</f>
        <v>2</v>
      </c>
    </row>
    <row r="67" spans="2:5" ht="15.75" customHeight="1" x14ac:dyDescent="0.25">
      <c r="B67" s="22">
        <v>11</v>
      </c>
      <c r="C67" s="22">
        <v>2</v>
      </c>
      <c r="D67" s="28">
        <f t="shared" si="2"/>
        <v>1</v>
      </c>
    </row>
    <row r="68" spans="2:5" ht="15.75" customHeight="1" x14ac:dyDescent="0.25">
      <c r="B68" s="22">
        <v>23</v>
      </c>
      <c r="C68" s="22">
        <v>2</v>
      </c>
      <c r="D68" s="28">
        <f t="shared" si="2"/>
        <v>1</v>
      </c>
      <c r="E68" s="30" t="s">
        <v>151</v>
      </c>
    </row>
    <row r="69" spans="2:5" ht="15.75" customHeight="1" x14ac:dyDescent="0.25">
      <c r="B69" s="22">
        <v>29</v>
      </c>
      <c r="C69" s="22">
        <v>5</v>
      </c>
      <c r="D69" s="28">
        <f t="shared" si="2"/>
        <v>4</v>
      </c>
    </row>
    <row r="70" spans="2:5" ht="15.75" customHeight="1" x14ac:dyDescent="0.25">
      <c r="B70" s="22">
        <v>25</v>
      </c>
      <c r="C70" s="22">
        <v>3</v>
      </c>
      <c r="D70" s="28">
        <f t="shared" si="2"/>
        <v>1</v>
      </c>
    </row>
    <row r="71" spans="2:5" ht="15.75" customHeight="1" x14ac:dyDescent="0.25"/>
    <row r="72" spans="2:5" ht="15.75" customHeight="1" x14ac:dyDescent="0.25"/>
    <row r="73" spans="2:5" ht="15.75" customHeight="1" x14ac:dyDescent="0.3">
      <c r="B73" s="39" t="s">
        <v>152</v>
      </c>
      <c r="C73" s="37"/>
      <c r="D73" s="38"/>
    </row>
    <row r="74" spans="2:5" ht="15.75" customHeight="1" x14ac:dyDescent="0.25">
      <c r="B74" s="24" t="s">
        <v>148</v>
      </c>
      <c r="C74" s="24" t="s">
        <v>153</v>
      </c>
      <c r="D74" s="24" t="s">
        <v>154</v>
      </c>
    </row>
    <row r="75" spans="2:5" ht="15.75" customHeight="1" x14ac:dyDescent="0.25">
      <c r="B75" s="22">
        <f t="shared" ref="B75:B80" ca="1" si="3">RANDBETWEEN(3,5)</f>
        <v>4</v>
      </c>
      <c r="C75" s="22">
        <v>3</v>
      </c>
      <c r="D75" s="22">
        <f ca="1" xml:space="preserve"> POWER(B75, C75)</f>
        <v>64</v>
      </c>
    </row>
    <row r="76" spans="2:5" ht="15.75" customHeight="1" x14ac:dyDescent="0.25">
      <c r="B76" s="22">
        <f t="shared" ca="1" si="3"/>
        <v>5</v>
      </c>
      <c r="C76" s="22">
        <v>3</v>
      </c>
      <c r="D76" s="28">
        <f t="shared" ref="D76:D80" ca="1" si="4" xml:space="preserve"> POWER(B76, C76)</f>
        <v>125</v>
      </c>
    </row>
    <row r="77" spans="2:5" ht="15.75" customHeight="1" x14ac:dyDescent="0.25">
      <c r="B77" s="22">
        <f t="shared" ca="1" si="3"/>
        <v>4</v>
      </c>
      <c r="C77" s="22">
        <v>2</v>
      </c>
      <c r="D77" s="28">
        <f t="shared" ca="1" si="4"/>
        <v>16</v>
      </c>
    </row>
    <row r="78" spans="2:5" ht="15.75" customHeight="1" x14ac:dyDescent="0.25">
      <c r="B78" s="22">
        <f t="shared" ca="1" si="3"/>
        <v>4</v>
      </c>
      <c r="C78" s="22">
        <v>2</v>
      </c>
      <c r="D78" s="28">
        <f t="shared" ca="1" si="4"/>
        <v>16</v>
      </c>
    </row>
    <row r="79" spans="2:5" ht="15.75" customHeight="1" x14ac:dyDescent="0.25">
      <c r="B79" s="22">
        <f t="shared" ca="1" si="3"/>
        <v>5</v>
      </c>
      <c r="C79" s="22">
        <v>5</v>
      </c>
      <c r="D79" s="28">
        <f t="shared" ca="1" si="4"/>
        <v>3125</v>
      </c>
    </row>
    <row r="80" spans="2:5" ht="15.75" customHeight="1" x14ac:dyDescent="0.25">
      <c r="B80" s="22">
        <f t="shared" ca="1" si="3"/>
        <v>5</v>
      </c>
      <c r="C80" s="22">
        <v>3</v>
      </c>
      <c r="D80" s="28">
        <f t="shared" ca="1" si="4"/>
        <v>125</v>
      </c>
    </row>
    <row r="81" spans="2:10" ht="15.75" customHeight="1" x14ac:dyDescent="0.25"/>
    <row r="82" spans="2:10" ht="15.75" customHeight="1" x14ac:dyDescent="0.25"/>
    <row r="83" spans="2:10" ht="15.75" customHeight="1" x14ac:dyDescent="0.25"/>
    <row r="84" spans="2:10" ht="15.75" customHeight="1" x14ac:dyDescent="0.3">
      <c r="B84" s="40" t="s">
        <v>216</v>
      </c>
      <c r="C84" s="55"/>
      <c r="D84" s="55"/>
      <c r="E84" s="55"/>
      <c r="F84" s="55"/>
      <c r="G84" s="55"/>
      <c r="H84" s="55"/>
      <c r="I84" s="55"/>
    </row>
    <row r="85" spans="2:10" ht="15.75" customHeight="1" x14ac:dyDescent="0.25">
      <c r="B85" s="24" t="s">
        <v>148</v>
      </c>
      <c r="C85" s="24" t="s">
        <v>155</v>
      </c>
      <c r="D85" s="24" t="s">
        <v>156</v>
      </c>
      <c r="E85" s="24" t="s">
        <v>157</v>
      </c>
      <c r="F85" s="24" t="s">
        <v>213</v>
      </c>
      <c r="G85" s="24" t="s">
        <v>219</v>
      </c>
      <c r="H85" s="24" t="s">
        <v>214</v>
      </c>
      <c r="I85" s="24" t="s">
        <v>215</v>
      </c>
    </row>
    <row r="86" spans="2:10" ht="15.75" customHeight="1" x14ac:dyDescent="0.25">
      <c r="B86" s="54">
        <v>13.255000000000001</v>
      </c>
      <c r="C86" s="22">
        <v>10</v>
      </c>
      <c r="D86" s="22">
        <f>_xlfn.CEILING.MATH(B86, C86)</f>
        <v>20</v>
      </c>
      <c r="E86" s="22">
        <f>_xlfn.FLOOR.MATH(B86, C86)</f>
        <v>10</v>
      </c>
      <c r="F86" s="53">
        <f>ROUND(B86, 1)</f>
        <v>13.3</v>
      </c>
      <c r="G86" s="54">
        <f xml:space="preserve"> ROUNDUP(B86, 1)</f>
        <v>13.299999999999999</v>
      </c>
      <c r="H86" s="54">
        <f xml:space="preserve"> ROUNDDOWN(B86, 1)</f>
        <v>13.2</v>
      </c>
      <c r="I86" s="28">
        <f>MROUND(B86, 10)</f>
        <v>10</v>
      </c>
      <c r="J86">
        <f>MROUND(B86, C86)</f>
        <v>10</v>
      </c>
    </row>
    <row r="87" spans="2:10" ht="15.75" customHeight="1" x14ac:dyDescent="0.25">
      <c r="B87" s="54">
        <v>20.22</v>
      </c>
      <c r="C87" s="22">
        <v>15</v>
      </c>
      <c r="D87" s="22">
        <f xml:space="preserve"> _xlfn.CEILING.MATH(B87, C87)</f>
        <v>30</v>
      </c>
      <c r="E87" s="28">
        <f t="shared" ref="E87:E91" si="5">_xlfn.FLOOR.MATH(B87, C87)</f>
        <v>15</v>
      </c>
      <c r="F87" s="53">
        <f t="shared" ref="F87:F91" si="6">ROUND(B87, 1)</f>
        <v>20.2</v>
      </c>
      <c r="G87" s="54">
        <f t="shared" ref="G87:G91" si="7" xml:space="preserve"> ROUNDUP(B87, 1)</f>
        <v>20.3</v>
      </c>
      <c r="H87" s="54">
        <f t="shared" ref="H87:H91" si="8" xml:space="preserve"> ROUNDDOWN(B87, 1)</f>
        <v>20.2</v>
      </c>
      <c r="I87" s="28">
        <f xml:space="preserve"> MROUND(B87, 10)</f>
        <v>20</v>
      </c>
      <c r="J87">
        <f>MROUND(B87,C87)</f>
        <v>15</v>
      </c>
    </row>
    <row r="88" spans="2:10" ht="15.75" customHeight="1" x14ac:dyDescent="0.25">
      <c r="B88" s="54">
        <v>56.65</v>
      </c>
      <c r="C88" s="22">
        <v>25</v>
      </c>
      <c r="D88" s="28">
        <f t="shared" ref="D88:D91" si="9" xml:space="preserve"> _xlfn.CEILING.MATH(B88, C88)</f>
        <v>75</v>
      </c>
      <c r="E88" s="28">
        <f t="shared" si="5"/>
        <v>50</v>
      </c>
      <c r="F88" s="53">
        <f t="shared" si="6"/>
        <v>56.7</v>
      </c>
      <c r="G88" s="54">
        <f t="shared" si="7"/>
        <v>56.7</v>
      </c>
      <c r="H88" s="54">
        <f t="shared" si="8"/>
        <v>56.6</v>
      </c>
      <c r="I88" s="28">
        <f xml:space="preserve"> MROUND(B88, 10)</f>
        <v>60</v>
      </c>
      <c r="J88">
        <f xml:space="preserve"> MROUND(B88, C88)</f>
        <v>50</v>
      </c>
    </row>
    <row r="89" spans="2:10" ht="15.75" customHeight="1" x14ac:dyDescent="0.25">
      <c r="B89" s="54">
        <v>78.900000000000006</v>
      </c>
      <c r="C89" s="22">
        <v>50</v>
      </c>
      <c r="D89" s="28">
        <f t="shared" si="9"/>
        <v>100</v>
      </c>
      <c r="E89" s="28">
        <f t="shared" si="5"/>
        <v>50</v>
      </c>
      <c r="F89" s="53">
        <f t="shared" si="6"/>
        <v>78.900000000000006</v>
      </c>
      <c r="G89" s="54">
        <f xml:space="preserve"> ROUNDUP(B89, 0)</f>
        <v>79</v>
      </c>
      <c r="H89" s="54">
        <f xml:space="preserve"> ROUNDDOWN(B89, 0)</f>
        <v>78</v>
      </c>
      <c r="I89" s="28">
        <f xml:space="preserve"> MROUND(B89, 10)</f>
        <v>80</v>
      </c>
      <c r="J89">
        <f xml:space="preserve"> MROUND(B89, C89)</f>
        <v>100</v>
      </c>
    </row>
    <row r="90" spans="2:10" ht="15.75" customHeight="1" x14ac:dyDescent="0.25">
      <c r="B90" s="54">
        <v>145.15</v>
      </c>
      <c r="C90" s="22">
        <v>100</v>
      </c>
      <c r="D90" s="28">
        <f t="shared" si="9"/>
        <v>200</v>
      </c>
      <c r="E90" s="28">
        <f t="shared" si="5"/>
        <v>100</v>
      </c>
      <c r="F90" s="53">
        <f t="shared" si="6"/>
        <v>145.19999999999999</v>
      </c>
      <c r="G90" s="54">
        <f t="shared" si="7"/>
        <v>145.19999999999999</v>
      </c>
      <c r="H90" s="54">
        <f t="shared" si="8"/>
        <v>145.1</v>
      </c>
      <c r="I90" s="28"/>
    </row>
    <row r="91" spans="2:10" ht="15.75" customHeight="1" x14ac:dyDescent="0.25">
      <c r="B91" s="54">
        <v>754.45</v>
      </c>
      <c r="C91" s="22">
        <v>1000</v>
      </c>
      <c r="D91" s="28">
        <f t="shared" si="9"/>
        <v>1000</v>
      </c>
      <c r="E91" s="28">
        <f>_xlfn.FLOOR.MATH(B91, C91)</f>
        <v>0</v>
      </c>
      <c r="F91" s="53">
        <f t="shared" si="6"/>
        <v>754.5</v>
      </c>
      <c r="G91" s="54">
        <f t="shared" si="7"/>
        <v>754.5</v>
      </c>
      <c r="H91" s="54">
        <f t="shared" si="8"/>
        <v>754.4</v>
      </c>
      <c r="I91" s="28"/>
    </row>
    <row r="92" spans="2:10" ht="15.75" customHeight="1" x14ac:dyDescent="0.25"/>
    <row r="93" spans="2:10" ht="15.75" customHeight="1" x14ac:dyDescent="0.25"/>
    <row r="94" spans="2:10" ht="15.75" customHeight="1" x14ac:dyDescent="0.25"/>
    <row r="95" spans="2:10" ht="15.75" customHeight="1" x14ac:dyDescent="0.3">
      <c r="B95" s="40" t="s">
        <v>158</v>
      </c>
      <c r="C95" s="41"/>
      <c r="D95" s="41"/>
      <c r="E95" s="41"/>
      <c r="F95" s="41"/>
      <c r="G95" s="42"/>
    </row>
    <row r="96" spans="2:10" ht="15.75" customHeight="1" x14ac:dyDescent="0.25">
      <c r="B96" s="24" t="s">
        <v>159</v>
      </c>
      <c r="C96" s="24" t="s">
        <v>160</v>
      </c>
      <c r="D96" s="24" t="s">
        <v>158</v>
      </c>
      <c r="E96" s="24" t="s">
        <v>161</v>
      </c>
      <c r="F96" s="24" t="s">
        <v>162</v>
      </c>
      <c r="G96" s="24" t="s">
        <v>163</v>
      </c>
    </row>
    <row r="97" spans="2:7" ht="15.75" customHeight="1" x14ac:dyDescent="0.25">
      <c r="B97" s="28">
        <v>5</v>
      </c>
      <c r="C97" s="28">
        <v>6</v>
      </c>
      <c r="D97" s="22" t="e">
        <f t="shared" ref="D97:D102" ca="1" si="10">_xludf.CONCAT(B97,C97)</f>
        <v>#NAME?</v>
      </c>
      <c r="E97" s="22" t="s">
        <v>104</v>
      </c>
      <c r="F97" s="22" t="s">
        <v>106</v>
      </c>
      <c r="G97" s="22"/>
    </row>
    <row r="98" spans="2:7" ht="15.75" customHeight="1" x14ac:dyDescent="0.25">
      <c r="B98" s="28">
        <v>9</v>
      </c>
      <c r="C98" s="28">
        <v>1</v>
      </c>
      <c r="D98" s="22" t="e">
        <f t="shared" ca="1" si="10"/>
        <v>#NAME?</v>
      </c>
      <c r="E98" s="22" t="s">
        <v>164</v>
      </c>
      <c r="F98" s="22" t="s">
        <v>165</v>
      </c>
      <c r="G98" s="22" t="e">
        <f ca="1">_xludf.CONCAT(E98,F98)</f>
        <v>#NAME?</v>
      </c>
    </row>
    <row r="99" spans="2:7" ht="15.75" customHeight="1" x14ac:dyDescent="0.25">
      <c r="B99" s="22">
        <f t="shared" ref="B99:C99" ca="1" si="11">RANDBETWEEN(1,9)</f>
        <v>3</v>
      </c>
      <c r="C99" s="22">
        <f t="shared" ca="1" si="11"/>
        <v>7</v>
      </c>
      <c r="D99" s="22" t="e">
        <f t="shared" ca="1" si="10"/>
        <v>#NAME?</v>
      </c>
      <c r="E99" s="22" t="s">
        <v>110</v>
      </c>
      <c r="F99" s="22" t="s">
        <v>166</v>
      </c>
      <c r="G99" s="22"/>
    </row>
    <row r="100" spans="2:7" ht="15.75" customHeight="1" x14ac:dyDescent="0.25">
      <c r="B100" s="28">
        <v>1</v>
      </c>
      <c r="C100" s="28">
        <v>89</v>
      </c>
      <c r="D100" s="22" t="e">
        <f t="shared" ca="1" si="10"/>
        <v>#NAME?</v>
      </c>
      <c r="E100" s="22" t="s">
        <v>167</v>
      </c>
      <c r="F100" s="22" t="s">
        <v>168</v>
      </c>
      <c r="G100" s="22" t="e">
        <f ca="1">_xludf.CONCAT(E100,F100)</f>
        <v>#NAME?</v>
      </c>
    </row>
    <row r="101" spans="2:7" ht="15.75" customHeight="1" x14ac:dyDescent="0.25">
      <c r="B101" s="28">
        <v>9</v>
      </c>
      <c r="C101" s="22">
        <f ca="1">RANDBETWEEN(1,9)</f>
        <v>5</v>
      </c>
      <c r="D101" s="22" t="e">
        <f t="shared" ca="1" si="10"/>
        <v>#NAME?</v>
      </c>
      <c r="E101" s="22" t="s">
        <v>169</v>
      </c>
      <c r="F101" s="22" t="s">
        <v>170</v>
      </c>
      <c r="G101" s="22"/>
    </row>
    <row r="102" spans="2:7" ht="15.75" customHeight="1" x14ac:dyDescent="0.25">
      <c r="B102" s="22">
        <f t="shared" ref="B102:C102" ca="1" si="12">RANDBETWEEN(1,9)</f>
        <v>3</v>
      </c>
      <c r="C102" s="22">
        <f t="shared" ca="1" si="12"/>
        <v>2</v>
      </c>
      <c r="D102" s="22" t="e">
        <f t="shared" ca="1" si="10"/>
        <v>#NAME?</v>
      </c>
      <c r="E102" s="22" t="s">
        <v>171</v>
      </c>
      <c r="F102" s="22" t="s">
        <v>172</v>
      </c>
      <c r="G102" s="22"/>
    </row>
    <row r="103" spans="2:7" ht="15.75" customHeight="1" x14ac:dyDescent="0.25"/>
    <row r="104" spans="2:7" ht="15.75" customHeight="1" x14ac:dyDescent="0.25"/>
    <row r="105" spans="2:7" ht="15.75" customHeight="1" x14ac:dyDescent="0.25"/>
    <row r="106" spans="2:7" ht="15.75" customHeight="1" x14ac:dyDescent="0.25"/>
    <row r="107" spans="2:7" ht="15.75" customHeight="1" x14ac:dyDescent="0.3">
      <c r="B107" s="39" t="s">
        <v>173</v>
      </c>
      <c r="C107" s="38"/>
    </row>
    <row r="108" spans="2:7" ht="15.75" customHeight="1" x14ac:dyDescent="0.25">
      <c r="B108" s="24" t="s">
        <v>174</v>
      </c>
      <c r="C108" s="24" t="s">
        <v>173</v>
      </c>
      <c r="E108" s="31">
        <v>44629</v>
      </c>
    </row>
    <row r="109" spans="2:7" ht="15.75" customHeight="1" x14ac:dyDescent="0.25">
      <c r="B109" s="22" t="s">
        <v>175</v>
      </c>
      <c r="C109" s="22"/>
    </row>
    <row r="110" spans="2:7" ht="15.75" customHeight="1" x14ac:dyDescent="0.25">
      <c r="B110" s="22" t="s">
        <v>176</v>
      </c>
      <c r="C110" s="22"/>
    </row>
    <row r="111" spans="2:7" ht="15.75" customHeight="1" x14ac:dyDescent="0.25">
      <c r="B111" s="22">
        <v>123</v>
      </c>
      <c r="C111" s="22"/>
    </row>
    <row r="112" spans="2:7" ht="15.75" customHeight="1" x14ac:dyDescent="0.25">
      <c r="B112" s="22" t="s">
        <v>177</v>
      </c>
      <c r="C112" s="22"/>
    </row>
    <row r="113" spans="1:4" ht="15.75" customHeight="1" x14ac:dyDescent="0.25">
      <c r="B113" s="32" t="s">
        <v>178</v>
      </c>
      <c r="C113" s="22"/>
    </row>
    <row r="114" spans="1:4" ht="15.75" customHeight="1" x14ac:dyDescent="0.25">
      <c r="B114" s="22" t="s">
        <v>179</v>
      </c>
      <c r="C114" s="22"/>
    </row>
    <row r="115" spans="1:4" ht="15.75" customHeight="1" x14ac:dyDescent="0.25"/>
    <row r="116" spans="1:4" ht="15.75" customHeight="1" x14ac:dyDescent="0.25">
      <c r="A116" s="5">
        <v>1</v>
      </c>
      <c r="B116" s="33" t="s">
        <v>180</v>
      </c>
    </row>
    <row r="117" spans="1:4" ht="15.75" customHeight="1" x14ac:dyDescent="0.25">
      <c r="A117" s="5">
        <v>2</v>
      </c>
      <c r="B117" s="5" t="s">
        <v>181</v>
      </c>
    </row>
    <row r="118" spans="1:4" ht="15.75" customHeight="1" x14ac:dyDescent="0.3">
      <c r="B118" s="43" t="s">
        <v>182</v>
      </c>
      <c r="C118" s="44"/>
      <c r="D118" s="45"/>
    </row>
    <row r="119" spans="1:4" ht="15.75" customHeight="1" x14ac:dyDescent="0.25">
      <c r="B119" s="24" t="s">
        <v>183</v>
      </c>
      <c r="C119" s="24" t="s">
        <v>184</v>
      </c>
      <c r="D119" s="24" t="s">
        <v>185</v>
      </c>
    </row>
    <row r="120" spans="1:4" ht="15.75" customHeight="1" x14ac:dyDescent="0.25">
      <c r="B120" s="22" t="s">
        <v>186</v>
      </c>
      <c r="C120" s="22"/>
      <c r="D120" s="22"/>
    </row>
    <row r="121" spans="1:4" ht="15.75" customHeight="1" x14ac:dyDescent="0.25">
      <c r="B121" s="22" t="s">
        <v>186</v>
      </c>
      <c r="C121" s="22" t="s">
        <v>187</v>
      </c>
      <c r="D121" s="22"/>
    </row>
    <row r="122" spans="1:4" ht="15.75" customHeight="1" x14ac:dyDescent="0.25">
      <c r="B122" s="22"/>
      <c r="C122" s="22"/>
      <c r="D122" s="22"/>
    </row>
    <row r="123" spans="1:4" ht="15.75" customHeight="1" x14ac:dyDescent="0.25"/>
    <row r="124" spans="1:4" ht="15.75" customHeight="1" x14ac:dyDescent="0.25">
      <c r="B124" s="34" t="s">
        <v>188</v>
      </c>
    </row>
    <row r="125" spans="1:4" ht="15.75" customHeight="1" x14ac:dyDescent="0.3">
      <c r="B125" s="43" t="s">
        <v>189</v>
      </c>
      <c r="C125" s="44"/>
      <c r="D125" s="45"/>
    </row>
    <row r="126" spans="1:4" ht="15.75" customHeight="1" x14ac:dyDescent="0.25">
      <c r="B126" s="24" t="s">
        <v>183</v>
      </c>
      <c r="C126" s="24" t="s">
        <v>184</v>
      </c>
      <c r="D126" s="24" t="s">
        <v>185</v>
      </c>
    </row>
    <row r="127" spans="1:4" ht="15.75" customHeight="1" x14ac:dyDescent="0.25">
      <c r="B127" s="22" t="s">
        <v>190</v>
      </c>
      <c r="C127" s="22" t="s">
        <v>186</v>
      </c>
      <c r="D127" s="22"/>
    </row>
    <row r="128" spans="1:4" ht="15.75" customHeight="1" x14ac:dyDescent="0.25">
      <c r="B128" s="22" t="s">
        <v>191</v>
      </c>
      <c r="C128" s="22"/>
      <c r="D128" s="22"/>
    </row>
    <row r="129" spans="2:5" ht="15.75" customHeight="1" x14ac:dyDescent="0.25"/>
    <row r="130" spans="2:5" ht="15.75" customHeight="1" x14ac:dyDescent="0.25"/>
    <row r="131" spans="2:5" ht="15.75" customHeight="1" x14ac:dyDescent="0.25"/>
    <row r="132" spans="2:5" ht="15.75" customHeight="1" x14ac:dyDescent="0.25">
      <c r="B132" s="5" t="s">
        <v>192</v>
      </c>
    </row>
    <row r="133" spans="2:5" ht="15.75" customHeight="1" x14ac:dyDescent="0.3">
      <c r="B133" s="39" t="s">
        <v>193</v>
      </c>
      <c r="C133" s="37"/>
      <c r="D133" s="37"/>
      <c r="E133" s="38"/>
    </row>
    <row r="134" spans="2:5" ht="15.75" customHeight="1" x14ac:dyDescent="0.25">
      <c r="B134" s="24" t="s">
        <v>174</v>
      </c>
      <c r="C134" s="24" t="s">
        <v>194</v>
      </c>
      <c r="D134" s="24" t="s">
        <v>195</v>
      </c>
      <c r="E134" s="24" t="s">
        <v>196</v>
      </c>
    </row>
    <row r="135" spans="2:5" ht="15.75" customHeight="1" x14ac:dyDescent="0.25">
      <c r="B135" s="22" t="s">
        <v>186</v>
      </c>
      <c r="C135" s="22"/>
      <c r="D135" s="22"/>
      <c r="E135" s="22"/>
    </row>
    <row r="136" spans="2:5" ht="15.75" customHeight="1" x14ac:dyDescent="0.25"/>
    <row r="137" spans="2:5" ht="15.75" customHeight="1" x14ac:dyDescent="0.25"/>
    <row r="138" spans="2:5" ht="15.75" customHeight="1" x14ac:dyDescent="0.25"/>
    <row r="139" spans="2:5" ht="15.75" customHeight="1" x14ac:dyDescent="0.25">
      <c r="B139" s="5" t="s">
        <v>197</v>
      </c>
    </row>
    <row r="140" spans="2:5" ht="15.75" customHeight="1" x14ac:dyDescent="0.3">
      <c r="B140" s="39" t="s">
        <v>198</v>
      </c>
      <c r="C140" s="37"/>
      <c r="D140" s="37"/>
      <c r="E140" s="38"/>
    </row>
    <row r="141" spans="2:5" ht="15.75" customHeight="1" x14ac:dyDescent="0.25">
      <c r="B141" s="24" t="s">
        <v>174</v>
      </c>
      <c r="C141" s="24" t="s">
        <v>199</v>
      </c>
      <c r="D141" s="24" t="s">
        <v>200</v>
      </c>
      <c r="E141" s="24" t="s">
        <v>201</v>
      </c>
    </row>
    <row r="142" spans="2:5" ht="15.75" customHeight="1" x14ac:dyDescent="0.25">
      <c r="B142" s="22" t="s">
        <v>202</v>
      </c>
      <c r="C142" s="22"/>
      <c r="D142" s="22"/>
      <c r="E142" s="22"/>
    </row>
    <row r="143" spans="2:5" ht="15.75" customHeight="1" x14ac:dyDescent="0.25"/>
    <row r="144" spans="2:5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0:J56" xr:uid="{00000000-0009-0000-0000-000005000000}"/>
  <mergeCells count="14">
    <mergeCell ref="B133:E133"/>
    <mergeCell ref="B140:E140"/>
    <mergeCell ref="B3:I3"/>
    <mergeCell ref="B14:I14"/>
    <mergeCell ref="B25:I25"/>
    <mergeCell ref="B37:K37"/>
    <mergeCell ref="B49:I49"/>
    <mergeCell ref="B63:D63"/>
    <mergeCell ref="B73:D73"/>
    <mergeCell ref="B95:G95"/>
    <mergeCell ref="B107:C107"/>
    <mergeCell ref="B118:D118"/>
    <mergeCell ref="B125:D125"/>
    <mergeCell ref="B84:I84"/>
  </mergeCells>
  <hyperlinks>
    <hyperlink ref="B113" r:id="rId1" location="$%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7B7B-4BAE-4A05-9675-7948E2FD8758}">
  <dimension ref="D4:N40"/>
  <sheetViews>
    <sheetView topLeftCell="A25" workbookViewId="0">
      <selection activeCell="I35" sqref="I35"/>
    </sheetView>
  </sheetViews>
  <sheetFormatPr defaultRowHeight="15.75" x14ac:dyDescent="0.25"/>
  <cols>
    <col min="4" max="4" width="10.75" bestFit="1" customWidth="1"/>
    <col min="5" max="5" width="15.625" customWidth="1"/>
    <col min="6" max="6" width="10.875" customWidth="1"/>
    <col min="7" max="7" width="15" customWidth="1"/>
    <col min="8" max="8" width="16.5" customWidth="1"/>
    <col min="9" max="9" width="12.125" bestFit="1" customWidth="1"/>
    <col min="10" max="10" width="12.25" customWidth="1"/>
    <col min="11" max="11" width="14.875" bestFit="1" customWidth="1"/>
    <col min="13" max="13" width="44.375" bestFit="1" customWidth="1"/>
  </cols>
  <sheetData>
    <row r="4" spans="4:11" x14ac:dyDescent="0.25">
      <c r="D4" s="35">
        <f>SUM('Class Practice 6'!D5:D10,'Class Practice 6'!E5:E10)</f>
        <v>34500</v>
      </c>
    </row>
    <row r="9" spans="4:11" ht="18.75" x14ac:dyDescent="0.3">
      <c r="D9" s="39" t="s">
        <v>117</v>
      </c>
      <c r="E9" s="37"/>
      <c r="F9" s="37"/>
      <c r="G9" s="37"/>
      <c r="H9" s="37"/>
      <c r="I9" s="37"/>
      <c r="J9" s="37"/>
      <c r="K9" s="38"/>
    </row>
    <row r="10" spans="4:11" ht="18.75" x14ac:dyDescent="0.3">
      <c r="D10" s="18" t="s">
        <v>118</v>
      </c>
      <c r="E10" s="19" t="s">
        <v>119</v>
      </c>
      <c r="F10" s="19"/>
    </row>
    <row r="11" spans="4:11" x14ac:dyDescent="0.25">
      <c r="D11" s="21" t="s">
        <v>203</v>
      </c>
      <c r="E11" s="21">
        <v>1500</v>
      </c>
      <c r="F11" s="21">
        <f>SUMIF(D11:D16,"ankit",E11:E16)</f>
        <v>9000</v>
      </c>
    </row>
    <row r="12" spans="4:11" x14ac:dyDescent="0.25">
      <c r="D12" s="21" t="s">
        <v>204</v>
      </c>
      <c r="E12" s="21">
        <v>3500</v>
      </c>
      <c r="F12" s="21">
        <f>SUMIF(D11:D16,"Amit",E11:E16)</f>
        <v>6500</v>
      </c>
    </row>
    <row r="13" spans="4:11" x14ac:dyDescent="0.25">
      <c r="D13" s="21" t="s">
        <v>203</v>
      </c>
      <c r="E13" s="21">
        <v>1500</v>
      </c>
      <c r="F13" s="21"/>
      <c r="J13">
        <f>COUNTIF(E11:E16, 3500)</f>
        <v>2</v>
      </c>
    </row>
    <row r="14" spans="4:11" x14ac:dyDescent="0.25">
      <c r="D14" s="21" t="s">
        <v>204</v>
      </c>
      <c r="E14" s="21">
        <v>3000</v>
      </c>
      <c r="F14" s="21"/>
    </row>
    <row r="15" spans="4:11" x14ac:dyDescent="0.25">
      <c r="D15" s="21" t="s">
        <v>203</v>
      </c>
      <c r="E15" s="21">
        <v>3500</v>
      </c>
      <c r="F15" s="21"/>
    </row>
    <row r="16" spans="4:11" x14ac:dyDescent="0.25">
      <c r="D16" s="21" t="s">
        <v>204</v>
      </c>
      <c r="E16" s="21">
        <v>2500</v>
      </c>
      <c r="F16" s="21"/>
    </row>
    <row r="19" spans="4:14" x14ac:dyDescent="0.25">
      <c r="J19" s="46" t="s">
        <v>131</v>
      </c>
    </row>
    <row r="22" spans="4:14" ht="18.75" x14ac:dyDescent="0.3">
      <c r="D22" s="18" t="s">
        <v>128</v>
      </c>
      <c r="E22" s="18" t="s">
        <v>118</v>
      </c>
      <c r="F22" s="19" t="s">
        <v>119</v>
      </c>
    </row>
    <row r="23" spans="4:14" x14ac:dyDescent="0.25">
      <c r="D23" s="21" t="s">
        <v>131</v>
      </c>
      <c r="E23" s="21" t="s">
        <v>205</v>
      </c>
      <c r="F23" s="21">
        <v>1500</v>
      </c>
      <c r="G23">
        <f>F23/10</f>
        <v>150</v>
      </c>
      <c r="I23" s="46" t="s">
        <v>210</v>
      </c>
      <c r="J23" s="46" t="s">
        <v>132</v>
      </c>
      <c r="K23" s="46" t="s">
        <v>131</v>
      </c>
    </row>
    <row r="24" spans="4:14" x14ac:dyDescent="0.25">
      <c r="D24" s="21" t="s">
        <v>132</v>
      </c>
      <c r="E24" s="21" t="s">
        <v>206</v>
      </c>
      <c r="F24" s="21">
        <v>3500</v>
      </c>
      <c r="G24">
        <f t="shared" ref="G24:G40" si="0">F24/10</f>
        <v>350</v>
      </c>
    </row>
    <row r="25" spans="4:14" x14ac:dyDescent="0.25">
      <c r="D25" s="21" t="s">
        <v>133</v>
      </c>
      <c r="E25" s="21" t="s">
        <v>207</v>
      </c>
      <c r="F25" s="21">
        <v>1500</v>
      </c>
      <c r="G25">
        <f t="shared" si="0"/>
        <v>150</v>
      </c>
      <c r="L25" s="51">
        <f xml:space="preserve"> COUNTIFS(D23:D40, K23, E23:E40, E23)</f>
        <v>6</v>
      </c>
      <c r="M25" s="52" t="s">
        <v>211</v>
      </c>
    </row>
    <row r="26" spans="4:14" x14ac:dyDescent="0.25">
      <c r="D26" s="21" t="s">
        <v>131</v>
      </c>
      <c r="E26" s="50" t="s">
        <v>205</v>
      </c>
      <c r="F26" s="21">
        <v>3000</v>
      </c>
      <c r="G26">
        <f t="shared" si="0"/>
        <v>300</v>
      </c>
      <c r="L26" s="51"/>
      <c r="M26" s="52"/>
    </row>
    <row r="27" spans="4:14" x14ac:dyDescent="0.25">
      <c r="D27" s="21" t="s">
        <v>133</v>
      </c>
      <c r="E27" s="21" t="s">
        <v>208</v>
      </c>
      <c r="F27" s="21">
        <v>3500</v>
      </c>
      <c r="G27">
        <f t="shared" si="0"/>
        <v>350</v>
      </c>
    </row>
    <row r="28" spans="4:14" ht="15.75" customHeight="1" x14ac:dyDescent="0.25">
      <c r="D28" s="21" t="s">
        <v>132</v>
      </c>
      <c r="E28" s="21" t="s">
        <v>209</v>
      </c>
      <c r="F28" s="21">
        <v>2500</v>
      </c>
      <c r="G28">
        <f t="shared" si="0"/>
        <v>250</v>
      </c>
      <c r="H28" s="49"/>
      <c r="I28" s="49"/>
      <c r="J28" s="48"/>
      <c r="K28" s="48"/>
      <c r="N28" s="47"/>
    </row>
    <row r="29" spans="4:14" ht="15.75" customHeight="1" x14ac:dyDescent="0.25">
      <c r="D29" s="21" t="s">
        <v>131</v>
      </c>
      <c r="E29" s="21" t="s">
        <v>205</v>
      </c>
      <c r="F29" s="21">
        <v>1500</v>
      </c>
      <c r="G29">
        <f t="shared" si="0"/>
        <v>150</v>
      </c>
      <c r="H29" s="49"/>
      <c r="I29" s="49"/>
      <c r="J29" s="48"/>
      <c r="K29" s="48"/>
      <c r="L29" s="47"/>
      <c r="M29" s="47"/>
      <c r="N29" s="47"/>
    </row>
    <row r="30" spans="4:14" ht="15.75" customHeight="1" x14ac:dyDescent="0.25">
      <c r="D30" s="21" t="s">
        <v>132</v>
      </c>
      <c r="E30" s="21" t="s">
        <v>206</v>
      </c>
      <c r="F30" s="21">
        <v>3500</v>
      </c>
      <c r="G30">
        <f t="shared" si="0"/>
        <v>350</v>
      </c>
      <c r="H30" s="49"/>
      <c r="I30" s="49"/>
      <c r="J30" s="48"/>
      <c r="K30" s="48"/>
      <c r="L30" s="51">
        <f>SUMIFS(F23:F40, D23:D40, J23, E23:E40, E36)</f>
        <v>10500</v>
      </c>
      <c r="M30" s="52" t="s">
        <v>212</v>
      </c>
      <c r="N30" s="47"/>
    </row>
    <row r="31" spans="4:14" ht="15.75" customHeight="1" x14ac:dyDescent="0.25">
      <c r="D31" s="21" t="s">
        <v>133</v>
      </c>
      <c r="E31" s="21" t="s">
        <v>207</v>
      </c>
      <c r="F31" s="21">
        <v>1500</v>
      </c>
      <c r="G31">
        <f t="shared" si="0"/>
        <v>150</v>
      </c>
      <c r="H31" s="49"/>
      <c r="I31" s="49"/>
      <c r="J31" s="48"/>
      <c r="K31" s="48"/>
      <c r="L31" s="51"/>
      <c r="M31" s="52"/>
      <c r="N31" s="47"/>
    </row>
    <row r="32" spans="4:14" ht="15.75" customHeight="1" x14ac:dyDescent="0.25">
      <c r="D32" s="21" t="s">
        <v>131</v>
      </c>
      <c r="E32" s="50" t="s">
        <v>205</v>
      </c>
      <c r="F32" s="21">
        <v>3000</v>
      </c>
      <c r="G32">
        <f t="shared" si="0"/>
        <v>300</v>
      </c>
      <c r="H32" s="49"/>
      <c r="I32" s="49"/>
      <c r="J32" s="48"/>
      <c r="K32" s="48"/>
      <c r="L32" s="47"/>
      <c r="M32" s="47"/>
      <c r="N32" s="47"/>
    </row>
    <row r="33" spans="4:14" ht="15.75" customHeight="1" x14ac:dyDescent="0.25">
      <c r="D33" s="21" t="s">
        <v>133</v>
      </c>
      <c r="E33" s="21" t="s">
        <v>208</v>
      </c>
      <c r="F33" s="21">
        <v>3500</v>
      </c>
      <c r="G33">
        <f t="shared" si="0"/>
        <v>350</v>
      </c>
      <c r="H33" s="49"/>
      <c r="I33" s="49"/>
      <c r="J33" s="48"/>
      <c r="K33" s="48"/>
      <c r="L33" s="47"/>
      <c r="M33" s="47"/>
      <c r="N33" s="47"/>
    </row>
    <row r="34" spans="4:14" ht="15.75" customHeight="1" x14ac:dyDescent="0.25">
      <c r="D34" s="21" t="s">
        <v>132</v>
      </c>
      <c r="E34" s="21" t="s">
        <v>209</v>
      </c>
      <c r="F34" s="21">
        <v>2500</v>
      </c>
      <c r="G34">
        <f t="shared" si="0"/>
        <v>250</v>
      </c>
      <c r="H34" s="49"/>
      <c r="I34" s="49"/>
      <c r="J34" s="48"/>
      <c r="K34" s="48"/>
      <c r="L34" s="51">
        <f xml:space="preserve"> SUMIFS(F23:F40, D23:D40, K23, E23:E40, "Apple")</f>
        <v>13500</v>
      </c>
      <c r="M34" s="52" t="s">
        <v>217</v>
      </c>
      <c r="N34" s="47"/>
    </row>
    <row r="35" spans="4:14" x14ac:dyDescent="0.25">
      <c r="D35" s="21" t="s">
        <v>131</v>
      </c>
      <c r="E35" s="21" t="s">
        <v>205</v>
      </c>
      <c r="F35" s="21">
        <v>1500</v>
      </c>
      <c r="G35">
        <f t="shared" si="0"/>
        <v>150</v>
      </c>
      <c r="L35" s="51"/>
      <c r="M35" s="52"/>
    </row>
    <row r="36" spans="4:14" x14ac:dyDescent="0.25">
      <c r="D36" s="21" t="s">
        <v>132</v>
      </c>
      <c r="E36" s="21" t="s">
        <v>206</v>
      </c>
      <c r="F36" s="21">
        <v>3500</v>
      </c>
      <c r="G36">
        <f t="shared" si="0"/>
        <v>350</v>
      </c>
    </row>
    <row r="37" spans="4:14" x14ac:dyDescent="0.25">
      <c r="D37" s="21" t="s">
        <v>133</v>
      </c>
      <c r="E37" s="21" t="s">
        <v>207</v>
      </c>
      <c r="F37" s="21">
        <v>1500</v>
      </c>
      <c r="G37">
        <f t="shared" si="0"/>
        <v>150</v>
      </c>
      <c r="L37" s="56">
        <f>AVERAGEIFS(F23:F40, D23:D40,K23,E23:E40, E23)</f>
        <v>2250</v>
      </c>
      <c r="M37" s="52" t="s">
        <v>218</v>
      </c>
    </row>
    <row r="38" spans="4:14" x14ac:dyDescent="0.25">
      <c r="D38" s="21" t="s">
        <v>131</v>
      </c>
      <c r="E38" s="50" t="s">
        <v>205</v>
      </c>
      <c r="F38" s="21">
        <v>3000</v>
      </c>
      <c r="G38">
        <f t="shared" si="0"/>
        <v>300</v>
      </c>
      <c r="L38" s="56"/>
      <c r="M38" s="52"/>
    </row>
    <row r="39" spans="4:14" x14ac:dyDescent="0.25">
      <c r="D39" s="21" t="s">
        <v>133</v>
      </c>
      <c r="E39" s="21" t="s">
        <v>208</v>
      </c>
      <c r="F39" s="21">
        <v>3500</v>
      </c>
      <c r="G39">
        <f t="shared" si="0"/>
        <v>350</v>
      </c>
    </row>
    <row r="40" spans="4:14" x14ac:dyDescent="0.25">
      <c r="D40" s="21" t="s">
        <v>132</v>
      </c>
      <c r="E40" s="21" t="s">
        <v>209</v>
      </c>
      <c r="F40" s="21">
        <v>2500</v>
      </c>
      <c r="G40">
        <f t="shared" si="0"/>
        <v>250</v>
      </c>
    </row>
  </sheetData>
  <mergeCells count="9">
    <mergeCell ref="M37:M38"/>
    <mergeCell ref="L37:L38"/>
    <mergeCell ref="M25:M26"/>
    <mergeCell ref="L30:L31"/>
    <mergeCell ref="M30:M31"/>
    <mergeCell ref="M34:M35"/>
    <mergeCell ref="L34:L35"/>
    <mergeCell ref="D9:K9"/>
    <mergeCell ref="L25:L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 Practice 1 </vt:lpstr>
      <vt:lpstr>Class Practice 2</vt:lpstr>
      <vt:lpstr>Class Practice 3</vt:lpstr>
      <vt:lpstr>Class Practice 4</vt:lpstr>
      <vt:lpstr>Class Practice 5</vt:lpstr>
      <vt:lpstr>Class Practice 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ADITYA MUKHERJEE</cp:lastModifiedBy>
  <dcterms:created xsi:type="dcterms:W3CDTF">2022-01-21T06:07:58Z</dcterms:created>
  <dcterms:modified xsi:type="dcterms:W3CDTF">2022-06-25T07:01:56Z</dcterms:modified>
</cp:coreProperties>
</file>