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4. Doubt Session\"/>
    </mc:Choice>
  </mc:AlternateContent>
  <xr:revisionPtr revIDLastSave="0" documentId="13_ncr:40009_{34F335A8-2502-450E-B73F-C351F061206F}" xr6:coauthVersionLast="47" xr6:coauthVersionMax="47" xr10:uidLastSave="{00000000-0000-0000-0000-000000000000}"/>
  <bookViews>
    <workbookView xWindow="-120" yWindow="-120" windowWidth="29040" windowHeight="16440"/>
  </bookViews>
  <sheets>
    <sheet name="sal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U35" i="1" l="1"/>
  <c r="U33" i="1"/>
  <c r="U31" i="1"/>
  <c r="U16" i="1"/>
  <c r="U17" i="1"/>
  <c r="U18" i="1"/>
  <c r="U19" i="1"/>
  <c r="U15" i="1"/>
  <c r="U13" i="1"/>
  <c r="W22" i="1"/>
  <c r="X6" i="1"/>
  <c r="X7" i="1"/>
  <c r="X8" i="1"/>
  <c r="X9" i="1"/>
  <c r="X5" i="1"/>
  <c r="W6" i="1"/>
  <c r="W7" i="1"/>
  <c r="W8" i="1"/>
  <c r="W9" i="1"/>
  <c r="W5" i="1"/>
  <c r="Y3" i="1"/>
  <c r="X3" i="1"/>
  <c r="W3" i="1"/>
  <c r="U25" i="1"/>
  <c r="U27" i="1"/>
  <c r="U26" i="1"/>
  <c r="U28" i="1"/>
  <c r="U24" i="1"/>
  <c r="U22" i="1"/>
  <c r="U7" i="1"/>
  <c r="U8" i="1"/>
  <c r="U9" i="1"/>
  <c r="U6" i="1"/>
  <c r="U5" i="1"/>
  <c r="U3" i="1"/>
</calcChain>
</file>

<file path=xl/sharedStrings.xml><?xml version="1.0" encoding="utf-8"?>
<sst xmlns="http://schemas.openxmlformats.org/spreadsheetml/2006/main" count="944" uniqueCount="66">
  <si>
    <t>Year</t>
  </si>
  <si>
    <t>Product</t>
  </si>
  <si>
    <t>line</t>
  </si>
  <si>
    <t>type</t>
  </si>
  <si>
    <t>Order</t>
  </si>
  <si>
    <t>method</t>
  </si>
  <si>
    <t>Retailer</t>
  </si>
  <si>
    <t>country</t>
  </si>
  <si>
    <t>Revenue</t>
  </si>
  <si>
    <t>Camping</t>
  </si>
  <si>
    <t>Equipment</t>
  </si>
  <si>
    <t>Cooking</t>
  </si>
  <si>
    <t>Gear</t>
  </si>
  <si>
    <t>TrailChef</t>
  </si>
  <si>
    <t>Water</t>
  </si>
  <si>
    <t>Bag</t>
  </si>
  <si>
    <t>Telephone</t>
  </si>
  <si>
    <t>United</t>
  </si>
  <si>
    <t>States</t>
  </si>
  <si>
    <t>Canada</t>
  </si>
  <si>
    <t>Mexico</t>
  </si>
  <si>
    <t>Brazil</t>
  </si>
  <si>
    <t>Japan</t>
  </si>
  <si>
    <t>Korea</t>
  </si>
  <si>
    <t>China</t>
  </si>
  <si>
    <t>Singapore</t>
  </si>
  <si>
    <t>Australia</t>
  </si>
  <si>
    <t>Netherlands</t>
  </si>
  <si>
    <t>Sweden</t>
  </si>
  <si>
    <t>Finland</t>
  </si>
  <si>
    <t>Denmark</t>
  </si>
  <si>
    <t>France</t>
  </si>
  <si>
    <t>Germany</t>
  </si>
  <si>
    <t>Kingdom</t>
  </si>
  <si>
    <t>Belgium</t>
  </si>
  <si>
    <t>Switzerland</t>
  </si>
  <si>
    <t>Austria</t>
  </si>
  <si>
    <t>Italy</t>
  </si>
  <si>
    <t>Spain</t>
  </si>
  <si>
    <t>visit</t>
  </si>
  <si>
    <t>Web</t>
  </si>
  <si>
    <t>Special</t>
  </si>
  <si>
    <t>Mail</t>
  </si>
  <si>
    <t>QUESTION</t>
  </si>
  <si>
    <t>ANSWER</t>
  </si>
  <si>
    <t>Overall Revenue</t>
  </si>
  <si>
    <t>Revenue for Mail</t>
  </si>
  <si>
    <t>Revenue for Special</t>
  </si>
  <si>
    <t>Revenue for Telephone</t>
  </si>
  <si>
    <t>Revenue for Web</t>
  </si>
  <si>
    <t>Revenue for Visit</t>
  </si>
  <si>
    <t>Overall Count for Sales</t>
  </si>
  <si>
    <t>Overall Count for Mail</t>
  </si>
  <si>
    <t>Overall Count for Special</t>
  </si>
  <si>
    <t>Overall Count for Telephone</t>
  </si>
  <si>
    <t>Overall Count for Visit</t>
  </si>
  <si>
    <t>Overall Count for Web</t>
  </si>
  <si>
    <t>Average Sales</t>
  </si>
  <si>
    <t>Average for Special</t>
  </si>
  <si>
    <t>Average for Telephone</t>
  </si>
  <si>
    <t>Average for Visit</t>
  </si>
  <si>
    <t>Average for Web</t>
  </si>
  <si>
    <t>Average for Mail</t>
  </si>
  <si>
    <t>Revenue for mail but only for Mexico</t>
  </si>
  <si>
    <t>Revenue for mail but only for United</t>
  </si>
  <si>
    <t>Revenue for Telephone but only for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</si>
</sst>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8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5E2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33" borderId="10" xfId="0" applyFont="1" applyFill="1" applyBorder="1"/>
    <xf numFmtId="0" fontId="18" fillId="34" borderId="0" xfId="0" applyFont="1" applyFill="1"/>
    <xf numFmtId="0" fontId="18" fillId="35" borderId="0" xfId="0" applyFont="1" applyFill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33"/>
      <color rgb="FF55E2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zoomScale="93" zoomScaleNormal="93" workbookViewId="0">
      <selection activeCell="A2" sqref="A2"/>
    </sheetView>
  </sheetViews>
  <sheetFormatPr defaultRowHeight="15" x14ac:dyDescent="0.25"/>
  <cols>
    <col min="1" max="1" width="9.140625" bestFit="1" customWidth="1"/>
    <col min="2" max="2" width="13.7109375" bestFit="1" customWidth="1"/>
    <col min="3" max="3" width="11.7109375" bestFit="1" customWidth="1"/>
    <col min="4" max="4" width="13.7109375" bestFit="1" customWidth="1"/>
    <col min="5" max="5" width="8.85546875" bestFit="1" customWidth="1"/>
    <col min="6" max="6" width="13.7109375" bestFit="1" customWidth="1"/>
    <col min="7" max="7" width="10.85546875" bestFit="1" customWidth="1"/>
    <col min="8" max="8" width="13.5703125" bestFit="1" customWidth="1"/>
    <col min="9" max="9" width="11.7109375" bestFit="1" customWidth="1"/>
    <col min="10" max="10" width="13.85546875" bestFit="1" customWidth="1"/>
    <col min="11" max="11" width="13.5703125" bestFit="1" customWidth="1"/>
    <col min="12" max="12" width="15" bestFit="1" customWidth="1"/>
    <col min="19" max="19" width="46" bestFit="1" customWidth="1"/>
    <col min="21" max="21" width="13.85546875" bestFit="1" customWidth="1"/>
    <col min="24" max="24" width="11.28515625" bestFit="1" customWidth="1"/>
  </cols>
  <sheetData>
    <row r="1" spans="1:25" ht="23.25" x14ac:dyDescent="0.3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5</v>
      </c>
      <c r="I1" s="1" t="s">
        <v>3</v>
      </c>
      <c r="J1" s="1" t="s">
        <v>6</v>
      </c>
      <c r="K1" s="1" t="s">
        <v>7</v>
      </c>
      <c r="L1" s="1" t="s">
        <v>8</v>
      </c>
      <c r="S1" s="2" t="s">
        <v>43</v>
      </c>
      <c r="U1" s="3" t="s">
        <v>44</v>
      </c>
    </row>
    <row r="2" spans="1:25" x14ac:dyDescent="0.25">
      <c r="A2">
        <v>2004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315044.33</v>
      </c>
    </row>
    <row r="3" spans="1:25" x14ac:dyDescent="0.25">
      <c r="A3">
        <v>2004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19</v>
      </c>
      <c r="L3">
        <v>14313.48</v>
      </c>
      <c r="S3" t="s">
        <v>45</v>
      </c>
      <c r="U3">
        <f xml:space="preserve"> SUM(L:L)</f>
        <v>7554336.6300000008</v>
      </c>
      <c r="W3">
        <f>MROUND(U3, 10000)</f>
        <v>7550000</v>
      </c>
      <c r="X3">
        <f>_xlfn.CEILING.MATH(U3,100000)</f>
        <v>7600000</v>
      </c>
      <c r="Y3">
        <f>MROUND(SUM(L:L), 10000)</f>
        <v>7550000</v>
      </c>
    </row>
    <row r="4" spans="1:25" x14ac:dyDescent="0.25">
      <c r="A4">
        <v>2004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20</v>
      </c>
      <c r="L4">
        <v>156644.47</v>
      </c>
    </row>
    <row r="5" spans="1:25" x14ac:dyDescent="0.25">
      <c r="A5">
        <v>2004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21</v>
      </c>
      <c r="L5">
        <v>59191.72</v>
      </c>
      <c r="S5" t="s">
        <v>46</v>
      </c>
      <c r="U5">
        <f>SUMIFS(L:L, I:I, "Mail")</f>
        <v>951377.84</v>
      </c>
      <c r="W5">
        <f>ROUND(U5, 0)</f>
        <v>951378</v>
      </c>
      <c r="X5" s="4">
        <f xml:space="preserve"> ROUND(U5, 1)</f>
        <v>951377.8</v>
      </c>
    </row>
    <row r="6" spans="1:25" x14ac:dyDescent="0.25">
      <c r="A6">
        <v>2004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22</v>
      </c>
      <c r="L6">
        <v>7029.33</v>
      </c>
      <c r="S6" t="s">
        <v>47</v>
      </c>
      <c r="U6">
        <f>SUMIFS(L:L, I:I, "Special")</f>
        <v>1300463.97</v>
      </c>
      <c r="W6">
        <f t="shared" ref="W6:W9" si="0">ROUND(U6, 0)</f>
        <v>1300464</v>
      </c>
      <c r="X6" s="4">
        <f t="shared" ref="X6:X9" si="1" xml:space="preserve"> ROUND(U6, 1)</f>
        <v>1300464</v>
      </c>
    </row>
    <row r="7" spans="1:25" x14ac:dyDescent="0.25">
      <c r="A7">
        <v>2004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23</v>
      </c>
      <c r="L7">
        <v>52613.47</v>
      </c>
      <c r="S7" t="s">
        <v>48</v>
      </c>
      <c r="U7">
        <f>SUMIFS(L:L, I:I, "Telephone")</f>
        <v>1407351.7800000003</v>
      </c>
      <c r="W7">
        <f t="shared" si="0"/>
        <v>1407352</v>
      </c>
      <c r="X7" s="4">
        <f t="shared" si="1"/>
        <v>1407351.8</v>
      </c>
    </row>
    <row r="8" spans="1:25" x14ac:dyDescent="0.25">
      <c r="A8">
        <v>2004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24</v>
      </c>
      <c r="L8">
        <v>41912.85</v>
      </c>
      <c r="S8" t="s">
        <v>50</v>
      </c>
      <c r="U8">
        <f>SUMIFS(L:L, I:I, "Visit")</f>
        <v>1111517.78</v>
      </c>
      <c r="W8">
        <f t="shared" si="0"/>
        <v>1111518</v>
      </c>
      <c r="X8" s="4">
        <f t="shared" si="1"/>
        <v>1111517.8</v>
      </c>
    </row>
    <row r="9" spans="1:25" x14ac:dyDescent="0.25">
      <c r="A9">
        <v>2004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25</v>
      </c>
      <c r="L9">
        <v>59479.91</v>
      </c>
      <c r="S9" t="s">
        <v>49</v>
      </c>
      <c r="U9">
        <f>SUMIFS(L:L, I:I, "Web")</f>
        <v>2783625.2600000007</v>
      </c>
      <c r="W9">
        <f t="shared" si="0"/>
        <v>2783625</v>
      </c>
      <c r="X9" s="4">
        <f t="shared" si="1"/>
        <v>2783625.3</v>
      </c>
    </row>
    <row r="10" spans="1:25" x14ac:dyDescent="0.25">
      <c r="A10">
        <v>2004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26</v>
      </c>
      <c r="L10">
        <v>156324.28</v>
      </c>
    </row>
    <row r="11" spans="1:25" x14ac:dyDescent="0.25">
      <c r="A11">
        <v>2004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27</v>
      </c>
      <c r="L11">
        <v>23042.67</v>
      </c>
    </row>
    <row r="12" spans="1:25" x14ac:dyDescent="0.25">
      <c r="A12">
        <v>2004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28</v>
      </c>
      <c r="L12">
        <v>59479.91</v>
      </c>
    </row>
    <row r="13" spans="1:25" x14ac:dyDescent="0.25">
      <c r="A13">
        <v>2004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29</v>
      </c>
      <c r="L13">
        <v>66446.59</v>
      </c>
      <c r="S13" t="s">
        <v>51</v>
      </c>
      <c r="U13">
        <f>COUNTA(L:L)-1</f>
        <v>100</v>
      </c>
    </row>
    <row r="14" spans="1:25" x14ac:dyDescent="0.25">
      <c r="A14">
        <v>2004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30</v>
      </c>
      <c r="L14">
        <v>13620.11</v>
      </c>
    </row>
    <row r="15" spans="1:25" x14ac:dyDescent="0.25">
      <c r="A15">
        <v>2004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31</v>
      </c>
      <c r="L15">
        <v>77447.929999999993</v>
      </c>
      <c r="S15" t="s">
        <v>52</v>
      </c>
      <c r="U15">
        <f>COUNTIF(I:I, "Mail")</f>
        <v>16</v>
      </c>
    </row>
    <row r="16" spans="1:25" x14ac:dyDescent="0.25">
      <c r="A16">
        <v>2004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32</v>
      </c>
      <c r="L16">
        <v>6615.84</v>
      </c>
      <c r="S16" t="s">
        <v>53</v>
      </c>
      <c r="U16">
        <f>COUNTIF(I:I, "Special")</f>
        <v>21</v>
      </c>
    </row>
    <row r="17" spans="1:23" x14ac:dyDescent="0.25">
      <c r="A17">
        <v>2004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17</v>
      </c>
      <c r="K17" t="s">
        <v>33</v>
      </c>
      <c r="L17">
        <v>62800.36</v>
      </c>
      <c r="S17" t="s">
        <v>54</v>
      </c>
      <c r="U17">
        <f>COUNTIF(I:I, "Telephone")</f>
        <v>21</v>
      </c>
    </row>
    <row r="18" spans="1:23" x14ac:dyDescent="0.25">
      <c r="A18">
        <v>2004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34</v>
      </c>
      <c r="L18">
        <v>52776.36</v>
      </c>
      <c r="S18" t="s">
        <v>55</v>
      </c>
      <c r="U18">
        <f>COUNTIF(I:I, "Visit")</f>
        <v>21</v>
      </c>
    </row>
    <row r="19" spans="1:23" x14ac:dyDescent="0.25">
      <c r="A19">
        <v>2004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35</v>
      </c>
      <c r="L19">
        <v>52519.3</v>
      </c>
      <c r="S19" t="s">
        <v>56</v>
      </c>
      <c r="U19">
        <f>COUNTIF(I:I, "Web")</f>
        <v>21</v>
      </c>
    </row>
    <row r="20" spans="1:23" x14ac:dyDescent="0.25">
      <c r="A20">
        <v>2004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36</v>
      </c>
      <c r="L20">
        <v>28405.51</v>
      </c>
    </row>
    <row r="21" spans="1:23" x14ac:dyDescent="0.25">
      <c r="A21">
        <v>2004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37</v>
      </c>
      <c r="L21">
        <v>59479.91</v>
      </c>
    </row>
    <row r="22" spans="1:23" x14ac:dyDescent="0.25">
      <c r="A22">
        <v>2004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38</v>
      </c>
      <c r="L22">
        <v>42163.45</v>
      </c>
      <c r="S22" t="s">
        <v>57</v>
      </c>
      <c r="U22">
        <f>AVERAGE(L:L)</f>
        <v>75543.366300000009</v>
      </c>
      <c r="W22">
        <f>ROUNDUP(U22, 1)</f>
        <v>75543.400000000009</v>
      </c>
    </row>
    <row r="23" spans="1:23" x14ac:dyDescent="0.25">
      <c r="A23">
        <v>2004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G23" t="s">
        <v>14</v>
      </c>
      <c r="H23" t="s">
        <v>15</v>
      </c>
      <c r="I23" t="s">
        <v>39</v>
      </c>
      <c r="J23" t="s">
        <v>17</v>
      </c>
      <c r="K23" t="s">
        <v>18</v>
      </c>
      <c r="L23">
        <v>7367.64</v>
      </c>
    </row>
    <row r="24" spans="1:23" x14ac:dyDescent="0.25">
      <c r="A24">
        <v>2004</v>
      </c>
      <c r="B24" t="s">
        <v>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I24" t="s">
        <v>39</v>
      </c>
      <c r="J24" t="s">
        <v>19</v>
      </c>
      <c r="L24">
        <v>59404.73</v>
      </c>
      <c r="S24" t="s">
        <v>62</v>
      </c>
      <c r="U24">
        <f>AVERAGEIF(I:I, "Mail", L:L)</f>
        <v>59461.114999999998</v>
      </c>
    </row>
    <row r="25" spans="1:23" x14ac:dyDescent="0.25">
      <c r="A25">
        <v>2004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39</v>
      </c>
      <c r="J25" t="s">
        <v>20</v>
      </c>
      <c r="L25">
        <v>13620.11</v>
      </c>
      <c r="S25" t="s">
        <v>58</v>
      </c>
      <c r="U25">
        <f>AVERAGEIF(I:I, "Special", L:L)</f>
        <v>61926.85571428571</v>
      </c>
    </row>
    <row r="26" spans="1:23" x14ac:dyDescent="0.25">
      <c r="A26">
        <v>2004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39</v>
      </c>
      <c r="J26" t="s">
        <v>21</v>
      </c>
      <c r="L26">
        <v>77447.929999999993</v>
      </c>
      <c r="S26" t="s">
        <v>59</v>
      </c>
      <c r="U26">
        <f>AVERAGEIF(I:I, "Telephone", L:L)</f>
        <v>67016.751428571442</v>
      </c>
    </row>
    <row r="27" spans="1:23" x14ac:dyDescent="0.25">
      <c r="A27">
        <v>2004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  <c r="G27" t="s">
        <v>14</v>
      </c>
      <c r="H27" t="s">
        <v>15</v>
      </c>
      <c r="I27" t="s">
        <v>39</v>
      </c>
      <c r="J27" t="s">
        <v>22</v>
      </c>
      <c r="L27">
        <v>6615.84</v>
      </c>
      <c r="S27" t="s">
        <v>60</v>
      </c>
      <c r="U27">
        <f>AVERAGEIF(I:I, "Visit", L:L)</f>
        <v>52929.418095238099</v>
      </c>
    </row>
    <row r="28" spans="1:23" x14ac:dyDescent="0.25">
      <c r="A28">
        <v>2004</v>
      </c>
      <c r="B28" t="s">
        <v>9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  <c r="I28" t="s">
        <v>39</v>
      </c>
      <c r="J28" t="s">
        <v>23</v>
      </c>
      <c r="L28">
        <v>62800.36</v>
      </c>
      <c r="S28" t="s">
        <v>61</v>
      </c>
      <c r="U28">
        <f>AVERAGEIF(I:I, "WEB", L:L)</f>
        <v>132553.58380952384</v>
      </c>
    </row>
    <row r="29" spans="1:23" x14ac:dyDescent="0.25">
      <c r="A29">
        <v>2004</v>
      </c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39</v>
      </c>
      <c r="J29" t="s">
        <v>24</v>
      </c>
      <c r="L29">
        <v>52776.36</v>
      </c>
    </row>
    <row r="30" spans="1:23" x14ac:dyDescent="0.25">
      <c r="A30">
        <v>2004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39</v>
      </c>
      <c r="J30" t="s">
        <v>25</v>
      </c>
      <c r="L30">
        <v>52519.3</v>
      </c>
    </row>
    <row r="31" spans="1:23" x14ac:dyDescent="0.25">
      <c r="A31">
        <v>2004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14</v>
      </c>
      <c r="H31" t="s">
        <v>15</v>
      </c>
      <c r="I31" t="s">
        <v>39</v>
      </c>
      <c r="J31" t="s">
        <v>26</v>
      </c>
      <c r="L31">
        <v>28405.51</v>
      </c>
      <c r="S31" t="s">
        <v>64</v>
      </c>
      <c r="U31">
        <f>SUMIFS(L:L, I:I, "Mail", J:J, "United")</f>
        <v>233772.21</v>
      </c>
    </row>
    <row r="32" spans="1:23" x14ac:dyDescent="0.25">
      <c r="A32">
        <v>2004</v>
      </c>
      <c r="B32" t="s">
        <v>9</v>
      </c>
      <c r="C32" t="s">
        <v>10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39</v>
      </c>
      <c r="J32" t="s">
        <v>27</v>
      </c>
      <c r="L32">
        <v>59479.91</v>
      </c>
    </row>
    <row r="33" spans="1:21" x14ac:dyDescent="0.25">
      <c r="A33">
        <v>2004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  <c r="I33" t="s">
        <v>39</v>
      </c>
      <c r="J33" t="s">
        <v>28</v>
      </c>
      <c r="L33">
        <v>62800.36</v>
      </c>
      <c r="S33" t="s">
        <v>63</v>
      </c>
      <c r="U33">
        <f xml:space="preserve"> SUMIFS(L:L, I:I, "Mail", J:J, "Mexico")</f>
        <v>52613.47</v>
      </c>
    </row>
    <row r="34" spans="1:21" x14ac:dyDescent="0.25">
      <c r="A34">
        <v>2004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39</v>
      </c>
      <c r="J34" t="s">
        <v>29</v>
      </c>
      <c r="L34">
        <v>72891.83</v>
      </c>
    </row>
    <row r="35" spans="1:21" x14ac:dyDescent="0.25">
      <c r="A35">
        <v>2004</v>
      </c>
      <c r="B35" t="s">
        <v>9</v>
      </c>
      <c r="C35" t="s">
        <v>10</v>
      </c>
      <c r="D35" t="s">
        <v>11</v>
      </c>
      <c r="E35" t="s">
        <v>12</v>
      </c>
      <c r="F35" t="s">
        <v>13</v>
      </c>
      <c r="G35" t="s">
        <v>14</v>
      </c>
      <c r="H35" t="s">
        <v>15</v>
      </c>
      <c r="I35" t="s">
        <v>39</v>
      </c>
      <c r="J35" t="s">
        <v>30</v>
      </c>
      <c r="L35">
        <v>12469.92</v>
      </c>
      <c r="S35" t="s">
        <v>65</v>
      </c>
      <c r="U35">
        <f xml:space="preserve"> SUMIFS(L:L, I:I, "Telephone", J:J, "United", K:K, "States")</f>
        <v>315044.33</v>
      </c>
    </row>
    <row r="36" spans="1:21" x14ac:dyDescent="0.25">
      <c r="A36">
        <v>2004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39</v>
      </c>
      <c r="J36" t="s">
        <v>31</v>
      </c>
      <c r="L36">
        <v>96009.15</v>
      </c>
    </row>
    <row r="37" spans="1:21" x14ac:dyDescent="0.25">
      <c r="A37">
        <v>2004</v>
      </c>
      <c r="B37" t="s">
        <v>9</v>
      </c>
      <c r="C37" t="s">
        <v>10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  <c r="I37" t="s">
        <v>39</v>
      </c>
      <c r="J37" t="s">
        <v>32</v>
      </c>
      <c r="L37">
        <v>137602.28</v>
      </c>
    </row>
    <row r="38" spans="1:21" x14ac:dyDescent="0.25">
      <c r="A38">
        <v>2004</v>
      </c>
      <c r="B38" t="s">
        <v>9</v>
      </c>
      <c r="C38" t="s">
        <v>10</v>
      </c>
      <c r="D38" t="s">
        <v>11</v>
      </c>
      <c r="E38" t="s">
        <v>12</v>
      </c>
      <c r="F38" t="s">
        <v>13</v>
      </c>
      <c r="G38" t="s">
        <v>14</v>
      </c>
      <c r="H38" t="s">
        <v>15</v>
      </c>
      <c r="I38" t="s">
        <v>39</v>
      </c>
      <c r="J38" t="s">
        <v>17</v>
      </c>
      <c r="K38" t="s">
        <v>33</v>
      </c>
      <c r="L38">
        <v>52776.36</v>
      </c>
    </row>
    <row r="39" spans="1:21" x14ac:dyDescent="0.25">
      <c r="A39">
        <v>2004</v>
      </c>
      <c r="B39" t="s">
        <v>9</v>
      </c>
      <c r="C39" t="s">
        <v>10</v>
      </c>
      <c r="D39" t="s">
        <v>11</v>
      </c>
      <c r="E39" t="s">
        <v>12</v>
      </c>
      <c r="F39" t="s">
        <v>13</v>
      </c>
      <c r="G39" t="s">
        <v>14</v>
      </c>
      <c r="H39" t="s">
        <v>15</v>
      </c>
      <c r="I39" t="s">
        <v>39</v>
      </c>
      <c r="J39" t="s">
        <v>34</v>
      </c>
      <c r="L39">
        <v>52519.3</v>
      </c>
    </row>
    <row r="40" spans="1:21" x14ac:dyDescent="0.25">
      <c r="A40">
        <v>2004</v>
      </c>
      <c r="B40" t="s">
        <v>9</v>
      </c>
      <c r="C40" t="s">
        <v>10</v>
      </c>
      <c r="D40" t="s">
        <v>11</v>
      </c>
      <c r="E40" t="s">
        <v>12</v>
      </c>
      <c r="F40" t="s">
        <v>13</v>
      </c>
      <c r="G40" t="s">
        <v>14</v>
      </c>
      <c r="H40" t="s">
        <v>15</v>
      </c>
      <c r="I40" t="s">
        <v>39</v>
      </c>
      <c r="J40" t="s">
        <v>35</v>
      </c>
      <c r="L40">
        <v>28405.51</v>
      </c>
    </row>
    <row r="41" spans="1:21" x14ac:dyDescent="0.25">
      <c r="A41">
        <v>2004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39</v>
      </c>
      <c r="J41" t="s">
        <v>36</v>
      </c>
      <c r="L41">
        <v>59479.91</v>
      </c>
    </row>
    <row r="42" spans="1:21" x14ac:dyDescent="0.25">
      <c r="A42">
        <v>2004</v>
      </c>
      <c r="B42" t="s">
        <v>9</v>
      </c>
      <c r="C42" t="s">
        <v>10</v>
      </c>
      <c r="D42" t="s">
        <v>11</v>
      </c>
      <c r="E42" t="s">
        <v>12</v>
      </c>
      <c r="F42" t="s">
        <v>13</v>
      </c>
      <c r="G42" t="s">
        <v>14</v>
      </c>
      <c r="H42" t="s">
        <v>15</v>
      </c>
      <c r="I42" t="s">
        <v>39</v>
      </c>
      <c r="J42" t="s">
        <v>37</v>
      </c>
      <c r="L42">
        <v>103089.33</v>
      </c>
    </row>
    <row r="43" spans="1:21" x14ac:dyDescent="0.25">
      <c r="A43">
        <v>2004</v>
      </c>
      <c r="B43" t="s">
        <v>9</v>
      </c>
      <c r="C43" t="s">
        <v>10</v>
      </c>
      <c r="D43" t="s">
        <v>11</v>
      </c>
      <c r="E43" t="s">
        <v>12</v>
      </c>
      <c r="F43" t="s">
        <v>13</v>
      </c>
      <c r="G43" t="s">
        <v>14</v>
      </c>
      <c r="H43" t="s">
        <v>15</v>
      </c>
      <c r="I43" t="s">
        <v>39</v>
      </c>
      <c r="J43" t="s">
        <v>38</v>
      </c>
      <c r="L43">
        <v>13036.14</v>
      </c>
    </row>
    <row r="44" spans="1:21" x14ac:dyDescent="0.25">
      <c r="A44">
        <v>2004</v>
      </c>
      <c r="B44" t="s">
        <v>9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">
        <v>40</v>
      </c>
      <c r="J44" t="s">
        <v>17</v>
      </c>
      <c r="K44" t="s">
        <v>18</v>
      </c>
      <c r="L44">
        <v>340867.26</v>
      </c>
    </row>
    <row r="45" spans="1:21" x14ac:dyDescent="0.25">
      <c r="A45">
        <v>2004</v>
      </c>
      <c r="B45" t="s">
        <v>9</v>
      </c>
      <c r="C45" t="s">
        <v>10</v>
      </c>
      <c r="D45" t="s">
        <v>11</v>
      </c>
      <c r="E45" t="s">
        <v>12</v>
      </c>
      <c r="F45" t="s">
        <v>13</v>
      </c>
      <c r="G45" t="s">
        <v>14</v>
      </c>
      <c r="H45" t="s">
        <v>15</v>
      </c>
      <c r="I45" t="s">
        <v>40</v>
      </c>
      <c r="J45" t="s">
        <v>19</v>
      </c>
      <c r="L45">
        <v>171649.73</v>
      </c>
    </row>
    <row r="46" spans="1:21" x14ac:dyDescent="0.25">
      <c r="A46">
        <v>2004</v>
      </c>
      <c r="B46" t="s">
        <v>9</v>
      </c>
      <c r="C46" t="s">
        <v>10</v>
      </c>
      <c r="D46" t="s">
        <v>11</v>
      </c>
      <c r="E46" t="s">
        <v>12</v>
      </c>
      <c r="F46" t="s">
        <v>13</v>
      </c>
      <c r="G46" t="s">
        <v>14</v>
      </c>
      <c r="H46" t="s">
        <v>15</v>
      </c>
      <c r="I46" t="s">
        <v>40</v>
      </c>
      <c r="J46" t="s">
        <v>20</v>
      </c>
      <c r="L46">
        <v>33964.86</v>
      </c>
    </row>
    <row r="47" spans="1:21" x14ac:dyDescent="0.25">
      <c r="A47">
        <v>2004</v>
      </c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 t="s">
        <v>14</v>
      </c>
      <c r="H47" t="s">
        <v>15</v>
      </c>
      <c r="I47" t="s">
        <v>40</v>
      </c>
      <c r="J47" t="s">
        <v>21</v>
      </c>
      <c r="L47">
        <v>156433.42000000001</v>
      </c>
    </row>
    <row r="48" spans="1:21" x14ac:dyDescent="0.25">
      <c r="A48">
        <v>2004</v>
      </c>
      <c r="B48" t="s">
        <v>9</v>
      </c>
      <c r="C48" t="s">
        <v>10</v>
      </c>
      <c r="D48" t="s">
        <v>11</v>
      </c>
      <c r="E48" t="s">
        <v>12</v>
      </c>
      <c r="F48" t="s">
        <v>13</v>
      </c>
      <c r="G48" t="s">
        <v>14</v>
      </c>
      <c r="H48" t="s">
        <v>15</v>
      </c>
      <c r="I48" t="s">
        <v>40</v>
      </c>
      <c r="J48" t="s">
        <v>22</v>
      </c>
      <c r="L48">
        <v>81860.98</v>
      </c>
    </row>
    <row r="49" spans="1:12" x14ac:dyDescent="0.25">
      <c r="A49">
        <v>2004</v>
      </c>
      <c r="B49" t="s">
        <v>9</v>
      </c>
      <c r="C49" t="s">
        <v>10</v>
      </c>
      <c r="D49" t="s">
        <v>11</v>
      </c>
      <c r="E49" t="s">
        <v>12</v>
      </c>
      <c r="F49" t="s">
        <v>13</v>
      </c>
      <c r="G49" t="s">
        <v>14</v>
      </c>
      <c r="H49" t="s">
        <v>15</v>
      </c>
      <c r="I49" t="s">
        <v>40</v>
      </c>
      <c r="J49" t="s">
        <v>23</v>
      </c>
      <c r="L49">
        <v>98184.41</v>
      </c>
    </row>
    <row r="50" spans="1:12" x14ac:dyDescent="0.25">
      <c r="A50">
        <v>2004</v>
      </c>
      <c r="B50" t="s">
        <v>9</v>
      </c>
      <c r="C50" t="s">
        <v>10</v>
      </c>
      <c r="D50" t="s">
        <v>11</v>
      </c>
      <c r="E50" t="s">
        <v>12</v>
      </c>
      <c r="F50" t="s">
        <v>13</v>
      </c>
      <c r="G50" t="s">
        <v>14</v>
      </c>
      <c r="H50" t="s">
        <v>15</v>
      </c>
      <c r="I50" t="s">
        <v>40</v>
      </c>
      <c r="J50" t="s">
        <v>24</v>
      </c>
      <c r="L50">
        <v>348446.25</v>
      </c>
    </row>
    <row r="51" spans="1:12" x14ac:dyDescent="0.25">
      <c r="A51">
        <v>2004</v>
      </c>
      <c r="B51" t="s">
        <v>9</v>
      </c>
      <c r="C51" t="s">
        <v>10</v>
      </c>
      <c r="D51" t="s">
        <v>11</v>
      </c>
      <c r="E51" t="s">
        <v>12</v>
      </c>
      <c r="F51" t="s">
        <v>13</v>
      </c>
      <c r="G51" t="s">
        <v>14</v>
      </c>
      <c r="H51" t="s">
        <v>15</v>
      </c>
      <c r="I51" t="s">
        <v>40</v>
      </c>
      <c r="J51" t="s">
        <v>25</v>
      </c>
      <c r="L51">
        <v>18728.78</v>
      </c>
    </row>
    <row r="52" spans="1:12" x14ac:dyDescent="0.25">
      <c r="A52">
        <v>2004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 t="s">
        <v>14</v>
      </c>
      <c r="H52" t="s">
        <v>15</v>
      </c>
      <c r="I52" t="s">
        <v>40</v>
      </c>
      <c r="J52" t="s">
        <v>26</v>
      </c>
      <c r="L52">
        <v>156433.42000000001</v>
      </c>
    </row>
    <row r="53" spans="1:12" x14ac:dyDescent="0.25">
      <c r="A53">
        <v>2004</v>
      </c>
      <c r="B53" t="s">
        <v>9</v>
      </c>
      <c r="C53" t="s">
        <v>10</v>
      </c>
      <c r="D53" t="s">
        <v>11</v>
      </c>
      <c r="E53" t="s">
        <v>12</v>
      </c>
      <c r="F53" t="s">
        <v>13</v>
      </c>
      <c r="G53" t="s">
        <v>14</v>
      </c>
      <c r="H53" t="s">
        <v>15</v>
      </c>
      <c r="I53" t="s">
        <v>40</v>
      </c>
      <c r="J53" t="s">
        <v>27</v>
      </c>
      <c r="L53">
        <v>81860.98</v>
      </c>
    </row>
    <row r="54" spans="1:12" x14ac:dyDescent="0.25">
      <c r="A54">
        <v>2004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40</v>
      </c>
      <c r="J54" t="s">
        <v>28</v>
      </c>
      <c r="L54">
        <v>98184.41</v>
      </c>
    </row>
    <row r="55" spans="1:12" x14ac:dyDescent="0.25">
      <c r="A55">
        <v>2004</v>
      </c>
      <c r="B55" t="s">
        <v>9</v>
      </c>
      <c r="C55" t="s">
        <v>10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  <c r="I55" t="s">
        <v>40</v>
      </c>
      <c r="J55" t="s">
        <v>29</v>
      </c>
      <c r="L55">
        <v>348446.25</v>
      </c>
    </row>
    <row r="56" spans="1:12" x14ac:dyDescent="0.25">
      <c r="A56">
        <v>2004</v>
      </c>
      <c r="B56" t="s">
        <v>9</v>
      </c>
      <c r="C56" t="s">
        <v>10</v>
      </c>
      <c r="D56" t="s">
        <v>11</v>
      </c>
      <c r="E56" t="s">
        <v>12</v>
      </c>
      <c r="F56" t="s">
        <v>13</v>
      </c>
      <c r="G56" t="s">
        <v>14</v>
      </c>
      <c r="H56" t="s">
        <v>15</v>
      </c>
      <c r="I56" t="s">
        <v>40</v>
      </c>
      <c r="J56" t="s">
        <v>30</v>
      </c>
      <c r="L56">
        <v>44093.69</v>
      </c>
    </row>
    <row r="57" spans="1:12" x14ac:dyDescent="0.25">
      <c r="A57">
        <v>2004</v>
      </c>
      <c r="B57" t="s">
        <v>9</v>
      </c>
      <c r="C57" t="s">
        <v>10</v>
      </c>
      <c r="D57" t="s">
        <v>11</v>
      </c>
      <c r="E57" t="s">
        <v>12</v>
      </c>
      <c r="F57" t="s">
        <v>13</v>
      </c>
      <c r="G57" t="s">
        <v>14</v>
      </c>
      <c r="H57" t="s">
        <v>15</v>
      </c>
      <c r="I57" t="s">
        <v>40</v>
      </c>
      <c r="J57" t="s">
        <v>31</v>
      </c>
      <c r="L57">
        <v>121196.69</v>
      </c>
    </row>
    <row r="58" spans="1:12" x14ac:dyDescent="0.25">
      <c r="A58">
        <v>2004</v>
      </c>
      <c r="B58" t="s">
        <v>9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  <c r="H58" t="s">
        <v>15</v>
      </c>
      <c r="I58" t="s">
        <v>40</v>
      </c>
      <c r="J58" t="s">
        <v>32</v>
      </c>
      <c r="L58">
        <v>74427.460000000006</v>
      </c>
    </row>
    <row r="59" spans="1:12" x14ac:dyDescent="0.25">
      <c r="A59">
        <v>2004</v>
      </c>
      <c r="B59" t="s">
        <v>9</v>
      </c>
      <c r="C59" t="s">
        <v>10</v>
      </c>
      <c r="D59" t="s">
        <v>11</v>
      </c>
      <c r="E59" t="s">
        <v>12</v>
      </c>
      <c r="F59" t="s">
        <v>13</v>
      </c>
      <c r="G59" t="s">
        <v>14</v>
      </c>
      <c r="H59" t="s">
        <v>15</v>
      </c>
      <c r="I59" t="s">
        <v>40</v>
      </c>
      <c r="J59" t="s">
        <v>17</v>
      </c>
      <c r="K59" t="s">
        <v>33</v>
      </c>
      <c r="L59">
        <v>168290.41</v>
      </c>
    </row>
    <row r="60" spans="1:12" x14ac:dyDescent="0.25">
      <c r="A60">
        <v>2004</v>
      </c>
      <c r="B60" t="s">
        <v>9</v>
      </c>
      <c r="C60" t="s">
        <v>10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I60" t="s">
        <v>40</v>
      </c>
      <c r="J60" t="s">
        <v>34</v>
      </c>
      <c r="L60">
        <v>56911.24</v>
      </c>
    </row>
    <row r="61" spans="1:12" x14ac:dyDescent="0.25">
      <c r="A61">
        <v>2004</v>
      </c>
      <c r="B61" t="s">
        <v>9</v>
      </c>
      <c r="C61" t="s">
        <v>10</v>
      </c>
      <c r="D61" t="s">
        <v>11</v>
      </c>
      <c r="E61" t="s">
        <v>12</v>
      </c>
      <c r="F61" t="s">
        <v>13</v>
      </c>
      <c r="G61" t="s">
        <v>14</v>
      </c>
      <c r="H61" t="s">
        <v>15</v>
      </c>
      <c r="I61" t="s">
        <v>40</v>
      </c>
      <c r="J61" t="s">
        <v>35</v>
      </c>
      <c r="L61">
        <v>74427.460000000006</v>
      </c>
    </row>
    <row r="62" spans="1:12" x14ac:dyDescent="0.25">
      <c r="A62">
        <v>2004</v>
      </c>
      <c r="B62" t="s">
        <v>9</v>
      </c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  <c r="I62" t="s">
        <v>40</v>
      </c>
      <c r="J62" t="s">
        <v>36</v>
      </c>
      <c r="L62">
        <v>168290.41</v>
      </c>
    </row>
    <row r="63" spans="1:12" x14ac:dyDescent="0.25">
      <c r="A63">
        <v>2004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40</v>
      </c>
      <c r="J63" t="s">
        <v>37</v>
      </c>
      <c r="L63">
        <v>13707.2</v>
      </c>
    </row>
    <row r="64" spans="1:12" x14ac:dyDescent="0.25">
      <c r="A64">
        <v>2004</v>
      </c>
      <c r="B64" t="s">
        <v>9</v>
      </c>
      <c r="C64" t="s">
        <v>10</v>
      </c>
      <c r="D64" t="s">
        <v>11</v>
      </c>
      <c r="E64" t="s">
        <v>12</v>
      </c>
      <c r="F64" t="s">
        <v>13</v>
      </c>
      <c r="G64" t="s">
        <v>14</v>
      </c>
      <c r="H64" t="s">
        <v>15</v>
      </c>
      <c r="I64" t="s">
        <v>40</v>
      </c>
      <c r="J64" t="s">
        <v>38</v>
      </c>
      <c r="L64">
        <v>127219.95</v>
      </c>
    </row>
    <row r="65" spans="1:12" x14ac:dyDescent="0.25">
      <c r="A65">
        <v>2004</v>
      </c>
      <c r="B65" t="s">
        <v>9</v>
      </c>
      <c r="C65" t="s">
        <v>10</v>
      </c>
      <c r="D65" t="s">
        <v>11</v>
      </c>
      <c r="E65" t="s">
        <v>12</v>
      </c>
      <c r="F65" t="s">
        <v>13</v>
      </c>
      <c r="G65" t="s">
        <v>14</v>
      </c>
      <c r="H65" t="s">
        <v>15</v>
      </c>
      <c r="I65" t="s">
        <v>41</v>
      </c>
      <c r="J65" t="s">
        <v>17</v>
      </c>
      <c r="L65">
        <v>74427.460000000006</v>
      </c>
    </row>
    <row r="66" spans="1:12" x14ac:dyDescent="0.25">
      <c r="A66">
        <v>2004</v>
      </c>
      <c r="B66" t="s">
        <v>9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41</v>
      </c>
      <c r="J66" t="s">
        <v>19</v>
      </c>
      <c r="L66">
        <v>168290.41</v>
      </c>
    </row>
    <row r="67" spans="1:12" x14ac:dyDescent="0.25">
      <c r="A67">
        <v>2004</v>
      </c>
      <c r="B67" t="s">
        <v>9</v>
      </c>
      <c r="C67" t="s">
        <v>10</v>
      </c>
      <c r="D67" t="s">
        <v>11</v>
      </c>
      <c r="E67" t="s">
        <v>12</v>
      </c>
      <c r="F67" t="s">
        <v>13</v>
      </c>
      <c r="G67" t="s">
        <v>14</v>
      </c>
      <c r="H67" t="s">
        <v>15</v>
      </c>
      <c r="I67" t="s">
        <v>41</v>
      </c>
      <c r="J67" t="s">
        <v>20</v>
      </c>
      <c r="L67">
        <v>27842.75</v>
      </c>
    </row>
    <row r="68" spans="1:12" x14ac:dyDescent="0.25">
      <c r="A68">
        <v>2004</v>
      </c>
      <c r="B68" t="s">
        <v>9</v>
      </c>
      <c r="C68" t="s">
        <v>10</v>
      </c>
      <c r="D68" t="s">
        <v>11</v>
      </c>
      <c r="E68" t="s">
        <v>12</v>
      </c>
      <c r="F68" t="s">
        <v>13</v>
      </c>
      <c r="G68" t="s">
        <v>14</v>
      </c>
      <c r="H68" t="s">
        <v>15</v>
      </c>
      <c r="I68" t="s">
        <v>41</v>
      </c>
      <c r="J68" t="s">
        <v>21</v>
      </c>
      <c r="L68">
        <v>52613.47</v>
      </c>
    </row>
    <row r="69" spans="1:12" x14ac:dyDescent="0.25">
      <c r="A69">
        <v>2004</v>
      </c>
      <c r="B69" t="s">
        <v>9</v>
      </c>
      <c r="C69" t="s">
        <v>10</v>
      </c>
      <c r="D69" t="s">
        <v>11</v>
      </c>
      <c r="E69" t="s">
        <v>12</v>
      </c>
      <c r="F69" t="s">
        <v>13</v>
      </c>
      <c r="G69" t="s">
        <v>14</v>
      </c>
      <c r="H69" t="s">
        <v>15</v>
      </c>
      <c r="I69" t="s">
        <v>41</v>
      </c>
      <c r="J69" t="s">
        <v>22</v>
      </c>
      <c r="L69">
        <v>41912.85</v>
      </c>
    </row>
    <row r="70" spans="1:12" x14ac:dyDescent="0.25">
      <c r="A70">
        <v>2004</v>
      </c>
      <c r="B70" t="s">
        <v>9</v>
      </c>
      <c r="C70" t="s">
        <v>10</v>
      </c>
      <c r="D70" t="s">
        <v>11</v>
      </c>
      <c r="E70" t="s">
        <v>12</v>
      </c>
      <c r="F70" t="s">
        <v>13</v>
      </c>
      <c r="G70" t="s">
        <v>14</v>
      </c>
      <c r="H70" t="s">
        <v>15</v>
      </c>
      <c r="I70" t="s">
        <v>41</v>
      </c>
      <c r="J70" t="s">
        <v>23</v>
      </c>
      <c r="L70">
        <v>59479.91</v>
      </c>
    </row>
    <row r="71" spans="1:12" x14ac:dyDescent="0.25">
      <c r="A71">
        <v>2004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14</v>
      </c>
      <c r="H71" t="s">
        <v>15</v>
      </c>
      <c r="I71" t="s">
        <v>41</v>
      </c>
      <c r="J71" t="s">
        <v>24</v>
      </c>
      <c r="L71">
        <v>156324.28</v>
      </c>
    </row>
    <row r="72" spans="1:12" x14ac:dyDescent="0.25">
      <c r="A72">
        <v>2004</v>
      </c>
      <c r="B72" t="s">
        <v>9</v>
      </c>
      <c r="C72" t="s">
        <v>10</v>
      </c>
      <c r="D72" t="s">
        <v>11</v>
      </c>
      <c r="E72" t="s">
        <v>12</v>
      </c>
      <c r="F72" t="s">
        <v>13</v>
      </c>
      <c r="G72" t="s">
        <v>14</v>
      </c>
      <c r="H72" t="s">
        <v>15</v>
      </c>
      <c r="I72" t="s">
        <v>41</v>
      </c>
      <c r="J72" t="s">
        <v>25</v>
      </c>
      <c r="L72">
        <v>23042.67</v>
      </c>
    </row>
    <row r="73" spans="1:12" x14ac:dyDescent="0.25">
      <c r="A73">
        <v>2004</v>
      </c>
      <c r="B73" t="s">
        <v>9</v>
      </c>
      <c r="C73" t="s">
        <v>10</v>
      </c>
      <c r="D73" t="s">
        <v>11</v>
      </c>
      <c r="E73" t="s">
        <v>12</v>
      </c>
      <c r="F73" t="s">
        <v>13</v>
      </c>
      <c r="G73" t="s">
        <v>14</v>
      </c>
      <c r="H73" t="s">
        <v>15</v>
      </c>
      <c r="I73" t="s">
        <v>41</v>
      </c>
      <c r="J73" t="s">
        <v>26</v>
      </c>
      <c r="L73">
        <v>59479.91</v>
      </c>
    </row>
    <row r="74" spans="1:12" x14ac:dyDescent="0.25">
      <c r="A74">
        <v>2004</v>
      </c>
      <c r="B74" t="s">
        <v>9</v>
      </c>
      <c r="C74" t="s">
        <v>10</v>
      </c>
      <c r="D74" t="s">
        <v>11</v>
      </c>
      <c r="E74" t="s">
        <v>12</v>
      </c>
      <c r="F74" t="s">
        <v>13</v>
      </c>
      <c r="G74" t="s">
        <v>14</v>
      </c>
      <c r="H74" t="s">
        <v>15</v>
      </c>
      <c r="I74" t="s">
        <v>41</v>
      </c>
      <c r="J74" t="s">
        <v>27</v>
      </c>
      <c r="L74">
        <v>66446.59</v>
      </c>
    </row>
    <row r="75" spans="1:12" x14ac:dyDescent="0.25">
      <c r="A75">
        <v>2004</v>
      </c>
      <c r="B75" t="s">
        <v>9</v>
      </c>
      <c r="C75" t="s">
        <v>10</v>
      </c>
      <c r="D75" t="s">
        <v>11</v>
      </c>
      <c r="E75" t="s">
        <v>12</v>
      </c>
      <c r="F75" t="s">
        <v>13</v>
      </c>
      <c r="G75" t="s">
        <v>14</v>
      </c>
      <c r="H75" t="s">
        <v>15</v>
      </c>
      <c r="I75" t="s">
        <v>41</v>
      </c>
      <c r="J75" t="s">
        <v>28</v>
      </c>
      <c r="L75">
        <v>13620.11</v>
      </c>
    </row>
    <row r="76" spans="1:12" x14ac:dyDescent="0.25">
      <c r="A76">
        <v>2004</v>
      </c>
      <c r="B76" t="s">
        <v>9</v>
      </c>
      <c r="C76" t="s">
        <v>10</v>
      </c>
      <c r="D76" t="s">
        <v>11</v>
      </c>
      <c r="E76" t="s">
        <v>12</v>
      </c>
      <c r="F76" t="s">
        <v>13</v>
      </c>
      <c r="G76" t="s">
        <v>14</v>
      </c>
      <c r="H76" t="s">
        <v>15</v>
      </c>
      <c r="I76" t="s">
        <v>41</v>
      </c>
      <c r="J76" t="s">
        <v>29</v>
      </c>
      <c r="L76">
        <v>77447.929999999993</v>
      </c>
    </row>
    <row r="77" spans="1:12" x14ac:dyDescent="0.25">
      <c r="A77">
        <v>2004</v>
      </c>
      <c r="B77" t="s">
        <v>9</v>
      </c>
      <c r="C77" t="s">
        <v>10</v>
      </c>
      <c r="D77" t="s">
        <v>11</v>
      </c>
      <c r="E77" t="s">
        <v>12</v>
      </c>
      <c r="F77" t="s">
        <v>13</v>
      </c>
      <c r="G77" t="s">
        <v>14</v>
      </c>
      <c r="H77" t="s">
        <v>15</v>
      </c>
      <c r="I77" t="s">
        <v>41</v>
      </c>
      <c r="J77" t="s">
        <v>30</v>
      </c>
      <c r="L77">
        <v>6615.84</v>
      </c>
    </row>
    <row r="78" spans="1:12" x14ac:dyDescent="0.25">
      <c r="A78">
        <v>2004</v>
      </c>
      <c r="B78" t="s">
        <v>9</v>
      </c>
      <c r="C78" t="s">
        <v>10</v>
      </c>
      <c r="D78" t="s">
        <v>11</v>
      </c>
      <c r="E78" t="s">
        <v>12</v>
      </c>
      <c r="F78" t="s">
        <v>13</v>
      </c>
      <c r="G78" t="s">
        <v>14</v>
      </c>
      <c r="H78" t="s">
        <v>15</v>
      </c>
      <c r="I78" t="s">
        <v>41</v>
      </c>
      <c r="J78" t="s">
        <v>31</v>
      </c>
      <c r="L78">
        <v>52613.47</v>
      </c>
    </row>
    <row r="79" spans="1:12" x14ac:dyDescent="0.25">
      <c r="A79">
        <v>2004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  <c r="G79" t="s">
        <v>14</v>
      </c>
      <c r="H79" t="s">
        <v>15</v>
      </c>
      <c r="I79" t="s">
        <v>41</v>
      </c>
      <c r="J79" t="s">
        <v>32</v>
      </c>
      <c r="L79">
        <v>41912.85</v>
      </c>
    </row>
    <row r="80" spans="1:12" x14ac:dyDescent="0.25">
      <c r="A80">
        <v>2004</v>
      </c>
      <c r="B80" t="s">
        <v>9</v>
      </c>
      <c r="C80" t="s">
        <v>10</v>
      </c>
      <c r="D80" t="s">
        <v>11</v>
      </c>
      <c r="E80" t="s">
        <v>12</v>
      </c>
      <c r="F80" t="s">
        <v>13</v>
      </c>
      <c r="G80" t="s">
        <v>14</v>
      </c>
      <c r="H80" t="s">
        <v>15</v>
      </c>
      <c r="I80" t="s">
        <v>41</v>
      </c>
      <c r="J80" t="s">
        <v>17</v>
      </c>
      <c r="K80" t="s">
        <v>33</v>
      </c>
      <c r="L80">
        <v>59479.91</v>
      </c>
    </row>
    <row r="81" spans="1:12" x14ac:dyDescent="0.25">
      <c r="A81">
        <v>2004</v>
      </c>
      <c r="B81" t="s">
        <v>9</v>
      </c>
      <c r="C81" t="s">
        <v>10</v>
      </c>
      <c r="D81" t="s">
        <v>11</v>
      </c>
      <c r="E81" t="s">
        <v>12</v>
      </c>
      <c r="F81" t="s">
        <v>13</v>
      </c>
      <c r="G81" t="s">
        <v>14</v>
      </c>
      <c r="H81" t="s">
        <v>15</v>
      </c>
      <c r="I81" t="s">
        <v>41</v>
      </c>
      <c r="J81" t="s">
        <v>34</v>
      </c>
      <c r="L81">
        <v>156324.28</v>
      </c>
    </row>
    <row r="82" spans="1:12" x14ac:dyDescent="0.25">
      <c r="A82">
        <v>2004</v>
      </c>
      <c r="B82" t="s">
        <v>9</v>
      </c>
      <c r="C82" t="s">
        <v>10</v>
      </c>
      <c r="D82" t="s">
        <v>11</v>
      </c>
      <c r="E82" t="s">
        <v>12</v>
      </c>
      <c r="F82" t="s">
        <v>13</v>
      </c>
      <c r="G82" t="s">
        <v>14</v>
      </c>
      <c r="H82" t="s">
        <v>15</v>
      </c>
      <c r="I82" t="s">
        <v>41</v>
      </c>
      <c r="J82" t="s">
        <v>35</v>
      </c>
      <c r="L82">
        <v>23042.67</v>
      </c>
    </row>
    <row r="83" spans="1:12" x14ac:dyDescent="0.25">
      <c r="A83">
        <v>2004</v>
      </c>
      <c r="B83" t="s">
        <v>9</v>
      </c>
      <c r="C83" t="s">
        <v>10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  <c r="I83" t="s">
        <v>41</v>
      </c>
      <c r="J83" t="s">
        <v>36</v>
      </c>
      <c r="L83">
        <v>59479.91</v>
      </c>
    </row>
    <row r="84" spans="1:12" x14ac:dyDescent="0.25">
      <c r="A84">
        <v>2004</v>
      </c>
      <c r="B84" t="s">
        <v>9</v>
      </c>
      <c r="C84" t="s">
        <v>10</v>
      </c>
      <c r="D84" t="s">
        <v>11</v>
      </c>
      <c r="E84" t="s">
        <v>12</v>
      </c>
      <c r="F84" t="s">
        <v>13</v>
      </c>
      <c r="G84" t="s">
        <v>14</v>
      </c>
      <c r="H84" t="s">
        <v>15</v>
      </c>
      <c r="I84" t="s">
        <v>41</v>
      </c>
      <c r="J84" t="s">
        <v>37</v>
      </c>
      <c r="L84">
        <v>66446.59</v>
      </c>
    </row>
    <row r="85" spans="1:12" x14ac:dyDescent="0.25">
      <c r="A85">
        <v>2004</v>
      </c>
      <c r="B85" t="s">
        <v>9</v>
      </c>
      <c r="C85" t="s">
        <v>10</v>
      </c>
      <c r="D85" t="s">
        <v>11</v>
      </c>
      <c r="E85" t="s">
        <v>12</v>
      </c>
      <c r="F85" t="s">
        <v>13</v>
      </c>
      <c r="G85" t="s">
        <v>14</v>
      </c>
      <c r="H85" t="s">
        <v>15</v>
      </c>
      <c r="I85" t="s">
        <v>41</v>
      </c>
      <c r="J85" t="s">
        <v>38</v>
      </c>
      <c r="L85">
        <v>13620.11</v>
      </c>
    </row>
    <row r="86" spans="1:12" x14ac:dyDescent="0.25">
      <c r="A86">
        <v>2004</v>
      </c>
      <c r="B86" t="s">
        <v>9</v>
      </c>
      <c r="C86" t="s">
        <v>10</v>
      </c>
      <c r="D86" t="s">
        <v>11</v>
      </c>
      <c r="E86" t="s">
        <v>12</v>
      </c>
      <c r="F86" t="s">
        <v>13</v>
      </c>
      <c r="G86" t="s">
        <v>14</v>
      </c>
      <c r="H86" t="s">
        <v>15</v>
      </c>
      <c r="I86" t="s">
        <v>42</v>
      </c>
      <c r="J86" t="s">
        <v>17</v>
      </c>
      <c r="K86" t="s">
        <v>18</v>
      </c>
      <c r="L86">
        <v>77447.929999999993</v>
      </c>
    </row>
    <row r="87" spans="1:12" x14ac:dyDescent="0.25">
      <c r="A87">
        <v>2004</v>
      </c>
      <c r="B87" t="s">
        <v>9</v>
      </c>
      <c r="C87" t="s">
        <v>10</v>
      </c>
      <c r="D87" t="s">
        <v>11</v>
      </c>
      <c r="E87" t="s">
        <v>12</v>
      </c>
      <c r="F87" t="s">
        <v>13</v>
      </c>
      <c r="G87" t="s">
        <v>14</v>
      </c>
      <c r="H87" t="s">
        <v>15</v>
      </c>
      <c r="I87" t="s">
        <v>42</v>
      </c>
      <c r="J87" t="s">
        <v>19</v>
      </c>
      <c r="L87">
        <v>6615.84</v>
      </c>
    </row>
    <row r="88" spans="1:12" x14ac:dyDescent="0.25">
      <c r="A88">
        <v>2004</v>
      </c>
      <c r="B88" t="s">
        <v>9</v>
      </c>
      <c r="C88" t="s">
        <v>10</v>
      </c>
      <c r="D88" t="s">
        <v>11</v>
      </c>
      <c r="E88" t="s">
        <v>12</v>
      </c>
      <c r="F88" t="s">
        <v>13</v>
      </c>
      <c r="G88" t="s">
        <v>14</v>
      </c>
      <c r="H88" t="s">
        <v>15</v>
      </c>
      <c r="I88" t="s">
        <v>42</v>
      </c>
      <c r="J88" t="s">
        <v>20</v>
      </c>
      <c r="L88">
        <v>52613.47</v>
      </c>
    </row>
    <row r="89" spans="1:12" x14ac:dyDescent="0.25">
      <c r="A89">
        <v>2004</v>
      </c>
      <c r="B89" t="s">
        <v>9</v>
      </c>
      <c r="C89" t="s">
        <v>10</v>
      </c>
      <c r="D89" t="s">
        <v>11</v>
      </c>
      <c r="E89" t="s">
        <v>12</v>
      </c>
      <c r="F89" t="s">
        <v>13</v>
      </c>
      <c r="G89" t="s">
        <v>14</v>
      </c>
      <c r="H89" t="s">
        <v>15</v>
      </c>
      <c r="I89" t="s">
        <v>42</v>
      </c>
      <c r="J89" t="s">
        <v>21</v>
      </c>
      <c r="L89">
        <v>41912.85</v>
      </c>
    </row>
    <row r="90" spans="1:12" x14ac:dyDescent="0.25">
      <c r="A90">
        <v>2004</v>
      </c>
      <c r="B90" t="s">
        <v>9</v>
      </c>
      <c r="C90" t="s">
        <v>10</v>
      </c>
      <c r="D90" t="s">
        <v>11</v>
      </c>
      <c r="E90" t="s">
        <v>12</v>
      </c>
      <c r="F90" t="s">
        <v>13</v>
      </c>
      <c r="G90" t="s">
        <v>14</v>
      </c>
      <c r="H90" t="s">
        <v>15</v>
      </c>
      <c r="I90" t="s">
        <v>42</v>
      </c>
      <c r="J90" t="s">
        <v>22</v>
      </c>
      <c r="L90">
        <v>59479.91</v>
      </c>
    </row>
    <row r="91" spans="1:12" x14ac:dyDescent="0.25">
      <c r="A91">
        <v>2004</v>
      </c>
      <c r="B91" t="s">
        <v>9</v>
      </c>
      <c r="C91" t="s">
        <v>10</v>
      </c>
      <c r="D91" t="s">
        <v>11</v>
      </c>
      <c r="E91" t="s">
        <v>12</v>
      </c>
      <c r="F91" t="s">
        <v>13</v>
      </c>
      <c r="G91" t="s">
        <v>14</v>
      </c>
      <c r="H91" t="s">
        <v>15</v>
      </c>
      <c r="I91" t="s">
        <v>42</v>
      </c>
      <c r="J91" t="s">
        <v>23</v>
      </c>
      <c r="L91">
        <v>156324.28</v>
      </c>
    </row>
    <row r="92" spans="1:12" x14ac:dyDescent="0.25">
      <c r="A92">
        <v>2004</v>
      </c>
      <c r="B92" t="s">
        <v>9</v>
      </c>
      <c r="C92" t="s">
        <v>10</v>
      </c>
      <c r="D92" t="s">
        <v>11</v>
      </c>
      <c r="E92" t="s">
        <v>12</v>
      </c>
      <c r="F92" t="s">
        <v>13</v>
      </c>
      <c r="G92" t="s">
        <v>14</v>
      </c>
      <c r="H92" t="s">
        <v>15</v>
      </c>
      <c r="I92" t="s">
        <v>42</v>
      </c>
      <c r="J92" t="s">
        <v>24</v>
      </c>
      <c r="L92">
        <v>23042.67</v>
      </c>
    </row>
    <row r="93" spans="1:12" x14ac:dyDescent="0.25">
      <c r="A93">
        <v>2004</v>
      </c>
      <c r="B93" t="s">
        <v>9</v>
      </c>
      <c r="C93" t="s">
        <v>10</v>
      </c>
      <c r="D93" t="s">
        <v>11</v>
      </c>
      <c r="E93" t="s">
        <v>12</v>
      </c>
      <c r="F93" t="s">
        <v>13</v>
      </c>
      <c r="G93" t="s">
        <v>14</v>
      </c>
      <c r="H93" t="s">
        <v>15</v>
      </c>
      <c r="I93" t="s">
        <v>42</v>
      </c>
      <c r="J93" t="s">
        <v>25</v>
      </c>
      <c r="L93">
        <v>59479.91</v>
      </c>
    </row>
    <row r="94" spans="1:12" x14ac:dyDescent="0.25">
      <c r="A94">
        <v>2004</v>
      </c>
      <c r="B94" t="s">
        <v>9</v>
      </c>
      <c r="C94" t="s">
        <v>10</v>
      </c>
      <c r="D94" t="s">
        <v>11</v>
      </c>
      <c r="E94" t="s">
        <v>12</v>
      </c>
      <c r="F94" t="s">
        <v>13</v>
      </c>
      <c r="G94" t="s">
        <v>14</v>
      </c>
      <c r="H94" t="s">
        <v>15</v>
      </c>
      <c r="I94" t="s">
        <v>42</v>
      </c>
      <c r="J94" t="s">
        <v>26</v>
      </c>
      <c r="L94">
        <v>66446.59</v>
      </c>
    </row>
    <row r="95" spans="1:12" x14ac:dyDescent="0.25">
      <c r="A95">
        <v>2004</v>
      </c>
      <c r="B95" t="s">
        <v>9</v>
      </c>
      <c r="C95" t="s">
        <v>10</v>
      </c>
      <c r="D95" t="s">
        <v>11</v>
      </c>
      <c r="E95" t="s">
        <v>12</v>
      </c>
      <c r="F95" t="s">
        <v>13</v>
      </c>
      <c r="G95" t="s">
        <v>14</v>
      </c>
      <c r="H95" t="s">
        <v>15</v>
      </c>
      <c r="I95" t="s">
        <v>42</v>
      </c>
      <c r="J95" t="s">
        <v>27</v>
      </c>
      <c r="L95">
        <v>13620.11</v>
      </c>
    </row>
    <row r="96" spans="1:12" x14ac:dyDescent="0.25">
      <c r="A96">
        <v>2004</v>
      </c>
      <c r="B96" t="s">
        <v>9</v>
      </c>
      <c r="C96" t="s">
        <v>10</v>
      </c>
      <c r="D96" t="s">
        <v>11</v>
      </c>
      <c r="E96" t="s">
        <v>12</v>
      </c>
      <c r="F96" t="s">
        <v>13</v>
      </c>
      <c r="G96" t="s">
        <v>14</v>
      </c>
      <c r="H96" t="s">
        <v>15</v>
      </c>
      <c r="I96" t="s">
        <v>42</v>
      </c>
      <c r="J96" t="s">
        <v>28</v>
      </c>
      <c r="L96">
        <v>77447.929999999993</v>
      </c>
    </row>
    <row r="97" spans="1:12" x14ac:dyDescent="0.25">
      <c r="A97">
        <v>2004</v>
      </c>
      <c r="B97" t="s">
        <v>9</v>
      </c>
      <c r="C97" t="s">
        <v>10</v>
      </c>
      <c r="D97" t="s">
        <v>11</v>
      </c>
      <c r="E97" t="s">
        <v>12</v>
      </c>
      <c r="F97" t="s">
        <v>13</v>
      </c>
      <c r="G97" t="s">
        <v>14</v>
      </c>
      <c r="H97" t="s">
        <v>15</v>
      </c>
      <c r="I97" t="s">
        <v>42</v>
      </c>
      <c r="J97" t="s">
        <v>29</v>
      </c>
      <c r="L97">
        <v>6615.84</v>
      </c>
    </row>
    <row r="98" spans="1:12" x14ac:dyDescent="0.25">
      <c r="A98">
        <v>2004</v>
      </c>
      <c r="B98" t="s">
        <v>9</v>
      </c>
      <c r="C98" t="s">
        <v>10</v>
      </c>
      <c r="D98" t="s">
        <v>11</v>
      </c>
      <c r="E98" t="s">
        <v>12</v>
      </c>
      <c r="F98" t="s">
        <v>13</v>
      </c>
      <c r="G98" t="s">
        <v>14</v>
      </c>
      <c r="H98" t="s">
        <v>15</v>
      </c>
      <c r="I98" t="s">
        <v>42</v>
      </c>
      <c r="J98" t="s">
        <v>30</v>
      </c>
      <c r="L98">
        <v>52613.47</v>
      </c>
    </row>
    <row r="99" spans="1:12" x14ac:dyDescent="0.25">
      <c r="A99">
        <v>2004</v>
      </c>
      <c r="B99" t="s">
        <v>9</v>
      </c>
      <c r="C99" t="s">
        <v>10</v>
      </c>
      <c r="D99" t="s">
        <v>11</v>
      </c>
      <c r="E99" t="s">
        <v>12</v>
      </c>
      <c r="F99" t="s">
        <v>13</v>
      </c>
      <c r="G99" t="s">
        <v>14</v>
      </c>
      <c r="H99" t="s">
        <v>15</v>
      </c>
      <c r="I99" t="s">
        <v>42</v>
      </c>
      <c r="J99" t="s">
        <v>31</v>
      </c>
      <c r="L99">
        <v>41912.85</v>
      </c>
    </row>
    <row r="100" spans="1:12" x14ac:dyDescent="0.25">
      <c r="A100">
        <v>2004</v>
      </c>
      <c r="B100" t="s">
        <v>9</v>
      </c>
      <c r="C100" t="s">
        <v>10</v>
      </c>
      <c r="D100" t="s">
        <v>11</v>
      </c>
      <c r="E100" t="s">
        <v>12</v>
      </c>
      <c r="F100" t="s">
        <v>13</v>
      </c>
      <c r="G100" t="s">
        <v>14</v>
      </c>
      <c r="H100" t="s">
        <v>15</v>
      </c>
      <c r="I100" t="s">
        <v>42</v>
      </c>
      <c r="J100" t="s">
        <v>32</v>
      </c>
      <c r="L100">
        <v>59479.91</v>
      </c>
    </row>
    <row r="101" spans="1:12" x14ac:dyDescent="0.25">
      <c r="A101">
        <v>2004</v>
      </c>
      <c r="B101" t="s">
        <v>9</v>
      </c>
      <c r="C101" t="s">
        <v>10</v>
      </c>
      <c r="D101" t="s">
        <v>11</v>
      </c>
      <c r="E101" t="s">
        <v>12</v>
      </c>
      <c r="F101" t="s">
        <v>13</v>
      </c>
      <c r="G101" t="s">
        <v>14</v>
      </c>
      <c r="H101" t="s">
        <v>15</v>
      </c>
      <c r="I101" t="s">
        <v>42</v>
      </c>
      <c r="J101" t="s">
        <v>17</v>
      </c>
      <c r="K101" t="s">
        <v>33</v>
      </c>
      <c r="L101">
        <v>156324.28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2022-06-26T06:30:47Z</dcterms:created>
  <dcterms:modified xsi:type="dcterms:W3CDTF">2022-06-26T07:38:10Z</dcterms:modified>
</cp:coreProperties>
</file>