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ata Science\Lesson6-Reference Functions\"/>
    </mc:Choice>
  </mc:AlternateContent>
  <xr:revisionPtr revIDLastSave="0" documentId="13_ncr:1_{873968A8-D810-4645-86FA-F1A11BF317F7}" xr6:coauthVersionLast="47" xr6:coauthVersionMax="47" xr10:uidLastSave="{00000000-0000-0000-0000-000000000000}"/>
  <bookViews>
    <workbookView xWindow="11010" yWindow="1980" windowWidth="13860" windowHeight="11835" firstSheet="9" activeTab="10" xr2:uid="{00000000-000D-0000-FFFF-FFFF00000000}"/>
  </bookViews>
  <sheets>
    <sheet name="Jan" sheetId="1" r:id="rId1"/>
    <sheet name="Feb" sheetId="2" r:id="rId2"/>
    <sheet name="March" sheetId="3" r:id="rId3"/>
    <sheet name="Q1 Sum 3d" sheetId="4" r:id="rId4"/>
    <sheet name="StaticAllSame" sheetId="5" r:id="rId5"/>
    <sheet name="LinkedAll" sheetId="6" r:id="rId6"/>
    <sheet name="Class Assignment 1" sheetId="7" r:id="rId7"/>
    <sheet name="VLOOKUP CLASS EX" sheetId="8" r:id="rId8"/>
    <sheet name="CLASS ASSIGNMENT VLOOKUP 1" sheetId="9" r:id="rId9"/>
    <sheet name="Logical Operators" sheetId="10" r:id="rId10"/>
    <sheet name="Logical Functions" sheetId="11" r:id="rId11"/>
    <sheet name="Sheet1" sheetId="12" state="hidden" r:id="rId12"/>
  </sheets>
  <definedNames>
    <definedName name="High_Rate">'Logical Operators'!$L$7</definedName>
    <definedName name="High_Threshold">#REF!</definedName>
    <definedName name="Jacket_Table">'CLASS ASSIGNMENT VLOOKUP 1'!$E$5:$F$11</definedName>
    <definedName name="Long_Hour_Fee">#REF!</definedName>
    <definedName name="Low_Bonus">#REF!</definedName>
    <definedName name="Low_Rate">'Logical Operators'!$L$8</definedName>
    <definedName name="Med_Bonus">#REF!</definedName>
    <definedName name="Med_Hour_Fee">#REF!</definedName>
    <definedName name="Med_Threshold">#REF!</definedName>
    <definedName name="Threshold">'Logical Operators'!$L$6</definedName>
    <definedName name="Threshold1">#REF!</definedName>
    <definedName name="Threshold2">#REF!</definedName>
    <definedName name="Top_Bonu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6" roundtripDataSignature="AMtx7mi2mmNi49RCXAytNROovxjkjKBpNg=="/>
    </ext>
  </extLst>
</workbook>
</file>

<file path=xl/calcChain.xml><?xml version="1.0" encoding="utf-8"?>
<calcChain xmlns="http://schemas.openxmlformats.org/spreadsheetml/2006/main">
  <c r="C84" i="11" l="1"/>
  <c r="C85" i="11"/>
  <c r="C86" i="11"/>
  <c r="C87" i="11"/>
  <c r="C88" i="11"/>
  <c r="C89" i="11"/>
  <c r="C90" i="11"/>
  <c r="C91" i="11"/>
  <c r="C92" i="11"/>
  <c r="C83" i="11"/>
  <c r="B84" i="11"/>
  <c r="B85" i="11"/>
  <c r="B86" i="11"/>
  <c r="B87" i="11"/>
  <c r="B88" i="11"/>
  <c r="B89" i="11"/>
  <c r="B90" i="11"/>
  <c r="B91" i="11"/>
  <c r="B92" i="11"/>
  <c r="B83" i="11"/>
  <c r="F70" i="11"/>
  <c r="F71" i="11"/>
  <c r="F72" i="11"/>
  <c r="F73" i="11"/>
  <c r="F74" i="11"/>
  <c r="F75" i="11"/>
  <c r="F69" i="11"/>
  <c r="D70" i="11"/>
  <c r="D71" i="11"/>
  <c r="D72" i="11"/>
  <c r="D73" i="11"/>
  <c r="D74" i="11"/>
  <c r="D75" i="11"/>
  <c r="D69" i="11"/>
  <c r="E70" i="11"/>
  <c r="E71" i="11"/>
  <c r="E72" i="11"/>
  <c r="E73" i="11"/>
  <c r="E74" i="11"/>
  <c r="E75" i="11"/>
  <c r="E69" i="11"/>
  <c r="G46" i="11"/>
  <c r="G47" i="11"/>
  <c r="G48" i="11"/>
  <c r="G49" i="11"/>
  <c r="G50" i="11"/>
  <c r="G51" i="11"/>
  <c r="G52" i="11"/>
  <c r="G45" i="11"/>
  <c r="F46" i="11"/>
  <c r="F47" i="11"/>
  <c r="F48" i="11"/>
  <c r="F49" i="11"/>
  <c r="F50" i="11"/>
  <c r="F51" i="11"/>
  <c r="F52" i="11"/>
  <c r="F45" i="11"/>
  <c r="E46" i="11"/>
  <c r="E47" i="11"/>
  <c r="E48" i="11"/>
  <c r="E49" i="11"/>
  <c r="E50" i="11"/>
  <c r="E51" i="11"/>
  <c r="E52" i="11"/>
  <c r="E45" i="11"/>
  <c r="D29" i="11"/>
  <c r="D30" i="11"/>
  <c r="D31" i="11"/>
  <c r="D28" i="11"/>
  <c r="E14" i="11"/>
  <c r="E15" i="11"/>
  <c r="E16" i="11"/>
  <c r="E17" i="11"/>
  <c r="D15" i="11"/>
  <c r="D16" i="11"/>
  <c r="D17" i="11"/>
  <c r="C15" i="11"/>
  <c r="C16" i="11"/>
  <c r="C17" i="11"/>
  <c r="C14" i="11"/>
  <c r="D14" i="11"/>
  <c r="E6" i="10"/>
  <c r="E9" i="10"/>
  <c r="E8" i="10"/>
  <c r="E7" i="10"/>
  <c r="E5" i="10"/>
  <c r="E4" i="10"/>
  <c r="C41" i="9"/>
  <c r="C42" i="9"/>
  <c r="C43" i="9"/>
  <c r="C44" i="9"/>
  <c r="C45" i="9"/>
  <c r="C46" i="9"/>
  <c r="C47" i="9"/>
  <c r="C48" i="9"/>
  <c r="C49" i="9"/>
  <c r="C50" i="9"/>
  <c r="C51" i="9"/>
  <c r="C52" i="9"/>
  <c r="C53" i="9"/>
  <c r="C54" i="9"/>
  <c r="H17" i="9"/>
  <c r="J5" i="9"/>
  <c r="J6" i="9"/>
  <c r="H7" i="9"/>
  <c r="H5" i="9"/>
  <c r="I6" i="9"/>
  <c r="K5" i="9"/>
  <c r="K6" i="9"/>
  <c r="K7" i="9"/>
  <c r="K4" i="9"/>
  <c r="I4" i="9"/>
  <c r="I17" i="8" l="1"/>
  <c r="H17" i="8"/>
  <c r="I16" i="8"/>
  <c r="H16" i="8"/>
  <c r="E19" i="8"/>
  <c r="E18" i="8"/>
  <c r="E17" i="8"/>
  <c r="E16" i="8"/>
  <c r="E15" i="8"/>
  <c r="E14" i="8"/>
  <c r="E13" i="8"/>
  <c r="E25" i="8"/>
  <c r="E26" i="8"/>
  <c r="E27" i="8"/>
  <c r="E28" i="8"/>
  <c r="H7" i="8"/>
  <c r="H6" i="8"/>
  <c r="D6" i="12"/>
  <c r="D5" i="12"/>
  <c r="D4" i="12"/>
  <c r="D3" i="12"/>
  <c r="D2" i="12"/>
  <c r="C109" i="11"/>
  <c r="B109" i="11"/>
  <c r="C108" i="11"/>
  <c r="B108" i="11"/>
  <c r="C107" i="11"/>
  <c r="B107" i="11"/>
  <c r="C106" i="11"/>
  <c r="B106" i="11"/>
  <c r="C105" i="11"/>
  <c r="B105" i="11"/>
  <c r="C104" i="11"/>
  <c r="B104" i="11"/>
  <c r="C103" i="11"/>
  <c r="B103" i="11"/>
  <c r="C102" i="11"/>
  <c r="B102" i="11"/>
  <c r="C101" i="11"/>
  <c r="B101" i="11"/>
  <c r="C100" i="11"/>
  <c r="B100" i="11"/>
  <c r="C50" i="10"/>
  <c r="B50" i="10"/>
  <c r="C49" i="10"/>
  <c r="B49" i="10"/>
  <c r="C48" i="10"/>
  <c r="B48" i="10"/>
  <c r="C47" i="10"/>
  <c r="B47" i="10"/>
  <c r="C46" i="10"/>
  <c r="B46" i="10"/>
  <c r="C45" i="10"/>
  <c r="B45" i="10"/>
  <c r="C44" i="10"/>
  <c r="B44" i="10"/>
  <c r="C43" i="10"/>
  <c r="B43" i="10"/>
  <c r="C42" i="10"/>
  <c r="B42" i="10"/>
  <c r="C41" i="10"/>
  <c r="B41" i="10"/>
  <c r="C40" i="10"/>
  <c r="B40" i="10"/>
  <c r="C39" i="10"/>
  <c r="B39" i="10"/>
  <c r="C38" i="10"/>
  <c r="B38" i="10"/>
  <c r="C37" i="10"/>
  <c r="B37" i="10"/>
  <c r="C36" i="10"/>
  <c r="B36" i="10"/>
  <c r="C35" i="10"/>
  <c r="B35" i="10"/>
  <c r="C34" i="10"/>
  <c r="B34" i="10"/>
  <c r="C33" i="10"/>
  <c r="B33" i="10"/>
  <c r="C32" i="10"/>
  <c r="B32" i="10"/>
  <c r="C31" i="10"/>
  <c r="B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H55" i="8"/>
  <c r="G55" i="8"/>
  <c r="F57" i="8"/>
  <c r="E66" i="8"/>
  <c r="D66" i="8"/>
  <c r="C66" i="8"/>
  <c r="B66" i="8"/>
  <c r="E44" i="8"/>
  <c r="E43" i="8"/>
  <c r="E42" i="8"/>
  <c r="E41" i="8"/>
  <c r="E40" i="8"/>
  <c r="E39" i="8"/>
  <c r="E38" i="8"/>
  <c r="E31" i="8"/>
  <c r="E30" i="8"/>
  <c r="E29" i="8"/>
  <c r="N18" i="8"/>
  <c r="N17" i="8"/>
  <c r="N16" i="8"/>
  <c r="N15" i="8"/>
  <c r="N14" i="8"/>
  <c r="N13" i="8"/>
  <c r="N12" i="8"/>
  <c r="N11" i="8"/>
  <c r="N10" i="8"/>
  <c r="N9" i="8"/>
  <c r="E9" i="8"/>
  <c r="N8" i="8"/>
  <c r="E8" i="8"/>
  <c r="N7" i="8"/>
  <c r="E7" i="8"/>
  <c r="E6" i="8"/>
  <c r="E5" i="8"/>
  <c r="E4" i="8"/>
  <c r="E3" i="8"/>
  <c r="D18" i="10" l="1"/>
  <c r="D22" i="10"/>
  <c r="D26" i="10"/>
  <c r="D30" i="10"/>
  <c r="D34" i="10"/>
  <c r="D38" i="10"/>
  <c r="D16" i="10"/>
  <c r="D20" i="10"/>
  <c r="D24" i="10"/>
  <c r="D28" i="10"/>
  <c r="D32" i="10"/>
  <c r="D36" i="10"/>
  <c r="D40" i="10"/>
  <c r="D44" i="10"/>
  <c r="D42" i="10"/>
  <c r="D46" i="10"/>
  <c r="D48" i="10"/>
  <c r="D50" i="10"/>
  <c r="D17" i="10"/>
  <c r="D21" i="10"/>
  <c r="D25" i="10"/>
  <c r="D29" i="10"/>
  <c r="D33" i="10"/>
  <c r="D37" i="10"/>
  <c r="D41" i="10"/>
  <c r="D45" i="10"/>
  <c r="D49" i="10"/>
  <c r="D15" i="10"/>
  <c r="D19" i="10"/>
  <c r="D23" i="10"/>
  <c r="D27" i="10"/>
  <c r="D31" i="10"/>
  <c r="D35" i="10"/>
  <c r="D39" i="10"/>
  <c r="D43" i="10"/>
  <c r="D47" i="10"/>
</calcChain>
</file>

<file path=xl/sharedStrings.xml><?xml version="1.0" encoding="utf-8"?>
<sst xmlns="http://schemas.openxmlformats.org/spreadsheetml/2006/main" count="564" uniqueCount="272">
  <si>
    <t>Sales Person</t>
  </si>
  <si>
    <t>Week 1</t>
  </si>
  <si>
    <t>Week 2</t>
  </si>
  <si>
    <t>Week 3</t>
  </si>
  <si>
    <t>Week 4</t>
  </si>
  <si>
    <t>Anil</t>
  </si>
  <si>
    <t>Ram</t>
  </si>
  <si>
    <t>Arun</t>
  </si>
  <si>
    <t>Aman</t>
  </si>
  <si>
    <t>Vinita</t>
  </si>
  <si>
    <t>Simba</t>
  </si>
  <si>
    <t>Chiku</t>
  </si>
  <si>
    <t>Jan</t>
  </si>
  <si>
    <t>Feb</t>
  </si>
  <si>
    <t>March</t>
  </si>
  <si>
    <t>Q1 Total</t>
  </si>
  <si>
    <t>Calculate Total of Q1 by all the 3 Methods</t>
  </si>
  <si>
    <t>Best performing week in each Month</t>
  </si>
  <si>
    <t>Identify best and least performing Week in Q1</t>
  </si>
  <si>
    <t>Put a Heat Map over Q1</t>
  </si>
  <si>
    <t>Identify &amp; Sort Best Sales Person in Jan, Feb &amp; March. Also in Q1</t>
  </si>
  <si>
    <t>Simple VLOOKUP</t>
  </si>
  <si>
    <t>Product</t>
  </si>
  <si>
    <t>Product Code</t>
  </si>
  <si>
    <t>Quantity</t>
  </si>
  <si>
    <t>Price</t>
  </si>
  <si>
    <t>Total</t>
  </si>
  <si>
    <t>PRODUCT</t>
  </si>
  <si>
    <t>camera</t>
  </si>
  <si>
    <t>Mobile</t>
  </si>
  <si>
    <t>ABA - 133339</t>
  </si>
  <si>
    <t>PRICE</t>
  </si>
  <si>
    <t>Camera</t>
  </si>
  <si>
    <t>BVD - 367987</t>
  </si>
  <si>
    <t>QUANTITY</t>
  </si>
  <si>
    <t>Watch</t>
  </si>
  <si>
    <t>RFG -301565</t>
  </si>
  <si>
    <t>Perfume</t>
  </si>
  <si>
    <t>ESF - 326794</t>
  </si>
  <si>
    <t>ID</t>
  </si>
  <si>
    <t>Brand</t>
  </si>
  <si>
    <t>Wall Clock</t>
  </si>
  <si>
    <t>EEE - 300402</t>
  </si>
  <si>
    <t>Guitar</t>
  </si>
  <si>
    <t>WER - 9695</t>
  </si>
  <si>
    <t>Drum</t>
  </si>
  <si>
    <t>EWR - 228431</t>
  </si>
  <si>
    <t>Dell</t>
  </si>
  <si>
    <t>Laptop</t>
  </si>
  <si>
    <t>Logitech</t>
  </si>
  <si>
    <t>Keyboard</t>
  </si>
  <si>
    <t>HP</t>
  </si>
  <si>
    <t>Mouse</t>
  </si>
  <si>
    <t>Apple</t>
  </si>
  <si>
    <t>Phone</t>
  </si>
  <si>
    <t xml:space="preserve"> VLOOKUP With TRIM FUNCTION</t>
  </si>
  <si>
    <t>Lenovo</t>
  </si>
  <si>
    <t>Desktop</t>
  </si>
  <si>
    <t xml:space="preserve">Mobile </t>
  </si>
  <si>
    <t xml:space="preserve"> Camera</t>
  </si>
  <si>
    <t xml:space="preserve"> Watch</t>
  </si>
  <si>
    <t xml:space="preserve">  Perfume</t>
  </si>
  <si>
    <t xml:space="preserve">  Wall Clock</t>
  </si>
  <si>
    <t xml:space="preserve">Guitar </t>
  </si>
  <si>
    <t xml:space="preserve"> VLOOKUP With Data Validation</t>
  </si>
  <si>
    <t xml:space="preserve"> C</t>
  </si>
  <si>
    <t>MATCH Function</t>
  </si>
  <si>
    <t>POSITION</t>
  </si>
  <si>
    <t>HLOOKUP</t>
  </si>
  <si>
    <t>STUDENT</t>
  </si>
  <si>
    <t>MATHS</t>
  </si>
  <si>
    <t>ARTS</t>
  </si>
  <si>
    <t>LANGUAGE</t>
  </si>
  <si>
    <t>SPORTS</t>
  </si>
  <si>
    <t>FIND SCORES OF BELOW CANDIDATES</t>
  </si>
  <si>
    <t>AMAN</t>
  </si>
  <si>
    <t>X</t>
  </si>
  <si>
    <t>VINITA</t>
  </si>
  <si>
    <t>SIMBA</t>
  </si>
  <si>
    <t>ARUN</t>
  </si>
  <si>
    <t>2-Way VLOOKUP</t>
  </si>
  <si>
    <t>TRY AND CREATE BELOW SETUP FROM THE DATA</t>
  </si>
  <si>
    <t>Winter Jacket Order for Celebrity Dogs</t>
  </si>
  <si>
    <t>Dog Name</t>
  </si>
  <si>
    <t>Dog Neck in cm</t>
  </si>
  <si>
    <t>Size to Order</t>
  </si>
  <si>
    <t>Scooby Doo</t>
  </si>
  <si>
    <t>Neck Size</t>
  </si>
  <si>
    <t>Jacket Size</t>
  </si>
  <si>
    <t>Petra</t>
  </si>
  <si>
    <t>XXS</t>
  </si>
  <si>
    <t>Lassie</t>
  </si>
  <si>
    <t>XS</t>
  </si>
  <si>
    <t>Snoopy</t>
  </si>
  <si>
    <t>Small</t>
  </si>
  <si>
    <t>Beethoven</t>
  </si>
  <si>
    <t>M</t>
  </si>
  <si>
    <t>Benji</t>
  </si>
  <si>
    <t>L</t>
  </si>
  <si>
    <t>Eddie</t>
  </si>
  <si>
    <t>Extra Large</t>
  </si>
  <si>
    <t>Rin Tin Tin</t>
  </si>
  <si>
    <t>XXL</t>
  </si>
  <si>
    <t>Toto</t>
  </si>
  <si>
    <t>Hooch</t>
  </si>
  <si>
    <t>Santa's Little Helper</t>
  </si>
  <si>
    <t>Shep</t>
  </si>
  <si>
    <t>Marley</t>
  </si>
  <si>
    <t>Cliffford (The Big Red Dog)</t>
  </si>
  <si>
    <t>Class Practice</t>
  </si>
  <si>
    <t>Value 1</t>
  </si>
  <si>
    <t>Value 2</t>
  </si>
  <si>
    <t>Logical Operator</t>
  </si>
  <si>
    <t>Result</t>
  </si>
  <si>
    <t>What</t>
  </si>
  <si>
    <t>No.</t>
  </si>
  <si>
    <t>Logical Formula</t>
  </si>
  <si>
    <t>Comparative Operator</t>
  </si>
  <si>
    <t>Comparative Operation</t>
  </si>
  <si>
    <t>=</t>
  </si>
  <si>
    <t>Is 25 = 45?</t>
  </si>
  <si>
    <t>Equal</t>
  </si>
  <si>
    <t>&lt;&gt;</t>
  </si>
  <si>
    <t>Is 25 &lt;&gt; 45?</t>
  </si>
  <si>
    <t>Not Equal</t>
  </si>
  <si>
    <t>&gt;</t>
  </si>
  <si>
    <t>Is 25 &gt; 45?</t>
  </si>
  <si>
    <t>Greater</t>
  </si>
  <si>
    <t>&lt;</t>
  </si>
  <si>
    <t>Is 25 &gt;= 45?</t>
  </si>
  <si>
    <t>&gt;=</t>
  </si>
  <si>
    <t>Greater or Equal</t>
  </si>
  <si>
    <t>Is 25 &lt; 45?</t>
  </si>
  <si>
    <t>Less</t>
  </si>
  <si>
    <t>&lt;=</t>
  </si>
  <si>
    <t>Is 25 &lt;= 45?</t>
  </si>
  <si>
    <t>Less or Equal</t>
  </si>
  <si>
    <t>Class Practice (For Student)</t>
  </si>
  <si>
    <t>Logical Operator =</t>
  </si>
  <si>
    <t>Logical Operator &lt;&gt;</t>
  </si>
  <si>
    <t>Logical Operator &gt;</t>
  </si>
  <si>
    <t>Logical Operator &lt;</t>
  </si>
  <si>
    <t>Logical Operator &gt;=</t>
  </si>
  <si>
    <t>Logical Operator &lt;=</t>
  </si>
  <si>
    <t>IF Function</t>
  </si>
  <si>
    <t>Exercise 1</t>
  </si>
  <si>
    <t>Table A contains names and their respective grades for Excel 101 Course</t>
  </si>
  <si>
    <t>Complete column C using only IF formula</t>
  </si>
  <si>
    <t>Grade 60 or higher = Pass</t>
  </si>
  <si>
    <t>Grade less than 60 = Fail</t>
  </si>
  <si>
    <t>Name</t>
  </si>
  <si>
    <t>Grade</t>
  </si>
  <si>
    <t>Pass/Fail</t>
  </si>
  <si>
    <t>Adi</t>
  </si>
  <si>
    <t>Beni</t>
  </si>
  <si>
    <t>Charlie</t>
  </si>
  <si>
    <t>Dani</t>
  </si>
  <si>
    <t>Exercise 2</t>
  </si>
  <si>
    <t>The following table is an extract from an accounting system that contains four journal entries</t>
  </si>
  <si>
    <t>Check if column A's cells match column B's cell</t>
  </si>
  <si>
    <t>if they match - return "match", otherwise return "no match"</t>
  </si>
  <si>
    <t>A</t>
  </si>
  <si>
    <t>B</t>
  </si>
  <si>
    <t>Debit</t>
  </si>
  <si>
    <t>Credit</t>
  </si>
  <si>
    <t>Same value?</t>
  </si>
  <si>
    <t>Journal Entry 1</t>
  </si>
  <si>
    <t xml:space="preserve"> $94.00 </t>
  </si>
  <si>
    <t>Journal Entry 2</t>
  </si>
  <si>
    <t xml:space="preserve"> $109.00 </t>
  </si>
  <si>
    <t>Journal Entry 3</t>
  </si>
  <si>
    <t xml:space="preserve"> $85.00 </t>
  </si>
  <si>
    <t xml:space="preserve"> $85.50 </t>
  </si>
  <si>
    <t>Journal Entry 4</t>
  </si>
  <si>
    <t xml:space="preserve"> $12.00 </t>
  </si>
  <si>
    <t>Exercise 3</t>
  </si>
  <si>
    <t>The table below contains details of high school students names and ages, use IF formula to complete columns D and E</t>
  </si>
  <si>
    <t>If the student's age is 16 or above, he/she is eligible for a driver's license. Check if they are eligible or not. Answer in column D</t>
  </si>
  <si>
    <t>If the student is younger than 18 years old he/she is a minor. Check whether the student is a minor or not. for Minor return "Minor" and non minor = "Adult" anwswer in column E</t>
  </si>
  <si>
    <t>Column D</t>
  </si>
  <si>
    <t>Column E</t>
  </si>
  <si>
    <t>Number</t>
  </si>
  <si>
    <t>Age</t>
  </si>
  <si>
    <t>Driver Licence</t>
  </si>
  <si>
    <t>Minor/Adult?</t>
  </si>
  <si>
    <t>Arik</t>
  </si>
  <si>
    <t>Ben</t>
  </si>
  <si>
    <t>Cermit</t>
  </si>
  <si>
    <t>Dan</t>
  </si>
  <si>
    <t>Eliko</t>
  </si>
  <si>
    <t>Fage</t>
  </si>
  <si>
    <t>George</t>
  </si>
  <si>
    <t>Herzl</t>
  </si>
  <si>
    <t>Exercise 4</t>
  </si>
  <si>
    <t>An A+ student gets 100% scholarship and non A+ gets 50% scholarship as shown in the table below:</t>
  </si>
  <si>
    <t>Amount</t>
  </si>
  <si>
    <t>A+</t>
  </si>
  <si>
    <t>A-</t>
  </si>
  <si>
    <t>The following table contains the names of students from 2024 class.</t>
  </si>
  <si>
    <t>Use IF function to calculate the scholarships' amounts each of them will get</t>
  </si>
  <si>
    <t>GPA</t>
  </si>
  <si>
    <t>Tuition</t>
  </si>
  <si>
    <t>Scholarship</t>
  </si>
  <si>
    <t>Sam</t>
  </si>
  <si>
    <t>Ari</t>
  </si>
  <si>
    <t>Xena</t>
  </si>
  <si>
    <t>Gabe</t>
  </si>
  <si>
    <t>Daniela</t>
  </si>
  <si>
    <t>Rotem</t>
  </si>
  <si>
    <t>CLASS EXERCISE</t>
  </si>
  <si>
    <t>QUESTION 1</t>
  </si>
  <si>
    <t>Deposit Account Balance</t>
  </si>
  <si>
    <t>Interest Earned</t>
  </si>
  <si>
    <t>Rate Applied</t>
  </si>
  <si>
    <t>If balance &gt;= 85000 get 7.5% interest</t>
  </si>
  <si>
    <t>Anything less get 5% interest</t>
  </si>
  <si>
    <t>Threshold</t>
  </si>
  <si>
    <t>High Rate</t>
  </si>
  <si>
    <t>Low Rate</t>
  </si>
  <si>
    <t>If balance &gt;= 85000 message is "High Rate"</t>
  </si>
  <si>
    <t>Anything less message is "Low Rate"</t>
  </si>
  <si>
    <t>ANSWER 1</t>
  </si>
  <si>
    <t>AND Function</t>
  </si>
  <si>
    <t>(Write any number)</t>
  </si>
  <si>
    <t>Number 1</t>
  </si>
  <si>
    <t>Number 2</t>
  </si>
  <si>
    <t>Condition</t>
  </si>
  <si>
    <t>Code</t>
  </si>
  <si>
    <t>in between</t>
  </si>
  <si>
    <t>OR Function</t>
  </si>
  <si>
    <t>IFERROR Function</t>
  </si>
  <si>
    <t>Sales Employee</t>
  </si>
  <si>
    <t>Total Sales</t>
  </si>
  <si>
    <t>Years in Service</t>
  </si>
  <si>
    <t>Average Annual Sales</t>
  </si>
  <si>
    <t>Buvan</t>
  </si>
  <si>
    <t>Hari</t>
  </si>
  <si>
    <t>Geeta</t>
  </si>
  <si>
    <t>You have data of a digital shop. Create a inventory checking mechanism. The validated system should return the units left in stock when selected from the list. In case the item is not available it shuld print "Out of Stock Message"</t>
  </si>
  <si>
    <t>Step 1</t>
  </si>
  <si>
    <t>Create a data validation list</t>
  </si>
  <si>
    <t>Items in Stock</t>
  </si>
  <si>
    <t>Units Left</t>
  </si>
  <si>
    <t>Total Items</t>
  </si>
  <si>
    <t>Check if the Item exists</t>
  </si>
  <si>
    <t>Step 2</t>
  </si>
  <si>
    <t>write a vlookup function with IFERROR Function to produce result.</t>
  </si>
  <si>
    <t>Computer</t>
  </si>
  <si>
    <t>Iphone</t>
  </si>
  <si>
    <t>Earphone</t>
  </si>
  <si>
    <t>Pen</t>
  </si>
  <si>
    <t>Pencil</t>
  </si>
  <si>
    <t>Wires</t>
  </si>
  <si>
    <t>Screwdriver</t>
  </si>
  <si>
    <t>Tape</t>
  </si>
  <si>
    <t>Nested IF Exercise</t>
  </si>
  <si>
    <t>The school decided to use the following grade system:</t>
  </si>
  <si>
    <t>Grade higher or equal to 80 - Excellent</t>
  </si>
  <si>
    <t>Grade higher or equal to 60 but lower than 80 - Good</t>
  </si>
  <si>
    <t>Grade lower than 60 - Failed</t>
  </si>
  <si>
    <t>Complete the following:</t>
  </si>
  <si>
    <t>Student name</t>
  </si>
  <si>
    <t>Failed/Good/Excellent</t>
  </si>
  <si>
    <t>John</t>
  </si>
  <si>
    <t>Sarah</t>
  </si>
  <si>
    <t>Michael</t>
  </si>
  <si>
    <t>Deborah</t>
  </si>
  <si>
    <t>guitar</t>
  </si>
  <si>
    <t>Between 100 and 250</t>
  </si>
  <si>
    <t>Between 100.23 and 258.36</t>
  </si>
  <si>
    <t>Scholarship %</t>
  </si>
  <si>
    <t>Scholarship (IF())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</si>
</sst>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00"/>
  </numFmts>
  <fonts count="20" x14ac:knownFonts="1">
    <font>
      <sz val="12"/>
      <color theme="1"/>
      <name val="Calibri"/>
      <scheme val="minor"/>
    </font>
    <font>
      <b/>
      <sz val="16"/>
      <color theme="1"/>
      <name val="Calibri"/>
    </font>
    <font>
      <sz val="16"/>
      <color theme="1"/>
      <name val="Calibri"/>
    </font>
    <font>
      <sz val="14"/>
      <color theme="1"/>
      <name val="Calibri"/>
    </font>
    <font>
      <b/>
      <sz val="16"/>
      <color rgb="FF000000"/>
      <name val="Calibri"/>
    </font>
    <font>
      <sz val="16"/>
      <color rgb="FF000000"/>
      <name val="Calibri"/>
    </font>
    <font>
      <sz val="14"/>
      <color rgb="FF000000"/>
      <name val="Calibri"/>
    </font>
    <font>
      <sz val="12"/>
      <color theme="1"/>
      <name val="Calibri"/>
    </font>
    <font>
      <b/>
      <sz val="14"/>
      <color theme="1"/>
      <name val="Calibri"/>
    </font>
    <font>
      <sz val="12"/>
      <name val="Calibri"/>
    </font>
    <font>
      <b/>
      <sz val="12"/>
      <color theme="1"/>
      <name val="Calibri"/>
    </font>
    <font>
      <b/>
      <sz val="11"/>
      <color theme="1"/>
      <name val="Calibri"/>
    </font>
    <font>
      <b/>
      <sz val="12"/>
      <color rgb="FF000000"/>
      <name val="Calibri"/>
    </font>
    <font>
      <sz val="12"/>
      <color rgb="FF000000"/>
      <name val="Calibri"/>
    </font>
    <font>
      <sz val="11"/>
      <color rgb="FF000000"/>
      <name val="Calibri"/>
    </font>
    <font>
      <b/>
      <u/>
      <sz val="11"/>
      <color rgb="FF000000"/>
      <name val="Calibri"/>
    </font>
    <font>
      <b/>
      <u/>
      <sz val="11"/>
      <color rgb="FF000000"/>
      <name val="Calibri"/>
    </font>
    <font>
      <sz val="12"/>
      <color theme="1"/>
      <name val="Calibri"/>
      <scheme val="minor"/>
    </font>
    <font>
      <sz val="12"/>
      <color theme="1"/>
      <name val="Calibri"/>
      <family val="2"/>
    </font>
    <font>
      <sz val="11"/>
      <color rgb="FF000000"/>
      <name val="Calibri"/>
      <family val="2"/>
    </font>
  </fonts>
  <fills count="17">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FBE4D5"/>
        <bgColor rgb="FFFBE4D5"/>
      </patternFill>
    </fill>
    <fill>
      <patternFill patternType="solid">
        <fgColor rgb="FFDDEBF7"/>
        <bgColor rgb="FFDDEBF7"/>
      </patternFill>
    </fill>
    <fill>
      <patternFill patternType="solid">
        <fgColor rgb="FFFFF2CC"/>
        <bgColor rgb="FFFFF2CC"/>
      </patternFill>
    </fill>
    <fill>
      <patternFill patternType="solid">
        <fgColor rgb="FFFCE4D6"/>
        <bgColor rgb="FFFCE4D6"/>
      </patternFill>
    </fill>
    <fill>
      <patternFill patternType="solid">
        <fgColor rgb="FFE2EFD9"/>
        <bgColor rgb="FFE2EFD9"/>
      </patternFill>
    </fill>
    <fill>
      <patternFill patternType="solid">
        <fgColor theme="0"/>
        <bgColor theme="0"/>
      </patternFill>
    </fill>
    <fill>
      <patternFill patternType="solid">
        <fgColor rgb="FFC5E0B3"/>
        <bgColor rgb="FFC5E0B3"/>
      </patternFill>
    </fill>
    <fill>
      <patternFill patternType="solid">
        <fgColor rgb="FFC6E0B4"/>
        <bgColor rgb="FFC6E0B4"/>
      </patternFill>
    </fill>
    <fill>
      <patternFill patternType="solid">
        <fgColor rgb="FFFFFF00"/>
        <bgColor rgb="FFFFFF00"/>
      </patternFill>
    </fill>
    <fill>
      <patternFill patternType="solid">
        <fgColor theme="7"/>
        <bgColor theme="7"/>
      </patternFill>
    </fill>
    <fill>
      <patternFill patternType="solid">
        <fgColor rgb="FFF7CAAC"/>
        <bgColor rgb="FFF7CAAC"/>
      </patternFill>
    </fill>
    <fill>
      <patternFill patternType="solid">
        <fgColor rgb="FFFFFF00"/>
        <bgColor indexed="64"/>
      </patternFill>
    </fill>
    <fill>
      <patternFill patternType="solid">
        <fgColor rgb="FF92D05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7" fillId="0" borderId="0" applyFont="0" applyFill="0" applyBorder="0" applyAlignment="0" applyProtection="0"/>
  </cellStyleXfs>
  <cellXfs count="117">
    <xf numFmtId="0" fontId="0" fillId="0" borderId="0" xfId="0" applyFont="1" applyAlignme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center" vertical="center"/>
    </xf>
    <xf numFmtId="0" fontId="4" fillId="5" borderId="1" xfId="0" applyFont="1" applyFill="1" applyBorder="1" applyAlignment="1">
      <alignment horizontal="center" vertical="center"/>
    </xf>
    <xf numFmtId="0" fontId="4" fillId="6" borderId="2" xfId="0" applyFont="1" applyFill="1" applyBorder="1" applyAlignment="1">
      <alignment horizontal="center" vertical="center"/>
    </xf>
    <xf numFmtId="0" fontId="5" fillId="7" borderId="3" xfId="0" applyFont="1" applyFill="1" applyBorder="1" applyAlignment="1">
      <alignment horizontal="center" vertical="center"/>
    </xf>
    <xf numFmtId="0" fontId="6" fillId="0" borderId="4" xfId="0" applyFont="1" applyBorder="1" applyAlignment="1">
      <alignment horizontal="center" vertical="center"/>
    </xf>
    <xf numFmtId="0" fontId="3" fillId="0" borderId="1" xfId="0" applyFont="1" applyBorder="1" applyAlignment="1">
      <alignment horizontal="center"/>
    </xf>
    <xf numFmtId="0" fontId="7" fillId="0" borderId="0" xfId="0" applyFont="1"/>
    <xf numFmtId="0" fontId="1" fillId="8" borderId="1" xfId="0" applyFont="1" applyFill="1" applyBorder="1"/>
    <xf numFmtId="0" fontId="8" fillId="8" borderId="1" xfId="0" applyFont="1" applyFill="1" applyBorder="1"/>
    <xf numFmtId="0" fontId="3" fillId="8" borderId="1" xfId="0" applyFont="1" applyFill="1" applyBorder="1" applyAlignment="1">
      <alignment horizontal="center"/>
    </xf>
    <xf numFmtId="0" fontId="3" fillId="0" borderId="1" xfId="0" applyFont="1" applyBorder="1"/>
    <xf numFmtId="0" fontId="7" fillId="0" borderId="1" xfId="0" applyFont="1" applyBorder="1" applyAlignment="1">
      <alignment horizontal="center"/>
    </xf>
    <xf numFmtId="2" fontId="7" fillId="0" borderId="1" xfId="0" applyNumberFormat="1" applyFont="1" applyBorder="1" applyAlignment="1">
      <alignment horizontal="center"/>
    </xf>
    <xf numFmtId="4" fontId="7" fillId="0" borderId="1" xfId="0" applyNumberFormat="1" applyFont="1" applyBorder="1" applyAlignment="1">
      <alignment horizontal="center"/>
    </xf>
    <xf numFmtId="0" fontId="8" fillId="0" borderId="1" xfId="0" applyFont="1" applyBorder="1" applyAlignment="1">
      <alignment horizontal="center"/>
    </xf>
    <xf numFmtId="0" fontId="7" fillId="0" borderId="1" xfId="0" applyFont="1" applyBorder="1"/>
    <xf numFmtId="0" fontId="8" fillId="2" borderId="8" xfId="0" applyFont="1" applyFill="1" applyBorder="1" applyAlignment="1">
      <alignment horizontal="center"/>
    </xf>
    <xf numFmtId="0" fontId="9" fillId="0" borderId="9" xfId="0" applyFont="1" applyBorder="1"/>
    <xf numFmtId="0" fontId="9" fillId="0" borderId="10" xfId="0" applyFont="1" applyBorder="1"/>
    <xf numFmtId="4" fontId="3" fillId="8" borderId="1" xfId="0" applyNumberFormat="1" applyFont="1" applyFill="1" applyBorder="1" applyAlignment="1">
      <alignment horizontal="center"/>
    </xf>
    <xf numFmtId="0" fontId="2" fillId="2" borderId="1" xfId="0" applyFont="1" applyFill="1" applyBorder="1"/>
    <xf numFmtId="0" fontId="3" fillId="0" borderId="1" xfId="0" applyFont="1" applyBorder="1" applyAlignment="1">
      <alignment horizontal="left"/>
    </xf>
    <xf numFmtId="0" fontId="7" fillId="0" borderId="1" xfId="0" applyFont="1" applyBorder="1" applyAlignment="1">
      <alignment horizontal="left"/>
    </xf>
    <xf numFmtId="2" fontId="7" fillId="0" borderId="1" xfId="0" applyNumberFormat="1" applyFont="1" applyBorder="1" applyAlignment="1">
      <alignment horizontal="left"/>
    </xf>
    <xf numFmtId="4" fontId="7" fillId="0" borderId="1" xfId="0" applyNumberFormat="1" applyFont="1" applyBorder="1" applyAlignment="1">
      <alignment horizontal="left"/>
    </xf>
    <xf numFmtId="0" fontId="8" fillId="2" borderId="1" xfId="0" applyFont="1" applyFill="1" applyBorder="1" applyAlignment="1">
      <alignment horizontal="center"/>
    </xf>
    <xf numFmtId="0" fontId="3" fillId="9" borderId="11" xfId="0" applyFont="1" applyFill="1" applyBorder="1" applyAlignment="1">
      <alignment horizontal="left"/>
    </xf>
    <xf numFmtId="0" fontId="7" fillId="0" borderId="0" xfId="0" applyFont="1" applyAlignment="1">
      <alignment horizontal="center"/>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0" fontId="7" fillId="0" borderId="0" xfId="0" applyFont="1" applyAlignment="1">
      <alignment vertical="center" wrapText="1"/>
    </xf>
    <xf numFmtId="0" fontId="11" fillId="0" borderId="1" xfId="0" applyFont="1" applyBorder="1" applyAlignment="1">
      <alignment horizontal="center"/>
    </xf>
    <xf numFmtId="0" fontId="7" fillId="2" borderId="1" xfId="0" applyFont="1" applyFill="1" applyBorder="1" applyAlignment="1">
      <alignment horizontal="center"/>
    </xf>
    <xf numFmtId="0" fontId="10" fillId="0" borderId="1" xfId="0" applyFont="1" applyBorder="1" applyAlignment="1">
      <alignment horizontal="center"/>
    </xf>
    <xf numFmtId="0" fontId="1" fillId="10" borderId="1" xfId="0" applyFont="1" applyFill="1" applyBorder="1" applyAlignment="1">
      <alignment horizontal="center"/>
    </xf>
    <xf numFmtId="0" fontId="10" fillId="0" borderId="1" xfId="0" quotePrefix="1" applyFont="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3" fillId="0" borderId="1" xfId="0" quotePrefix="1" applyFont="1" applyBorder="1" applyAlignment="1">
      <alignment horizontal="center"/>
    </xf>
    <xf numFmtId="0" fontId="12" fillId="0" borderId="12" xfId="0" applyFont="1" applyBorder="1" applyAlignment="1">
      <alignment horizontal="center"/>
    </xf>
    <xf numFmtId="0" fontId="6" fillId="0" borderId="12" xfId="0" applyFont="1" applyBorder="1" applyAlignment="1">
      <alignment horizontal="center"/>
    </xf>
    <xf numFmtId="0" fontId="12" fillId="0" borderId="10" xfId="0" applyFont="1" applyBorder="1" applyAlignment="1">
      <alignment horizontal="center"/>
    </xf>
    <xf numFmtId="0" fontId="13" fillId="0" borderId="10" xfId="0" applyFont="1" applyBorder="1" applyAlignment="1">
      <alignment horizontal="center"/>
    </xf>
    <xf numFmtId="0" fontId="7" fillId="10" borderId="13" xfId="0" applyFont="1" applyFill="1" applyBorder="1"/>
    <xf numFmtId="0" fontId="13" fillId="11" borderId="13" xfId="0" applyFont="1" applyFill="1" applyBorder="1"/>
    <xf numFmtId="0" fontId="14" fillId="0" borderId="0" xfId="0" applyFont="1"/>
    <xf numFmtId="0" fontId="10" fillId="0" borderId="0" xfId="0" applyFont="1"/>
    <xf numFmtId="0" fontId="14" fillId="0" borderId="1" xfId="0" applyFont="1" applyBorder="1"/>
    <xf numFmtId="0" fontId="15" fillId="0" borderId="1" xfId="0" applyFont="1" applyBorder="1"/>
    <xf numFmtId="0" fontId="16" fillId="0" borderId="8" xfId="0" applyFont="1" applyBorder="1"/>
    <xf numFmtId="0" fontId="14" fillId="12" borderId="1" xfId="0" applyFont="1" applyFill="1" applyBorder="1"/>
    <xf numFmtId="0" fontId="11" fillId="4" borderId="1" xfId="0" applyFont="1" applyFill="1" applyBorder="1" applyAlignment="1">
      <alignment horizontal="right" wrapText="1"/>
    </xf>
    <xf numFmtId="0" fontId="11" fillId="4" borderId="17" xfId="0" applyFont="1" applyFill="1" applyBorder="1" applyAlignment="1">
      <alignment horizontal="right" wrapText="1"/>
    </xf>
    <xf numFmtId="0" fontId="7" fillId="0" borderId="0" xfId="0" applyFont="1" applyAlignment="1">
      <alignment wrapText="1"/>
    </xf>
    <xf numFmtId="164" fontId="7" fillId="0" borderId="1" xfId="0" applyNumberFormat="1" applyFont="1" applyBorder="1"/>
    <xf numFmtId="164" fontId="7" fillId="0" borderId="1" xfId="0" applyNumberFormat="1" applyFont="1" applyBorder="1" applyAlignment="1">
      <alignment horizontal="center"/>
    </xf>
    <xf numFmtId="164" fontId="11" fillId="2" borderId="1" xfId="0" applyNumberFormat="1" applyFont="1" applyFill="1" applyBorder="1"/>
    <xf numFmtId="10" fontId="11" fillId="2" borderId="1" xfId="0" applyNumberFormat="1" applyFont="1" applyFill="1" applyBorder="1"/>
    <xf numFmtId="9" fontId="11" fillId="2" borderId="1" xfId="0" applyNumberFormat="1" applyFont="1" applyFill="1" applyBorder="1"/>
    <xf numFmtId="164" fontId="7" fillId="0" borderId="0" xfId="0" applyNumberFormat="1" applyFont="1"/>
    <xf numFmtId="0" fontId="8" fillId="10" borderId="13" xfId="0" applyFont="1" applyFill="1" applyBorder="1"/>
    <xf numFmtId="0" fontId="10" fillId="0" borderId="1" xfId="0" applyFont="1" applyBorder="1"/>
    <xf numFmtId="4" fontId="7" fillId="0" borderId="1" xfId="0" applyNumberFormat="1" applyFont="1" applyBorder="1"/>
    <xf numFmtId="1" fontId="7" fillId="0" borderId="1" xfId="0" applyNumberFormat="1" applyFont="1" applyBorder="1"/>
    <xf numFmtId="0" fontId="7" fillId="12" borderId="13" xfId="0" applyFont="1" applyFill="1" applyBorder="1"/>
    <xf numFmtId="0" fontId="10" fillId="0" borderId="8" xfId="0" applyFont="1" applyBorder="1"/>
    <xf numFmtId="0" fontId="10" fillId="3" borderId="1" xfId="0" applyFont="1" applyFill="1" applyBorder="1"/>
    <xf numFmtId="0" fontId="10" fillId="2" borderId="1" xfId="0" applyFont="1" applyFill="1" applyBorder="1"/>
    <xf numFmtId="0" fontId="7" fillId="0" borderId="8" xfId="0" applyFont="1" applyBorder="1"/>
    <xf numFmtId="0" fontId="7" fillId="3" borderId="1" xfId="0" applyFont="1" applyFill="1" applyBorder="1"/>
    <xf numFmtId="0" fontId="7" fillId="2" borderId="1" xfId="0" applyFont="1" applyFill="1" applyBorder="1"/>
    <xf numFmtId="0" fontId="7" fillId="14" borderId="1" xfId="0" applyFont="1" applyFill="1" applyBorder="1"/>
    <xf numFmtId="0" fontId="13" fillId="0" borderId="0" xfId="0" applyFont="1"/>
    <xf numFmtId="0" fontId="12" fillId="0" borderId="1" xfId="0" applyFont="1" applyBorder="1"/>
    <xf numFmtId="0" fontId="13" fillId="0" borderId="1" xfId="0" applyFont="1" applyBorder="1"/>
    <xf numFmtId="0" fontId="13" fillId="12" borderId="1" xfId="0" applyFont="1" applyFill="1" applyBorder="1"/>
    <xf numFmtId="0" fontId="8" fillId="8" borderId="5" xfId="0" applyFont="1" applyFill="1" applyBorder="1" applyAlignment="1">
      <alignment horizontal="center"/>
    </xf>
    <xf numFmtId="0" fontId="9" fillId="0" borderId="6" xfId="0" applyFont="1" applyBorder="1"/>
    <xf numFmtId="0" fontId="9" fillId="0" borderId="7" xfId="0" applyFont="1" applyBorder="1"/>
    <xf numFmtId="0" fontId="8" fillId="2" borderId="5" xfId="0" applyFont="1" applyFill="1" applyBorder="1" applyAlignment="1">
      <alignment horizontal="center"/>
    </xf>
    <xf numFmtId="0" fontId="8" fillId="2" borderId="8" xfId="0" applyFont="1" applyFill="1" applyBorder="1" applyAlignment="1">
      <alignment horizontal="center"/>
    </xf>
    <xf numFmtId="0" fontId="9" fillId="0" borderId="9" xfId="0" applyFont="1" applyBorder="1"/>
    <xf numFmtId="0" fontId="9" fillId="0" borderId="10" xfId="0" applyFont="1" applyBorder="1"/>
    <xf numFmtId="0" fontId="10" fillId="8" borderId="5" xfId="0" applyFont="1" applyFill="1" applyBorder="1" applyAlignment="1">
      <alignment horizontal="center"/>
    </xf>
    <xf numFmtId="0" fontId="8" fillId="0" borderId="8" xfId="0" applyFont="1" applyBorder="1" applyAlignment="1">
      <alignment horizontal="center"/>
    </xf>
    <xf numFmtId="0" fontId="10" fillId="13" borderId="14" xfId="0" applyFont="1" applyFill="1" applyBorder="1" applyAlignment="1">
      <alignment horizontal="center"/>
    </xf>
    <xf numFmtId="0" fontId="9" fillId="0" borderId="15" xfId="0" applyFont="1" applyBorder="1"/>
    <xf numFmtId="0" fontId="9" fillId="0" borderId="16" xfId="0" applyFont="1" applyBorder="1"/>
    <xf numFmtId="0" fontId="1" fillId="10" borderId="8" xfId="0" quotePrefix="1" applyFont="1" applyFill="1" applyBorder="1" applyAlignment="1">
      <alignment horizontal="center"/>
    </xf>
    <xf numFmtId="0" fontId="1" fillId="10" borderId="8" xfId="0" applyFont="1" applyFill="1" applyBorder="1" applyAlignment="1">
      <alignment horizontal="center"/>
    </xf>
    <xf numFmtId="0" fontId="14" fillId="0" borderId="0" xfId="0" applyFont="1" applyAlignment="1">
      <alignment horizontal="left"/>
    </xf>
    <xf numFmtId="0" fontId="0" fillId="0" borderId="0" xfId="0" applyFont="1" applyAlignment="1"/>
    <xf numFmtId="0" fontId="14" fillId="0" borderId="0" xfId="0" applyFont="1"/>
    <xf numFmtId="0" fontId="8" fillId="12" borderId="14" xfId="0" applyFont="1" applyFill="1" applyBorder="1" applyAlignment="1">
      <alignment horizontal="center"/>
    </xf>
    <xf numFmtId="0" fontId="12" fillId="11" borderId="8" xfId="0" applyFont="1" applyFill="1" applyBorder="1" applyAlignment="1">
      <alignment horizontal="center"/>
    </xf>
    <xf numFmtId="166" fontId="3" fillId="8" borderId="1" xfId="0" applyNumberFormat="1" applyFont="1" applyFill="1" applyBorder="1" applyAlignment="1">
      <alignment horizontal="center"/>
    </xf>
    <xf numFmtId="0" fontId="8" fillId="2" borderId="9" xfId="0" applyFont="1" applyFill="1" applyBorder="1" applyAlignment="1">
      <alignment horizontal="center"/>
    </xf>
    <xf numFmtId="0" fontId="8" fillId="2" borderId="10" xfId="0" applyFont="1" applyFill="1" applyBorder="1" applyAlignment="1">
      <alignment horizontal="center"/>
    </xf>
    <xf numFmtId="165" fontId="3" fillId="0" borderId="1" xfId="0" applyNumberFormat="1" applyFont="1" applyBorder="1" applyAlignment="1">
      <alignment horizontal="center"/>
    </xf>
    <xf numFmtId="0" fontId="2" fillId="4" borderId="1" xfId="0" applyFont="1" applyFill="1" applyBorder="1" applyAlignment="1">
      <alignment horizontal="center"/>
    </xf>
    <xf numFmtId="0" fontId="8" fillId="2" borderId="1" xfId="0" applyFont="1" applyFill="1" applyBorder="1" applyAlignment="1">
      <alignment horizontal="center" vertical="center"/>
    </xf>
    <xf numFmtId="0" fontId="7" fillId="0" borderId="1" xfId="0" applyFont="1" applyBorder="1" applyAlignment="1">
      <alignment horizontal="center" vertical="center"/>
    </xf>
    <xf numFmtId="165" fontId="3" fillId="0" borderId="16" xfId="0" applyNumberFormat="1" applyFont="1" applyFill="1" applyBorder="1" applyAlignment="1">
      <alignment horizontal="center"/>
    </xf>
    <xf numFmtId="0" fontId="0" fillId="15" borderId="0" xfId="0" applyFont="1" applyFill="1" applyAlignment="1"/>
    <xf numFmtId="0" fontId="14" fillId="12" borderId="8" xfId="0" applyFont="1" applyFill="1" applyBorder="1"/>
    <xf numFmtId="0" fontId="14" fillId="16" borderId="18" xfId="0" applyFont="1" applyFill="1" applyBorder="1"/>
    <xf numFmtId="9" fontId="7" fillId="0" borderId="1" xfId="0" applyNumberFormat="1" applyFont="1" applyBorder="1" applyAlignment="1">
      <alignment horizontal="center"/>
    </xf>
    <xf numFmtId="9" fontId="7" fillId="0" borderId="1" xfId="1" applyFont="1" applyBorder="1" applyAlignment="1">
      <alignment horizontal="center"/>
    </xf>
    <xf numFmtId="2" fontId="7" fillId="12" borderId="8" xfId="0" applyNumberFormat="1" applyFont="1" applyFill="1" applyBorder="1" applyAlignment="1">
      <alignment horizontal="center"/>
    </xf>
    <xf numFmtId="9" fontId="14" fillId="16" borderId="18" xfId="1" applyFont="1" applyFill="1" applyBorder="1"/>
    <xf numFmtId="0" fontId="7" fillId="0" borderId="8" xfId="0" applyFont="1" applyBorder="1" applyAlignment="1">
      <alignment horizontal="center"/>
    </xf>
    <xf numFmtId="0" fontId="19" fillId="0" borderId="18" xfId="0" applyFont="1" applyBorder="1" applyAlignment="1">
      <alignment horizontal="center" vertical="center"/>
    </xf>
    <xf numFmtId="0" fontId="18" fillId="0" borderId="8"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election activeCell="I17" sqref="I17"/>
    </sheetView>
  </sheetViews>
  <sheetFormatPr defaultColWidth="11.25" defaultRowHeight="15" customHeight="1" x14ac:dyDescent="0.25"/>
  <cols>
    <col min="1" max="1" width="15.375" customWidth="1"/>
    <col min="2" max="26" width="10.5" customWidth="1"/>
  </cols>
  <sheetData>
    <row r="1" spans="1:5" ht="15.75" customHeight="1" x14ac:dyDescent="0.25">
      <c r="A1" s="1" t="s">
        <v>0</v>
      </c>
      <c r="B1" s="2" t="s">
        <v>1</v>
      </c>
      <c r="C1" s="2" t="s">
        <v>2</v>
      </c>
      <c r="D1" s="2" t="s">
        <v>3</v>
      </c>
      <c r="E1" s="2" t="s">
        <v>4</v>
      </c>
    </row>
    <row r="2" spans="1:5" ht="15.75" customHeight="1" x14ac:dyDescent="0.25">
      <c r="A2" s="3" t="s">
        <v>5</v>
      </c>
      <c r="B2" s="4">
        <v>20</v>
      </c>
      <c r="C2" s="4">
        <v>100</v>
      </c>
      <c r="D2" s="4">
        <v>100</v>
      </c>
      <c r="E2" s="4">
        <v>10</v>
      </c>
    </row>
    <row r="3" spans="1:5" ht="15.75" customHeight="1" x14ac:dyDescent="0.25">
      <c r="A3" s="3" t="s">
        <v>6</v>
      </c>
      <c r="B3" s="4">
        <v>80</v>
      </c>
      <c r="C3" s="4">
        <v>100</v>
      </c>
      <c r="D3" s="4">
        <v>50</v>
      </c>
      <c r="E3" s="4">
        <v>100</v>
      </c>
    </row>
    <row r="4" spans="1:5" ht="15.75" customHeight="1" x14ac:dyDescent="0.25">
      <c r="A4" s="3" t="s">
        <v>7</v>
      </c>
      <c r="B4" s="4">
        <v>10</v>
      </c>
      <c r="C4" s="4">
        <v>10</v>
      </c>
      <c r="D4" s="4">
        <v>100</v>
      </c>
      <c r="E4" s="4">
        <v>80</v>
      </c>
    </row>
    <row r="5" spans="1:5" ht="15.75" customHeight="1" x14ac:dyDescent="0.25">
      <c r="A5" s="3" t="s">
        <v>8</v>
      </c>
      <c r="B5" s="4">
        <v>80</v>
      </c>
      <c r="C5" s="4">
        <v>50</v>
      </c>
      <c r="D5" s="4">
        <v>50</v>
      </c>
      <c r="E5" s="4">
        <v>80</v>
      </c>
    </row>
    <row r="6" spans="1:5" ht="15.75" customHeight="1" x14ac:dyDescent="0.25">
      <c r="A6" s="3" t="s">
        <v>9</v>
      </c>
      <c r="B6" s="4">
        <v>30</v>
      </c>
      <c r="C6" s="4">
        <v>60</v>
      </c>
      <c r="D6" s="4">
        <v>60</v>
      </c>
      <c r="E6" s="4">
        <v>50</v>
      </c>
    </row>
    <row r="7" spans="1:5" ht="15.75" customHeight="1" x14ac:dyDescent="0.25">
      <c r="A7" s="3" t="s">
        <v>10</v>
      </c>
      <c r="B7" s="4">
        <v>10</v>
      </c>
      <c r="C7" s="4">
        <v>20</v>
      </c>
      <c r="D7" s="4">
        <v>50</v>
      </c>
      <c r="E7" s="4">
        <v>20</v>
      </c>
    </row>
    <row r="8" spans="1:5" ht="15.75" customHeight="1" x14ac:dyDescent="0.25">
      <c r="A8" s="3" t="s">
        <v>11</v>
      </c>
      <c r="B8" s="4">
        <v>10</v>
      </c>
      <c r="C8" s="4">
        <v>60</v>
      </c>
      <c r="D8" s="4">
        <v>20</v>
      </c>
      <c r="E8" s="4">
        <v>70</v>
      </c>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row r="16" spans="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L1000"/>
  <sheetViews>
    <sheetView topLeftCell="A5" zoomScale="68" zoomScaleNormal="68" workbookViewId="0">
      <selection activeCell="D15" sqref="D15"/>
    </sheetView>
  </sheetViews>
  <sheetFormatPr defaultColWidth="11.25" defaultRowHeight="15" customHeight="1" x14ac:dyDescent="0.25"/>
  <cols>
    <col min="1" max="3" width="10.5" customWidth="1"/>
    <col min="4" max="4" width="16.375" customWidth="1"/>
    <col min="5" max="5" width="17.375" customWidth="1"/>
    <col min="6" max="7" width="16.375" customWidth="1"/>
    <col min="8" max="8" width="17.375" customWidth="1"/>
    <col min="9" max="9" width="17.875" bestFit="1" customWidth="1"/>
    <col min="10" max="10" width="18.25" bestFit="1" customWidth="1"/>
    <col min="11" max="11" width="25.75" bestFit="1" customWidth="1"/>
    <col min="12" max="12" width="26.875" bestFit="1" customWidth="1"/>
    <col min="13" max="26" width="10.5" customWidth="1"/>
  </cols>
  <sheetData>
    <row r="1" spans="2:12" ht="15.75" customHeight="1" x14ac:dyDescent="0.3">
      <c r="B1" s="88" t="s">
        <v>109</v>
      </c>
      <c r="C1" s="85"/>
      <c r="D1" s="85"/>
      <c r="E1" s="86"/>
    </row>
    <row r="2" spans="2:12" ht="15.75" customHeight="1" x14ac:dyDescent="0.25"/>
    <row r="3" spans="2:12" ht="15.75" customHeight="1" x14ac:dyDescent="0.35">
      <c r="B3" s="37" t="s">
        <v>110</v>
      </c>
      <c r="C3" s="37" t="s">
        <v>111</v>
      </c>
      <c r="D3" s="37" t="s">
        <v>112</v>
      </c>
      <c r="E3" s="37" t="s">
        <v>113</v>
      </c>
      <c r="G3" s="38" t="s">
        <v>114</v>
      </c>
      <c r="H3" s="38" t="s">
        <v>115</v>
      </c>
      <c r="I3" s="38" t="s">
        <v>115</v>
      </c>
      <c r="J3" s="38" t="s">
        <v>116</v>
      </c>
      <c r="K3" s="38" t="s">
        <v>117</v>
      </c>
      <c r="L3" s="38" t="s">
        <v>118</v>
      </c>
    </row>
    <row r="4" spans="2:12" ht="15.75" customHeight="1" x14ac:dyDescent="0.3">
      <c r="B4" s="37">
        <v>4</v>
      </c>
      <c r="C4" s="37">
        <v>4</v>
      </c>
      <c r="D4" s="39" t="s">
        <v>119</v>
      </c>
      <c r="E4" s="40" t="b">
        <f xml:space="preserve"> B4 = C4</f>
        <v>1</v>
      </c>
      <c r="G4" s="18" t="s">
        <v>120</v>
      </c>
      <c r="H4" s="9">
        <v>25</v>
      </c>
      <c r="I4" s="9">
        <v>45</v>
      </c>
      <c r="J4" s="41"/>
      <c r="K4" s="42" t="s">
        <v>119</v>
      </c>
      <c r="L4" s="9" t="s">
        <v>121</v>
      </c>
    </row>
    <row r="5" spans="2:12" ht="15.75" customHeight="1" x14ac:dyDescent="0.3">
      <c r="B5" s="37">
        <v>3</v>
      </c>
      <c r="C5" s="37">
        <v>3</v>
      </c>
      <c r="D5" s="39" t="s">
        <v>122</v>
      </c>
      <c r="E5" s="43" t="b">
        <f xml:space="preserve"> B5&lt;&gt;C5</f>
        <v>0</v>
      </c>
      <c r="G5" s="18" t="s">
        <v>123</v>
      </c>
      <c r="H5" s="9">
        <v>25</v>
      </c>
      <c r="I5" s="9">
        <v>45</v>
      </c>
      <c r="J5" s="44"/>
      <c r="K5" s="42" t="s">
        <v>122</v>
      </c>
      <c r="L5" s="9" t="s">
        <v>124</v>
      </c>
    </row>
    <row r="6" spans="2:12" ht="15.75" customHeight="1" x14ac:dyDescent="0.3">
      <c r="B6" s="37">
        <v>5</v>
      </c>
      <c r="C6" s="37">
        <v>4</v>
      </c>
      <c r="D6" s="39" t="s">
        <v>125</v>
      </c>
      <c r="E6" s="43" t="b">
        <f xml:space="preserve"> B6 &gt; C6</f>
        <v>1</v>
      </c>
      <c r="G6" s="18" t="s">
        <v>126</v>
      </c>
      <c r="H6" s="9">
        <v>25</v>
      </c>
      <c r="I6" s="9">
        <v>45</v>
      </c>
      <c r="J6" s="44"/>
      <c r="K6" s="42" t="s">
        <v>125</v>
      </c>
      <c r="L6" s="9" t="s">
        <v>127</v>
      </c>
    </row>
    <row r="7" spans="2:12" ht="15.75" customHeight="1" x14ac:dyDescent="0.3">
      <c r="B7" s="37">
        <v>6</v>
      </c>
      <c r="C7" s="37">
        <v>5</v>
      </c>
      <c r="D7" s="39" t="s">
        <v>128</v>
      </c>
      <c r="E7" s="43" t="b">
        <f xml:space="preserve"> B7 &lt; C7</f>
        <v>0</v>
      </c>
      <c r="G7" s="18" t="s">
        <v>129</v>
      </c>
      <c r="H7" s="9">
        <v>25</v>
      </c>
      <c r="I7" s="9">
        <v>45</v>
      </c>
      <c r="J7" s="44"/>
      <c r="K7" s="42" t="s">
        <v>130</v>
      </c>
      <c r="L7" s="9" t="s">
        <v>131</v>
      </c>
    </row>
    <row r="8" spans="2:12" ht="15.75" customHeight="1" x14ac:dyDescent="0.3">
      <c r="B8" s="37">
        <v>8</v>
      </c>
      <c r="C8" s="37">
        <v>9</v>
      </c>
      <c r="D8" s="39" t="s">
        <v>130</v>
      </c>
      <c r="E8" s="43" t="b">
        <f xml:space="preserve"> B8 &gt;= C8</f>
        <v>0</v>
      </c>
      <c r="G8" s="18" t="s">
        <v>132</v>
      </c>
      <c r="H8" s="9">
        <v>25</v>
      </c>
      <c r="I8" s="9">
        <v>45</v>
      </c>
      <c r="J8" s="44"/>
      <c r="K8" s="42" t="s">
        <v>128</v>
      </c>
      <c r="L8" s="9" t="s">
        <v>133</v>
      </c>
    </row>
    <row r="9" spans="2:12" ht="15.75" customHeight="1" x14ac:dyDescent="0.3">
      <c r="B9" s="37">
        <v>3</v>
      </c>
      <c r="C9" s="37">
        <v>3</v>
      </c>
      <c r="D9" s="39" t="s">
        <v>134</v>
      </c>
      <c r="E9" s="43" t="b">
        <f xml:space="preserve"> B9 &lt;= C9</f>
        <v>1</v>
      </c>
      <c r="G9" s="18" t="s">
        <v>135</v>
      </c>
      <c r="H9" s="9">
        <v>25</v>
      </c>
      <c r="I9" s="9">
        <v>45</v>
      </c>
      <c r="J9" s="44"/>
      <c r="K9" s="42" t="s">
        <v>134</v>
      </c>
      <c r="L9" s="9" t="s">
        <v>136</v>
      </c>
    </row>
    <row r="10" spans="2:12" ht="15.75" customHeight="1" x14ac:dyDescent="0.25"/>
    <row r="11" spans="2:12" ht="15.75" customHeight="1" x14ac:dyDescent="0.25"/>
    <row r="12" spans="2:12" ht="15.75" customHeight="1" x14ac:dyDescent="0.25"/>
    <row r="13" spans="2:12" ht="15.75" customHeight="1" x14ac:dyDescent="0.3">
      <c r="B13" s="88" t="s">
        <v>137</v>
      </c>
      <c r="C13" s="85"/>
      <c r="D13" s="85"/>
      <c r="E13" s="86"/>
    </row>
    <row r="14" spans="2:12" ht="15.75" customHeight="1" x14ac:dyDescent="0.25">
      <c r="B14" s="37" t="s">
        <v>110</v>
      </c>
      <c r="C14" s="37" t="s">
        <v>111</v>
      </c>
      <c r="D14" s="37" t="s">
        <v>138</v>
      </c>
      <c r="E14" s="37" t="s">
        <v>139</v>
      </c>
      <c r="F14" s="37" t="s">
        <v>140</v>
      </c>
      <c r="G14" s="37" t="s">
        <v>141</v>
      </c>
      <c r="H14" s="37" t="s">
        <v>142</v>
      </c>
      <c r="I14" s="37" t="s">
        <v>143</v>
      </c>
    </row>
    <row r="15" spans="2:12" ht="15.75" customHeight="1" x14ac:dyDescent="0.25">
      <c r="B15" s="37">
        <f t="shared" ref="B15:B50" ca="1" si="0">RANDBETWEEN(4,89)</f>
        <v>45</v>
      </c>
      <c r="C15" s="37">
        <f t="shared" ref="C15:C50" ca="1" si="1">RANDBETWEEN(5,90)</f>
        <v>81</v>
      </c>
      <c r="D15" s="40" t="b">
        <f ca="1" xml:space="preserve"> $B15 = $C15</f>
        <v>0</v>
      </c>
      <c r="E15" s="45"/>
      <c r="F15" s="46"/>
      <c r="G15" s="46"/>
      <c r="H15" s="46"/>
      <c r="I15" s="46"/>
    </row>
    <row r="16" spans="2:12" ht="15.75" customHeight="1" x14ac:dyDescent="0.25">
      <c r="B16" s="37">
        <f t="shared" ca="1" si="0"/>
        <v>34</v>
      </c>
      <c r="C16" s="37">
        <f t="shared" ca="1" si="1"/>
        <v>18</v>
      </c>
      <c r="D16" s="40" t="b">
        <f t="shared" ref="D16:D50" ca="1" si="2" xml:space="preserve"> $B16 = $C16</f>
        <v>0</v>
      </c>
      <c r="E16" s="45"/>
      <c r="F16" s="46"/>
      <c r="G16" s="46"/>
      <c r="H16" s="46"/>
      <c r="I16" s="46"/>
    </row>
    <row r="17" spans="2:9" ht="15.75" customHeight="1" x14ac:dyDescent="0.25">
      <c r="B17" s="37">
        <f t="shared" ca="1" si="0"/>
        <v>56</v>
      </c>
      <c r="C17" s="37">
        <f t="shared" ca="1" si="1"/>
        <v>43</v>
      </c>
      <c r="D17" s="40" t="b">
        <f t="shared" ca="1" si="2"/>
        <v>0</v>
      </c>
      <c r="E17" s="45"/>
      <c r="F17" s="46"/>
      <c r="G17" s="46"/>
      <c r="H17" s="46"/>
      <c r="I17" s="46"/>
    </row>
    <row r="18" spans="2:9" ht="15.75" customHeight="1" x14ac:dyDescent="0.25">
      <c r="B18" s="37">
        <f t="shared" ca="1" si="0"/>
        <v>89</v>
      </c>
      <c r="C18" s="37">
        <f t="shared" ca="1" si="1"/>
        <v>10</v>
      </c>
      <c r="D18" s="40" t="b">
        <f t="shared" ca="1" si="2"/>
        <v>0</v>
      </c>
      <c r="E18" s="45"/>
      <c r="F18" s="46"/>
      <c r="G18" s="46"/>
      <c r="H18" s="46"/>
      <c r="I18" s="46"/>
    </row>
    <row r="19" spans="2:9" ht="15.75" customHeight="1" x14ac:dyDescent="0.25">
      <c r="B19" s="37">
        <f t="shared" ca="1" si="0"/>
        <v>63</v>
      </c>
      <c r="C19" s="37">
        <f t="shared" ca="1" si="1"/>
        <v>66</v>
      </c>
      <c r="D19" s="40" t="b">
        <f t="shared" ca="1" si="2"/>
        <v>0</v>
      </c>
      <c r="E19" s="45"/>
      <c r="F19" s="46"/>
      <c r="G19" s="46"/>
      <c r="H19" s="46"/>
      <c r="I19" s="46"/>
    </row>
    <row r="20" spans="2:9" ht="15.75" customHeight="1" x14ac:dyDescent="0.25">
      <c r="B20" s="37">
        <f t="shared" ca="1" si="0"/>
        <v>51</v>
      </c>
      <c r="C20" s="37">
        <f t="shared" ca="1" si="1"/>
        <v>48</v>
      </c>
      <c r="D20" s="40" t="b">
        <f t="shared" ca="1" si="2"/>
        <v>0</v>
      </c>
      <c r="E20" s="45"/>
      <c r="F20" s="46"/>
      <c r="G20" s="46"/>
      <c r="H20" s="46"/>
      <c r="I20" s="46"/>
    </row>
    <row r="21" spans="2:9" ht="15.75" customHeight="1" x14ac:dyDescent="0.25">
      <c r="B21" s="37">
        <f t="shared" ca="1" si="0"/>
        <v>64</v>
      </c>
      <c r="C21" s="37">
        <f t="shared" ca="1" si="1"/>
        <v>19</v>
      </c>
      <c r="D21" s="40" t="b">
        <f t="shared" ca="1" si="2"/>
        <v>0</v>
      </c>
      <c r="E21" s="45"/>
      <c r="F21" s="46"/>
      <c r="G21" s="46"/>
      <c r="H21" s="46"/>
      <c r="I21" s="46"/>
    </row>
    <row r="22" spans="2:9" ht="15.75" customHeight="1" x14ac:dyDescent="0.25">
      <c r="B22" s="37">
        <f t="shared" ca="1" si="0"/>
        <v>39</v>
      </c>
      <c r="C22" s="37">
        <f t="shared" ca="1" si="1"/>
        <v>77</v>
      </c>
      <c r="D22" s="40" t="b">
        <f t="shared" ca="1" si="2"/>
        <v>0</v>
      </c>
      <c r="E22" s="45"/>
      <c r="F22" s="46"/>
      <c r="G22" s="46"/>
      <c r="H22" s="46"/>
      <c r="I22" s="46"/>
    </row>
    <row r="23" spans="2:9" ht="15.75" customHeight="1" x14ac:dyDescent="0.25">
      <c r="B23" s="37">
        <f t="shared" ca="1" si="0"/>
        <v>62</v>
      </c>
      <c r="C23" s="37">
        <f t="shared" ca="1" si="1"/>
        <v>6</v>
      </c>
      <c r="D23" s="40" t="b">
        <f t="shared" ca="1" si="2"/>
        <v>0</v>
      </c>
      <c r="E23" s="45"/>
      <c r="F23" s="46"/>
      <c r="G23" s="46"/>
      <c r="H23" s="46"/>
      <c r="I23" s="46"/>
    </row>
    <row r="24" spans="2:9" ht="15.75" customHeight="1" x14ac:dyDescent="0.25">
      <c r="B24" s="37">
        <f t="shared" ca="1" si="0"/>
        <v>45</v>
      </c>
      <c r="C24" s="37">
        <f t="shared" ca="1" si="1"/>
        <v>86</v>
      </c>
      <c r="D24" s="40" t="b">
        <f t="shared" ca="1" si="2"/>
        <v>0</v>
      </c>
      <c r="E24" s="45"/>
      <c r="F24" s="46"/>
      <c r="G24" s="46"/>
      <c r="H24" s="46"/>
      <c r="I24" s="46"/>
    </row>
    <row r="25" spans="2:9" ht="15.75" customHeight="1" x14ac:dyDescent="0.25">
      <c r="B25" s="37">
        <f t="shared" ca="1" si="0"/>
        <v>11</v>
      </c>
      <c r="C25" s="37">
        <f t="shared" ca="1" si="1"/>
        <v>83</v>
      </c>
      <c r="D25" s="40" t="b">
        <f t="shared" ca="1" si="2"/>
        <v>0</v>
      </c>
      <c r="E25" s="45"/>
      <c r="F25" s="46"/>
      <c r="G25" s="46"/>
      <c r="H25" s="46"/>
      <c r="I25" s="46"/>
    </row>
    <row r="26" spans="2:9" ht="15.75" customHeight="1" x14ac:dyDescent="0.25">
      <c r="B26" s="37">
        <f t="shared" ca="1" si="0"/>
        <v>7</v>
      </c>
      <c r="C26" s="37">
        <f t="shared" ca="1" si="1"/>
        <v>41</v>
      </c>
      <c r="D26" s="40" t="b">
        <f t="shared" ca="1" si="2"/>
        <v>0</v>
      </c>
      <c r="E26" s="45"/>
      <c r="F26" s="46"/>
      <c r="G26" s="46"/>
      <c r="H26" s="46"/>
      <c r="I26" s="46"/>
    </row>
    <row r="27" spans="2:9" ht="15.75" customHeight="1" x14ac:dyDescent="0.25">
      <c r="B27" s="37">
        <f t="shared" ca="1" si="0"/>
        <v>51</v>
      </c>
      <c r="C27" s="37">
        <f t="shared" ca="1" si="1"/>
        <v>17</v>
      </c>
      <c r="D27" s="40" t="b">
        <f t="shared" ca="1" si="2"/>
        <v>0</v>
      </c>
      <c r="E27" s="45"/>
      <c r="F27" s="46"/>
      <c r="G27" s="46"/>
      <c r="H27" s="46"/>
      <c r="I27" s="46"/>
    </row>
    <row r="28" spans="2:9" ht="15.75" customHeight="1" x14ac:dyDescent="0.25">
      <c r="B28" s="37">
        <f t="shared" ca="1" si="0"/>
        <v>60</v>
      </c>
      <c r="C28" s="37">
        <f t="shared" ca="1" si="1"/>
        <v>86</v>
      </c>
      <c r="D28" s="40" t="b">
        <f t="shared" ca="1" si="2"/>
        <v>0</v>
      </c>
      <c r="E28" s="45"/>
      <c r="F28" s="46"/>
      <c r="G28" s="46"/>
      <c r="H28" s="46"/>
      <c r="I28" s="46"/>
    </row>
    <row r="29" spans="2:9" ht="15.75" customHeight="1" x14ac:dyDescent="0.25">
      <c r="B29" s="37">
        <f t="shared" ca="1" si="0"/>
        <v>89</v>
      </c>
      <c r="C29" s="37">
        <f t="shared" ca="1" si="1"/>
        <v>15</v>
      </c>
      <c r="D29" s="40" t="b">
        <f t="shared" ca="1" si="2"/>
        <v>0</v>
      </c>
      <c r="E29" s="45"/>
      <c r="F29" s="46"/>
      <c r="G29" s="46"/>
      <c r="H29" s="46"/>
      <c r="I29" s="46"/>
    </row>
    <row r="30" spans="2:9" ht="15.75" customHeight="1" x14ac:dyDescent="0.25">
      <c r="B30" s="37">
        <f t="shared" ca="1" si="0"/>
        <v>14</v>
      </c>
      <c r="C30" s="37">
        <f t="shared" ca="1" si="1"/>
        <v>10</v>
      </c>
      <c r="D30" s="40" t="b">
        <f t="shared" ca="1" si="2"/>
        <v>0</v>
      </c>
      <c r="E30" s="45"/>
      <c r="F30" s="46"/>
      <c r="G30" s="46"/>
      <c r="H30" s="46"/>
      <c r="I30" s="46"/>
    </row>
    <row r="31" spans="2:9" ht="15.75" customHeight="1" x14ac:dyDescent="0.25">
      <c r="B31" s="37">
        <f t="shared" ca="1" si="0"/>
        <v>31</v>
      </c>
      <c r="C31" s="37">
        <f t="shared" ca="1" si="1"/>
        <v>63</v>
      </c>
      <c r="D31" s="40" t="b">
        <f t="shared" ca="1" si="2"/>
        <v>0</v>
      </c>
      <c r="E31" s="45"/>
      <c r="F31" s="46"/>
      <c r="G31" s="46"/>
      <c r="H31" s="46"/>
      <c r="I31" s="46"/>
    </row>
    <row r="32" spans="2:9" ht="15.75" customHeight="1" x14ac:dyDescent="0.25">
      <c r="B32" s="37">
        <f t="shared" ca="1" si="0"/>
        <v>27</v>
      </c>
      <c r="C32" s="37">
        <f t="shared" ca="1" si="1"/>
        <v>64</v>
      </c>
      <c r="D32" s="40" t="b">
        <f t="shared" ca="1" si="2"/>
        <v>0</v>
      </c>
      <c r="E32" s="45"/>
      <c r="F32" s="46"/>
      <c r="G32" s="46"/>
      <c r="H32" s="46"/>
      <c r="I32" s="46"/>
    </row>
    <row r="33" spans="2:9" ht="15.75" customHeight="1" x14ac:dyDescent="0.25">
      <c r="B33" s="37">
        <f t="shared" ca="1" si="0"/>
        <v>49</v>
      </c>
      <c r="C33" s="37">
        <f t="shared" ca="1" si="1"/>
        <v>74</v>
      </c>
      <c r="D33" s="40" t="b">
        <f t="shared" ca="1" si="2"/>
        <v>0</v>
      </c>
      <c r="E33" s="45"/>
      <c r="F33" s="46"/>
      <c r="G33" s="46"/>
      <c r="H33" s="46"/>
      <c r="I33" s="46"/>
    </row>
    <row r="34" spans="2:9" ht="15.75" customHeight="1" x14ac:dyDescent="0.25">
      <c r="B34" s="37">
        <f t="shared" ca="1" si="0"/>
        <v>5</v>
      </c>
      <c r="C34" s="37">
        <f t="shared" ca="1" si="1"/>
        <v>78</v>
      </c>
      <c r="D34" s="40" t="b">
        <f t="shared" ca="1" si="2"/>
        <v>0</v>
      </c>
      <c r="E34" s="45"/>
      <c r="F34" s="46"/>
      <c r="G34" s="46"/>
      <c r="H34" s="46"/>
      <c r="I34" s="46"/>
    </row>
    <row r="35" spans="2:9" ht="15.75" customHeight="1" x14ac:dyDescent="0.25">
      <c r="B35" s="37">
        <f t="shared" ca="1" si="0"/>
        <v>82</v>
      </c>
      <c r="C35" s="37">
        <f t="shared" ca="1" si="1"/>
        <v>85</v>
      </c>
      <c r="D35" s="40" t="b">
        <f t="shared" ca="1" si="2"/>
        <v>0</v>
      </c>
      <c r="E35" s="45"/>
      <c r="F35" s="46"/>
      <c r="G35" s="46"/>
      <c r="H35" s="46"/>
      <c r="I35" s="46"/>
    </row>
    <row r="36" spans="2:9" ht="15.75" customHeight="1" x14ac:dyDescent="0.25">
      <c r="B36" s="37">
        <f t="shared" ca="1" si="0"/>
        <v>43</v>
      </c>
      <c r="C36" s="37">
        <f t="shared" ca="1" si="1"/>
        <v>25</v>
      </c>
      <c r="D36" s="40" t="b">
        <f t="shared" ca="1" si="2"/>
        <v>0</v>
      </c>
      <c r="E36" s="45"/>
      <c r="F36" s="46"/>
      <c r="G36" s="46"/>
      <c r="H36" s="46"/>
      <c r="I36" s="46"/>
    </row>
    <row r="37" spans="2:9" ht="15.75" customHeight="1" x14ac:dyDescent="0.25">
      <c r="B37" s="37">
        <f t="shared" ca="1" si="0"/>
        <v>22</v>
      </c>
      <c r="C37" s="37">
        <f t="shared" ca="1" si="1"/>
        <v>30</v>
      </c>
      <c r="D37" s="40" t="b">
        <f t="shared" ca="1" si="2"/>
        <v>0</v>
      </c>
      <c r="E37" s="45"/>
      <c r="F37" s="46"/>
      <c r="G37" s="46"/>
      <c r="H37" s="46"/>
      <c r="I37" s="46"/>
    </row>
    <row r="38" spans="2:9" ht="15.75" customHeight="1" x14ac:dyDescent="0.25">
      <c r="B38" s="37">
        <f t="shared" ca="1" si="0"/>
        <v>29</v>
      </c>
      <c r="C38" s="37">
        <f t="shared" ca="1" si="1"/>
        <v>27</v>
      </c>
      <c r="D38" s="40" t="b">
        <f t="shared" ca="1" si="2"/>
        <v>0</v>
      </c>
      <c r="E38" s="45"/>
      <c r="F38" s="46"/>
      <c r="G38" s="46"/>
      <c r="H38" s="46"/>
      <c r="I38" s="46"/>
    </row>
    <row r="39" spans="2:9" ht="15.75" customHeight="1" x14ac:dyDescent="0.25">
      <c r="B39" s="37">
        <f t="shared" ca="1" si="0"/>
        <v>7</v>
      </c>
      <c r="C39" s="37">
        <f t="shared" ca="1" si="1"/>
        <v>53</v>
      </c>
      <c r="D39" s="40" t="b">
        <f t="shared" ca="1" si="2"/>
        <v>0</v>
      </c>
      <c r="E39" s="45"/>
      <c r="F39" s="46"/>
      <c r="G39" s="46"/>
      <c r="H39" s="46"/>
      <c r="I39" s="46"/>
    </row>
    <row r="40" spans="2:9" ht="15.75" customHeight="1" x14ac:dyDescent="0.25">
      <c r="B40" s="37">
        <f t="shared" ca="1" si="0"/>
        <v>71</v>
      </c>
      <c r="C40" s="37">
        <f t="shared" ca="1" si="1"/>
        <v>71</v>
      </c>
      <c r="D40" s="40" t="b">
        <f t="shared" ca="1" si="2"/>
        <v>1</v>
      </c>
      <c r="E40" s="45"/>
      <c r="F40" s="46"/>
      <c r="G40" s="46"/>
      <c r="H40" s="46"/>
      <c r="I40" s="46"/>
    </row>
    <row r="41" spans="2:9" ht="15.75" customHeight="1" x14ac:dyDescent="0.25">
      <c r="B41" s="37">
        <f t="shared" ca="1" si="0"/>
        <v>56</v>
      </c>
      <c r="C41" s="37">
        <f t="shared" ca="1" si="1"/>
        <v>26</v>
      </c>
      <c r="D41" s="40" t="b">
        <f t="shared" ca="1" si="2"/>
        <v>0</v>
      </c>
      <c r="E41" s="45"/>
      <c r="F41" s="46"/>
      <c r="G41" s="46"/>
      <c r="H41" s="46"/>
      <c r="I41" s="46"/>
    </row>
    <row r="42" spans="2:9" ht="15.75" customHeight="1" x14ac:dyDescent="0.25">
      <c r="B42" s="37">
        <f t="shared" ca="1" si="0"/>
        <v>31</v>
      </c>
      <c r="C42" s="37">
        <f t="shared" ca="1" si="1"/>
        <v>64</v>
      </c>
      <c r="D42" s="40" t="b">
        <f t="shared" ca="1" si="2"/>
        <v>0</v>
      </c>
      <c r="E42" s="45"/>
      <c r="F42" s="46"/>
      <c r="G42" s="46"/>
      <c r="H42" s="46"/>
      <c r="I42" s="46"/>
    </row>
    <row r="43" spans="2:9" ht="15.75" customHeight="1" x14ac:dyDescent="0.25">
      <c r="B43" s="37">
        <f t="shared" ca="1" si="0"/>
        <v>85</v>
      </c>
      <c r="C43" s="37">
        <f t="shared" ca="1" si="1"/>
        <v>6</v>
      </c>
      <c r="D43" s="40" t="b">
        <f t="shared" ca="1" si="2"/>
        <v>0</v>
      </c>
      <c r="E43" s="45"/>
      <c r="F43" s="46"/>
      <c r="G43" s="46"/>
      <c r="H43" s="46"/>
      <c r="I43" s="46"/>
    </row>
    <row r="44" spans="2:9" ht="15.75" customHeight="1" x14ac:dyDescent="0.25">
      <c r="B44" s="37">
        <f t="shared" ca="1" si="0"/>
        <v>42</v>
      </c>
      <c r="C44" s="37">
        <f t="shared" ca="1" si="1"/>
        <v>9</v>
      </c>
      <c r="D44" s="40" t="b">
        <f t="shared" ca="1" si="2"/>
        <v>0</v>
      </c>
      <c r="E44" s="45"/>
      <c r="F44" s="46"/>
      <c r="G44" s="46"/>
      <c r="H44" s="46"/>
      <c r="I44" s="46"/>
    </row>
    <row r="45" spans="2:9" ht="15.75" customHeight="1" x14ac:dyDescent="0.25">
      <c r="B45" s="37">
        <f t="shared" ca="1" si="0"/>
        <v>9</v>
      </c>
      <c r="C45" s="37">
        <f t="shared" ca="1" si="1"/>
        <v>33</v>
      </c>
      <c r="D45" s="40" t="b">
        <f t="shared" ca="1" si="2"/>
        <v>0</v>
      </c>
      <c r="E45" s="45"/>
      <c r="F45" s="46"/>
      <c r="G45" s="46"/>
      <c r="H45" s="46"/>
      <c r="I45" s="46"/>
    </row>
    <row r="46" spans="2:9" ht="15.75" customHeight="1" x14ac:dyDescent="0.25">
      <c r="B46" s="37">
        <f t="shared" ca="1" si="0"/>
        <v>64</v>
      </c>
      <c r="C46" s="37">
        <f t="shared" ca="1" si="1"/>
        <v>39</v>
      </c>
      <c r="D46" s="40" t="b">
        <f t="shared" ca="1" si="2"/>
        <v>0</v>
      </c>
      <c r="E46" s="45"/>
      <c r="F46" s="46"/>
      <c r="G46" s="46"/>
      <c r="H46" s="46"/>
      <c r="I46" s="46"/>
    </row>
    <row r="47" spans="2:9" ht="15.75" customHeight="1" x14ac:dyDescent="0.25">
      <c r="B47" s="37">
        <f t="shared" ca="1" si="0"/>
        <v>43</v>
      </c>
      <c r="C47" s="37">
        <f t="shared" ca="1" si="1"/>
        <v>18</v>
      </c>
      <c r="D47" s="40" t="b">
        <f t="shared" ca="1" si="2"/>
        <v>0</v>
      </c>
      <c r="E47" s="45"/>
      <c r="F47" s="46"/>
      <c r="G47" s="46"/>
      <c r="H47" s="46"/>
      <c r="I47" s="46"/>
    </row>
    <row r="48" spans="2:9" ht="15.75" customHeight="1" x14ac:dyDescent="0.25">
      <c r="B48" s="37">
        <f t="shared" ca="1" si="0"/>
        <v>10</v>
      </c>
      <c r="C48" s="37">
        <f t="shared" ca="1" si="1"/>
        <v>71</v>
      </c>
      <c r="D48" s="40" t="b">
        <f t="shared" ca="1" si="2"/>
        <v>0</v>
      </c>
      <c r="E48" s="45"/>
      <c r="F48" s="46"/>
      <c r="G48" s="46"/>
      <c r="H48" s="46"/>
      <c r="I48" s="46"/>
    </row>
    <row r="49" spans="2:9" ht="15.75" customHeight="1" x14ac:dyDescent="0.25">
      <c r="B49" s="37">
        <f t="shared" ca="1" si="0"/>
        <v>26</v>
      </c>
      <c r="C49" s="37">
        <f t="shared" ca="1" si="1"/>
        <v>42</v>
      </c>
      <c r="D49" s="40" t="b">
        <f t="shared" ca="1" si="2"/>
        <v>0</v>
      </c>
      <c r="E49" s="45"/>
      <c r="F49" s="46"/>
      <c r="G49" s="46"/>
      <c r="H49" s="46"/>
      <c r="I49" s="46"/>
    </row>
    <row r="50" spans="2:9" ht="15.75" customHeight="1" x14ac:dyDescent="0.25">
      <c r="B50" s="37">
        <f t="shared" ca="1" si="0"/>
        <v>23</v>
      </c>
      <c r="C50" s="37">
        <f t="shared" ca="1" si="1"/>
        <v>62</v>
      </c>
      <c r="D50" s="40" t="b">
        <f t="shared" ca="1" si="2"/>
        <v>0</v>
      </c>
      <c r="E50" s="45"/>
      <c r="F50" s="46"/>
      <c r="G50" s="46"/>
      <c r="H50" s="46"/>
      <c r="I50" s="46"/>
    </row>
    <row r="51" spans="2:9" ht="15.75" customHeight="1" x14ac:dyDescent="0.25"/>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1:E1"/>
    <mergeCell ref="B13:E1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0"/>
  <sheetViews>
    <sheetView tabSelected="1" workbookViewId="0">
      <selection activeCell="E89" sqref="E89"/>
    </sheetView>
  </sheetViews>
  <sheetFormatPr defaultColWidth="11.25" defaultRowHeight="15" customHeight="1" x14ac:dyDescent="0.25"/>
  <cols>
    <col min="1" max="1" width="12.125" customWidth="1"/>
    <col min="2" max="2" width="18" customWidth="1"/>
    <col min="3" max="3" width="14.25" bestFit="1" customWidth="1"/>
    <col min="4" max="4" width="19.5" bestFit="1" customWidth="1"/>
    <col min="5" max="5" width="37.25" bestFit="1" customWidth="1"/>
    <col min="6" max="6" width="28.5" customWidth="1"/>
    <col min="7" max="7" width="15" bestFit="1" customWidth="1"/>
    <col min="8" max="26" width="10.5" customWidth="1"/>
  </cols>
  <sheetData>
    <row r="1" spans="1:6" ht="15.75" customHeight="1" x14ac:dyDescent="0.25"/>
    <row r="2" spans="1:6" ht="15.75" customHeight="1" x14ac:dyDescent="0.35">
      <c r="A2" s="93" t="s">
        <v>144</v>
      </c>
      <c r="B2" s="85"/>
      <c r="C2" s="85"/>
      <c r="D2" s="85"/>
      <c r="E2" s="85"/>
      <c r="F2" s="86"/>
    </row>
    <row r="3" spans="1:6" ht="15.75" customHeight="1" x14ac:dyDescent="0.25"/>
    <row r="4" spans="1:6" ht="15.75" customHeight="1" x14ac:dyDescent="0.25"/>
    <row r="5" spans="1:6" ht="15.75" customHeight="1" x14ac:dyDescent="0.25"/>
    <row r="6" spans="1:6" ht="15.75" customHeight="1" x14ac:dyDescent="0.25">
      <c r="A6" s="47" t="s">
        <v>145</v>
      </c>
    </row>
    <row r="7" spans="1:6" ht="15.75" customHeight="1" x14ac:dyDescent="0.25"/>
    <row r="8" spans="1:6" ht="15.75" customHeight="1" x14ac:dyDescent="0.25">
      <c r="A8" s="10" t="s">
        <v>146</v>
      </c>
    </row>
    <row r="9" spans="1:6" ht="15.75" customHeight="1" x14ac:dyDescent="0.25">
      <c r="A9" s="10" t="s">
        <v>147</v>
      </c>
    </row>
    <row r="10" spans="1:6" ht="15.75" customHeight="1" x14ac:dyDescent="0.25">
      <c r="A10" s="10" t="s">
        <v>148</v>
      </c>
    </row>
    <row r="11" spans="1:6" ht="15.75" customHeight="1" x14ac:dyDescent="0.25">
      <c r="A11" s="10" t="s">
        <v>149</v>
      </c>
    </row>
    <row r="12" spans="1:6" ht="15.75" customHeight="1" x14ac:dyDescent="0.25"/>
    <row r="13" spans="1:6" ht="15.75" customHeight="1" x14ac:dyDescent="0.25">
      <c r="A13" s="37" t="s">
        <v>150</v>
      </c>
      <c r="B13" s="37" t="s">
        <v>151</v>
      </c>
      <c r="C13" s="37" t="s">
        <v>152</v>
      </c>
    </row>
    <row r="14" spans="1:6" ht="15.75" customHeight="1" x14ac:dyDescent="0.25">
      <c r="A14" s="15" t="s">
        <v>153</v>
      </c>
      <c r="B14" s="15">
        <v>98</v>
      </c>
      <c r="C14" s="15" t="b">
        <f xml:space="preserve"> $B14 &gt;= 60</f>
        <v>1</v>
      </c>
      <c r="D14" t="str">
        <f xml:space="preserve"> IF(B14&gt;=60, "Pass", "Fail")</f>
        <v>Pass</v>
      </c>
      <c r="E14">
        <f xml:space="preserve"> IF($B14 &gt;= 60, (($B14 - 60)*1.5), "Failed")</f>
        <v>57</v>
      </c>
    </row>
    <row r="15" spans="1:6" ht="15.75" customHeight="1" x14ac:dyDescent="0.25">
      <c r="A15" s="15" t="s">
        <v>154</v>
      </c>
      <c r="B15" s="15">
        <v>55</v>
      </c>
      <c r="C15" s="15" t="b">
        <f t="shared" ref="C15:C17" si="0" xml:space="preserve"> $B15 &gt;= 60</f>
        <v>0</v>
      </c>
      <c r="D15" t="str">
        <f t="shared" ref="D15:D17" si="1" xml:space="preserve"> IF(B15&gt;=60, "Pass", "Fail")</f>
        <v>Fail</v>
      </c>
      <c r="E15" t="str">
        <f t="shared" ref="E15:E17" si="2" xml:space="preserve"> IF($B15 &gt;= 60, (($B15 - 60)*2), "Failed")</f>
        <v>Failed</v>
      </c>
    </row>
    <row r="16" spans="1:6" ht="15.75" customHeight="1" x14ac:dyDescent="0.25">
      <c r="A16" s="15" t="s">
        <v>155</v>
      </c>
      <c r="B16" s="15">
        <v>15</v>
      </c>
      <c r="C16" s="15" t="b">
        <f t="shared" si="0"/>
        <v>0</v>
      </c>
      <c r="D16" t="str">
        <f t="shared" si="1"/>
        <v>Fail</v>
      </c>
      <c r="E16" t="str">
        <f t="shared" si="2"/>
        <v>Failed</v>
      </c>
    </row>
    <row r="17" spans="1:5" ht="15.75" customHeight="1" x14ac:dyDescent="0.25">
      <c r="A17" s="15" t="s">
        <v>156</v>
      </c>
      <c r="B17" s="15">
        <v>60</v>
      </c>
      <c r="C17" s="15" t="b">
        <f t="shared" si="0"/>
        <v>1</v>
      </c>
      <c r="D17" t="str">
        <f t="shared" si="1"/>
        <v>Pass</v>
      </c>
      <c r="E17">
        <f t="shared" si="2"/>
        <v>0</v>
      </c>
    </row>
    <row r="18" spans="1:5" ht="15.75" customHeight="1" x14ac:dyDescent="0.25"/>
    <row r="19" spans="1:5" ht="15.75" customHeight="1" x14ac:dyDescent="0.25"/>
    <row r="20" spans="1:5" ht="15.75" customHeight="1" x14ac:dyDescent="0.25">
      <c r="A20" s="47" t="s">
        <v>157</v>
      </c>
    </row>
    <row r="21" spans="1:5" ht="15.75" customHeight="1" x14ac:dyDescent="0.25"/>
    <row r="22" spans="1:5" ht="15.75" customHeight="1" x14ac:dyDescent="0.25">
      <c r="A22" s="10" t="s">
        <v>158</v>
      </c>
    </row>
    <row r="23" spans="1:5" ht="15.75" customHeight="1" x14ac:dyDescent="0.25">
      <c r="A23" s="10" t="s">
        <v>159</v>
      </c>
    </row>
    <row r="24" spans="1:5" ht="15.75" customHeight="1" x14ac:dyDescent="0.25">
      <c r="A24" s="10" t="s">
        <v>160</v>
      </c>
    </row>
    <row r="25" spans="1:5" ht="15.75" customHeight="1" x14ac:dyDescent="0.25"/>
    <row r="26" spans="1:5" ht="15.75" customHeight="1" x14ac:dyDescent="0.25">
      <c r="A26" s="37"/>
      <c r="B26" s="37" t="s">
        <v>161</v>
      </c>
      <c r="C26" s="37" t="s">
        <v>162</v>
      </c>
    </row>
    <row r="27" spans="1:5" ht="15.75" customHeight="1" x14ac:dyDescent="0.25">
      <c r="A27" s="15"/>
      <c r="B27" s="37" t="s">
        <v>163</v>
      </c>
      <c r="C27" s="37" t="s">
        <v>164</v>
      </c>
      <c r="D27" s="37" t="s">
        <v>165</v>
      </c>
    </row>
    <row r="28" spans="1:5" ht="15.75" customHeight="1" x14ac:dyDescent="0.25">
      <c r="A28" s="15" t="s">
        <v>166</v>
      </c>
      <c r="B28" s="15" t="s">
        <v>167</v>
      </c>
      <c r="C28" s="15" t="s">
        <v>167</v>
      </c>
      <c r="D28" s="15" t="str">
        <f xml:space="preserve"> IF(B28 = C28, "Match", "Not Match")</f>
        <v>Match</v>
      </c>
    </row>
    <row r="29" spans="1:5" ht="15.75" customHeight="1" x14ac:dyDescent="0.25">
      <c r="A29" s="15" t="s">
        <v>168</v>
      </c>
      <c r="B29" s="15" t="s">
        <v>169</v>
      </c>
      <c r="C29" s="15" t="s">
        <v>169</v>
      </c>
      <c r="D29" s="15" t="str">
        <f t="shared" ref="D29:D31" si="3" xml:space="preserve"> IF(B29 = C29, "Match", "Not Match")</f>
        <v>Match</v>
      </c>
    </row>
    <row r="30" spans="1:5" ht="15.75" customHeight="1" x14ac:dyDescent="0.25">
      <c r="A30" s="15" t="s">
        <v>170</v>
      </c>
      <c r="B30" s="15" t="s">
        <v>171</v>
      </c>
      <c r="C30" s="15" t="s">
        <v>172</v>
      </c>
      <c r="D30" s="15" t="str">
        <f t="shared" si="3"/>
        <v>Not Match</v>
      </c>
    </row>
    <row r="31" spans="1:5" ht="15.75" customHeight="1" x14ac:dyDescent="0.25">
      <c r="A31" s="15" t="s">
        <v>173</v>
      </c>
      <c r="B31" s="15" t="s">
        <v>174</v>
      </c>
      <c r="C31" s="15" t="s">
        <v>174</v>
      </c>
      <c r="D31" s="15" t="str">
        <f t="shared" si="3"/>
        <v>Match</v>
      </c>
    </row>
    <row r="32" spans="1:5" ht="15.75" customHeight="1" x14ac:dyDescent="0.25"/>
    <row r="33" spans="1:7" ht="15.75" customHeight="1" x14ac:dyDescent="0.25"/>
    <row r="34" spans="1:7" ht="15.75" customHeight="1" x14ac:dyDescent="0.25"/>
    <row r="35" spans="1:7" ht="15.75" customHeight="1" x14ac:dyDescent="0.25">
      <c r="A35" s="48" t="s">
        <v>175</v>
      </c>
    </row>
    <row r="36" spans="1:7" ht="15.75" customHeight="1" x14ac:dyDescent="0.25"/>
    <row r="37" spans="1:7" ht="15.75" customHeight="1" x14ac:dyDescent="0.25">
      <c r="B37" s="10" t="s">
        <v>176</v>
      </c>
      <c r="F37" s="49"/>
      <c r="G37" s="49"/>
    </row>
    <row r="38" spans="1:7" ht="15.75" customHeight="1" x14ac:dyDescent="0.25">
      <c r="A38" s="10">
        <v>1</v>
      </c>
      <c r="B38" s="50" t="s">
        <v>177</v>
      </c>
      <c r="F38" s="49"/>
      <c r="G38" s="49"/>
    </row>
    <row r="39" spans="1:7" ht="15.75" customHeight="1" x14ac:dyDescent="0.25">
      <c r="F39" s="49"/>
      <c r="G39" s="49"/>
    </row>
    <row r="40" spans="1:7" ht="15.75" customHeight="1" x14ac:dyDescent="0.25">
      <c r="A40" s="10">
        <v>2</v>
      </c>
      <c r="B40" s="50" t="s">
        <v>178</v>
      </c>
      <c r="F40" s="49"/>
      <c r="G40" s="49"/>
    </row>
    <row r="41" spans="1:7" ht="15.75" customHeight="1" x14ac:dyDescent="0.25">
      <c r="A41" s="94"/>
      <c r="B41" s="95"/>
      <c r="C41" s="49"/>
      <c r="D41" s="49"/>
      <c r="E41" s="49"/>
      <c r="F41" s="49"/>
      <c r="G41" s="49"/>
    </row>
    <row r="42" spans="1:7" ht="15.75" customHeight="1" x14ac:dyDescent="0.25">
      <c r="A42" s="94"/>
      <c r="B42" s="95"/>
      <c r="C42" s="49"/>
      <c r="D42" s="49"/>
      <c r="E42" s="49"/>
      <c r="F42" s="49"/>
      <c r="G42" s="49"/>
    </row>
    <row r="43" spans="1:7" ht="15.75" customHeight="1" x14ac:dyDescent="0.25">
      <c r="A43" s="96"/>
      <c r="B43" s="95"/>
      <c r="C43" s="49"/>
      <c r="D43" s="49"/>
      <c r="E43" s="51" t="s">
        <v>179</v>
      </c>
      <c r="F43" s="51" t="s">
        <v>180</v>
      </c>
      <c r="G43" s="49"/>
    </row>
    <row r="44" spans="1:7" ht="15.75" customHeight="1" x14ac:dyDescent="0.25">
      <c r="A44" s="49"/>
      <c r="B44" s="52" t="s">
        <v>181</v>
      </c>
      <c r="C44" s="52" t="s">
        <v>150</v>
      </c>
      <c r="D44" s="53" t="s">
        <v>182</v>
      </c>
      <c r="E44" s="52" t="s">
        <v>183</v>
      </c>
      <c r="F44" s="52" t="s">
        <v>184</v>
      </c>
      <c r="G44" s="49"/>
    </row>
    <row r="45" spans="1:7" ht="15.75" customHeight="1" x14ac:dyDescent="0.25">
      <c r="A45" s="49"/>
      <c r="B45" s="15">
        <v>1</v>
      </c>
      <c r="C45" s="15" t="s">
        <v>185</v>
      </c>
      <c r="D45" s="15">
        <v>16</v>
      </c>
      <c r="E45" s="54" t="str">
        <f xml:space="preserve"> IF($D45 &gt;= 16, "Eligible", "Not Eligible")</f>
        <v>Eligible</v>
      </c>
      <c r="F45" s="108" t="str">
        <f xml:space="preserve"> IF($D45 &gt;= 18, "Adult", "Minor")</f>
        <v>Minor</v>
      </c>
      <c r="G45" s="109" t="str">
        <f xml:space="preserve"> IF($D45 &gt;= 18, "Eligible and Adult", IF($D45 &gt;= 16, "Eligible and Minor", "Not Eligible"))</f>
        <v>Eligible and Minor</v>
      </c>
    </row>
    <row r="46" spans="1:7" ht="15.75" customHeight="1" x14ac:dyDescent="0.25">
      <c r="A46" s="49"/>
      <c r="B46" s="15">
        <v>2</v>
      </c>
      <c r="C46" s="15" t="s">
        <v>186</v>
      </c>
      <c r="D46" s="15">
        <v>18</v>
      </c>
      <c r="E46" s="54" t="str">
        <f t="shared" ref="E46:E52" si="4" xml:space="preserve"> IF($D46 &gt;= 16, "Eligible", "Not Eligible")</f>
        <v>Eligible</v>
      </c>
      <c r="F46" s="108" t="str">
        <f t="shared" ref="F46:F52" si="5" xml:space="preserve"> IF($D46 &gt;= 18, "Adult", "Minor")</f>
        <v>Adult</v>
      </c>
      <c r="G46" s="109" t="str">
        <f t="shared" ref="G46:G52" si="6" xml:space="preserve"> IF($D46 &gt;= 18, "Eligible and Adult", IF($D46 &gt;= 16, "Eligible and Minor", "Not Eligible"))</f>
        <v>Eligible and Adult</v>
      </c>
    </row>
    <row r="47" spans="1:7" ht="15.75" customHeight="1" x14ac:dyDescent="0.25">
      <c r="A47" s="49"/>
      <c r="B47" s="15">
        <v>3</v>
      </c>
      <c r="C47" s="15" t="s">
        <v>187</v>
      </c>
      <c r="D47" s="15">
        <v>15.5</v>
      </c>
      <c r="E47" s="54" t="str">
        <f t="shared" si="4"/>
        <v>Not Eligible</v>
      </c>
      <c r="F47" s="108" t="str">
        <f t="shared" si="5"/>
        <v>Minor</v>
      </c>
      <c r="G47" s="109" t="str">
        <f t="shared" si="6"/>
        <v>Not Eligible</v>
      </c>
    </row>
    <row r="48" spans="1:7" ht="15.75" customHeight="1" x14ac:dyDescent="0.25">
      <c r="A48" s="49"/>
      <c r="B48" s="15">
        <v>4</v>
      </c>
      <c r="C48" s="15" t="s">
        <v>188</v>
      </c>
      <c r="D48" s="15">
        <v>19</v>
      </c>
      <c r="E48" s="54" t="str">
        <f t="shared" si="4"/>
        <v>Eligible</v>
      </c>
      <c r="F48" s="108" t="str">
        <f t="shared" si="5"/>
        <v>Adult</v>
      </c>
      <c r="G48" s="109" t="str">
        <f t="shared" si="6"/>
        <v>Eligible and Adult</v>
      </c>
    </row>
    <row r="49" spans="1:7" ht="15.75" customHeight="1" x14ac:dyDescent="0.25">
      <c r="A49" s="49"/>
      <c r="B49" s="15">
        <v>5</v>
      </c>
      <c r="C49" s="15" t="s">
        <v>189</v>
      </c>
      <c r="D49" s="15">
        <v>18</v>
      </c>
      <c r="E49" s="54" t="str">
        <f t="shared" si="4"/>
        <v>Eligible</v>
      </c>
      <c r="F49" s="108" t="str">
        <f t="shared" si="5"/>
        <v>Adult</v>
      </c>
      <c r="G49" s="109" t="str">
        <f t="shared" si="6"/>
        <v>Eligible and Adult</v>
      </c>
    </row>
    <row r="50" spans="1:7" ht="15.75" customHeight="1" x14ac:dyDescent="0.25">
      <c r="A50" s="49"/>
      <c r="B50" s="15">
        <v>6</v>
      </c>
      <c r="C50" s="15" t="s">
        <v>190</v>
      </c>
      <c r="D50" s="15">
        <v>13</v>
      </c>
      <c r="E50" s="54" t="str">
        <f t="shared" si="4"/>
        <v>Not Eligible</v>
      </c>
      <c r="F50" s="108" t="str">
        <f t="shared" si="5"/>
        <v>Minor</v>
      </c>
      <c r="G50" s="109" t="str">
        <f t="shared" si="6"/>
        <v>Not Eligible</v>
      </c>
    </row>
    <row r="51" spans="1:7" ht="15.75" customHeight="1" x14ac:dyDescent="0.25">
      <c r="A51" s="49"/>
      <c r="B51" s="15">
        <v>7</v>
      </c>
      <c r="C51" s="15" t="s">
        <v>191</v>
      </c>
      <c r="D51" s="15">
        <v>18</v>
      </c>
      <c r="E51" s="54" t="str">
        <f t="shared" si="4"/>
        <v>Eligible</v>
      </c>
      <c r="F51" s="108" t="str">
        <f t="shared" si="5"/>
        <v>Adult</v>
      </c>
      <c r="G51" s="109" t="str">
        <f t="shared" si="6"/>
        <v>Eligible and Adult</v>
      </c>
    </row>
    <row r="52" spans="1:7" ht="15.75" customHeight="1" x14ac:dyDescent="0.25">
      <c r="A52" s="49"/>
      <c r="B52" s="15">
        <v>8</v>
      </c>
      <c r="C52" s="15" t="s">
        <v>192</v>
      </c>
      <c r="D52" s="15">
        <v>17</v>
      </c>
      <c r="E52" s="54" t="str">
        <f t="shared" si="4"/>
        <v>Eligible</v>
      </c>
      <c r="F52" s="108" t="str">
        <f t="shared" si="5"/>
        <v>Minor</v>
      </c>
      <c r="G52" s="109" t="str">
        <f t="shared" si="6"/>
        <v>Eligible and Minor</v>
      </c>
    </row>
    <row r="53" spans="1:7" ht="15.75" customHeight="1" x14ac:dyDescent="0.25">
      <c r="A53" s="96"/>
      <c r="B53" s="95"/>
      <c r="C53" s="49"/>
      <c r="D53" s="49"/>
      <c r="E53" s="49"/>
      <c r="F53" s="49"/>
      <c r="G53" s="49"/>
    </row>
    <row r="54" spans="1:7" ht="15.75" customHeight="1" x14ac:dyDescent="0.25"/>
    <row r="55" spans="1:7" ht="15.75" customHeight="1" x14ac:dyDescent="0.25"/>
    <row r="56" spans="1:7" ht="15.75" customHeight="1" x14ac:dyDescent="0.25"/>
    <row r="57" spans="1:7" ht="15.75" customHeight="1" x14ac:dyDescent="0.25">
      <c r="A57" s="48" t="s">
        <v>193</v>
      </c>
    </row>
    <row r="58" spans="1:7" ht="15.75" customHeight="1" x14ac:dyDescent="0.25"/>
    <row r="59" spans="1:7" ht="15.75" customHeight="1" x14ac:dyDescent="0.25">
      <c r="A59" s="10" t="s">
        <v>194</v>
      </c>
      <c r="B59" s="49"/>
      <c r="C59" s="49"/>
      <c r="D59" s="49"/>
      <c r="E59" s="49"/>
    </row>
    <row r="60" spans="1:7" ht="15.75" customHeight="1" x14ac:dyDescent="0.25">
      <c r="A60" s="49"/>
      <c r="B60" s="49"/>
      <c r="C60" s="49"/>
      <c r="D60" s="49"/>
      <c r="E60" s="49"/>
    </row>
    <row r="61" spans="1:7" ht="15.75" customHeight="1" x14ac:dyDescent="0.25">
      <c r="A61" s="15"/>
      <c r="B61" s="15" t="s">
        <v>195</v>
      </c>
      <c r="C61" s="49"/>
      <c r="D61" s="49"/>
      <c r="E61" s="49"/>
    </row>
    <row r="62" spans="1:7" ht="15.75" customHeight="1" x14ac:dyDescent="0.25">
      <c r="A62" s="15" t="s">
        <v>196</v>
      </c>
      <c r="B62" s="111">
        <v>1</v>
      </c>
      <c r="C62" s="49"/>
      <c r="D62" s="49"/>
      <c r="E62" s="49"/>
    </row>
    <row r="63" spans="1:7" ht="15.75" customHeight="1" x14ac:dyDescent="0.25">
      <c r="A63" s="15" t="s">
        <v>197</v>
      </c>
      <c r="B63" s="110">
        <v>0.5</v>
      </c>
      <c r="C63" s="49"/>
      <c r="D63" s="49"/>
      <c r="E63" s="49"/>
    </row>
    <row r="64" spans="1:7" ht="15.75" customHeight="1" x14ac:dyDescent="0.25">
      <c r="A64" s="49"/>
      <c r="B64" s="49"/>
      <c r="C64" s="49"/>
      <c r="D64" s="49"/>
      <c r="E64" s="49"/>
    </row>
    <row r="65" spans="1:6" ht="15.75" customHeight="1" x14ac:dyDescent="0.25">
      <c r="A65" s="10" t="s">
        <v>198</v>
      </c>
      <c r="B65" s="49"/>
      <c r="C65" s="49"/>
      <c r="D65" s="49"/>
      <c r="E65" s="49"/>
    </row>
    <row r="66" spans="1:6" ht="15.75" customHeight="1" x14ac:dyDescent="0.25">
      <c r="A66" s="10" t="s">
        <v>199</v>
      </c>
      <c r="B66" s="49"/>
      <c r="C66" s="49"/>
      <c r="D66" s="49"/>
      <c r="E66" s="49"/>
    </row>
    <row r="67" spans="1:6" ht="15.75" customHeight="1" x14ac:dyDescent="0.25">
      <c r="A67" s="49"/>
      <c r="B67" s="49"/>
      <c r="C67" s="49"/>
      <c r="D67" s="49"/>
      <c r="E67" s="49"/>
    </row>
    <row r="68" spans="1:6" ht="15.75" customHeight="1" x14ac:dyDescent="0.25">
      <c r="A68" s="15" t="s">
        <v>150</v>
      </c>
      <c r="B68" s="15" t="s">
        <v>200</v>
      </c>
      <c r="C68" s="15" t="s">
        <v>201</v>
      </c>
      <c r="D68" s="114" t="s">
        <v>202</v>
      </c>
      <c r="E68" s="115" t="s">
        <v>270</v>
      </c>
      <c r="F68" s="116" t="s">
        <v>271</v>
      </c>
    </row>
    <row r="69" spans="1:6" ht="15.75" customHeight="1" x14ac:dyDescent="0.25">
      <c r="A69" s="15" t="s">
        <v>203</v>
      </c>
      <c r="B69" s="15" t="s">
        <v>196</v>
      </c>
      <c r="C69" s="15">
        <v>46866</v>
      </c>
      <c r="D69" s="112">
        <f xml:space="preserve"> C69 * E69</f>
        <v>46866</v>
      </c>
      <c r="E69" s="113">
        <f xml:space="preserve"> VLOOKUP(B69, $A$62:$B$63, 2, 0)</f>
        <v>1</v>
      </c>
      <c r="F69">
        <f xml:space="preserve"> IF(B69 = $A$62, C69*100%, C69*50%)</f>
        <v>46866</v>
      </c>
    </row>
    <row r="70" spans="1:6" ht="15.75" customHeight="1" x14ac:dyDescent="0.25">
      <c r="A70" s="15" t="s">
        <v>204</v>
      </c>
      <c r="B70" s="15" t="s">
        <v>197</v>
      </c>
      <c r="C70" s="15">
        <v>33495</v>
      </c>
      <c r="D70" s="112">
        <f t="shared" ref="D70:D75" si="7" xml:space="preserve"> C70 * E70</f>
        <v>16747.5</v>
      </c>
      <c r="E70" s="113">
        <f t="shared" ref="E70:E75" si="8" xml:space="preserve"> VLOOKUP(B70, $A$62:$B$63, 2, 0)</f>
        <v>0.5</v>
      </c>
      <c r="F70">
        <f t="shared" ref="F70:F75" si="9" xml:space="preserve"> IF(B70 = $A$62, C70*100%, C70*50%)</f>
        <v>16747.5</v>
      </c>
    </row>
    <row r="71" spans="1:6" ht="15.75" customHeight="1" x14ac:dyDescent="0.25">
      <c r="A71" s="15" t="s">
        <v>205</v>
      </c>
      <c r="B71" s="15" t="s">
        <v>197</v>
      </c>
      <c r="C71" s="15">
        <v>35087</v>
      </c>
      <c r="D71" s="112">
        <f t="shared" si="7"/>
        <v>17543.5</v>
      </c>
      <c r="E71" s="113">
        <f t="shared" si="8"/>
        <v>0.5</v>
      </c>
      <c r="F71">
        <f t="shared" si="9"/>
        <v>17543.5</v>
      </c>
    </row>
    <row r="72" spans="1:6" ht="15.75" customHeight="1" x14ac:dyDescent="0.25">
      <c r="A72" s="15" t="s">
        <v>206</v>
      </c>
      <c r="B72" s="15" t="s">
        <v>196</v>
      </c>
      <c r="C72" s="15">
        <v>42603</v>
      </c>
      <c r="D72" s="112">
        <f t="shared" si="7"/>
        <v>42603</v>
      </c>
      <c r="E72" s="113">
        <f t="shared" si="8"/>
        <v>1</v>
      </c>
      <c r="F72">
        <f t="shared" si="9"/>
        <v>42603</v>
      </c>
    </row>
    <row r="73" spans="1:6" ht="15.75" customHeight="1" x14ac:dyDescent="0.25">
      <c r="A73" s="15" t="s">
        <v>189</v>
      </c>
      <c r="B73" s="15" t="s">
        <v>197</v>
      </c>
      <c r="C73" s="15">
        <v>36971</v>
      </c>
      <c r="D73" s="112">
        <f t="shared" si="7"/>
        <v>18485.5</v>
      </c>
      <c r="E73" s="113">
        <f t="shared" si="8"/>
        <v>0.5</v>
      </c>
      <c r="F73">
        <f t="shared" si="9"/>
        <v>18485.5</v>
      </c>
    </row>
    <row r="74" spans="1:6" ht="15.75" customHeight="1" x14ac:dyDescent="0.25">
      <c r="A74" s="15" t="s">
        <v>207</v>
      </c>
      <c r="B74" s="15" t="s">
        <v>196</v>
      </c>
      <c r="C74" s="15">
        <v>41286</v>
      </c>
      <c r="D74" s="112">
        <f t="shared" si="7"/>
        <v>41286</v>
      </c>
      <c r="E74" s="113">
        <f t="shared" si="8"/>
        <v>1</v>
      </c>
      <c r="F74">
        <f t="shared" si="9"/>
        <v>41286</v>
      </c>
    </row>
    <row r="75" spans="1:6" ht="15.75" customHeight="1" x14ac:dyDescent="0.25">
      <c r="A75" s="15" t="s">
        <v>208</v>
      </c>
      <c r="B75" s="15" t="s">
        <v>197</v>
      </c>
      <c r="C75" s="15">
        <v>37732</v>
      </c>
      <c r="D75" s="112">
        <f t="shared" si="7"/>
        <v>18866</v>
      </c>
      <c r="E75" s="113">
        <f t="shared" si="8"/>
        <v>0.5</v>
      </c>
      <c r="F75">
        <f t="shared" si="9"/>
        <v>18866</v>
      </c>
    </row>
    <row r="76" spans="1:6" ht="15.75" customHeight="1" x14ac:dyDescent="0.25"/>
    <row r="77" spans="1:6" ht="15.75" customHeight="1" x14ac:dyDescent="0.25"/>
    <row r="78" spans="1:6" ht="15.75" customHeight="1" x14ac:dyDescent="0.3">
      <c r="A78" s="97" t="s">
        <v>209</v>
      </c>
      <c r="B78" s="90"/>
      <c r="C78" s="90"/>
      <c r="D78" s="90"/>
      <c r="E78" s="90"/>
      <c r="F78" s="91"/>
    </row>
    <row r="79" spans="1:6" ht="15.75" customHeight="1" x14ac:dyDescent="0.25"/>
    <row r="80" spans="1:6" ht="15.75" customHeight="1" x14ac:dyDescent="0.25">
      <c r="A80" s="89" t="s">
        <v>210</v>
      </c>
      <c r="B80" s="90"/>
      <c r="C80" s="91"/>
    </row>
    <row r="81" spans="1:7" ht="15.75" customHeight="1" x14ac:dyDescent="0.25"/>
    <row r="82" spans="1:7" ht="15.75" customHeight="1" x14ac:dyDescent="0.25">
      <c r="A82" s="55" t="s">
        <v>211</v>
      </c>
      <c r="B82" s="56" t="s">
        <v>212</v>
      </c>
      <c r="C82" s="55" t="s">
        <v>213</v>
      </c>
      <c r="D82" s="57"/>
      <c r="E82" s="57"/>
      <c r="F82" s="57"/>
      <c r="G82" s="57"/>
    </row>
    <row r="83" spans="1:7" ht="15.75" customHeight="1" x14ac:dyDescent="0.25">
      <c r="A83" s="58">
        <v>62900</v>
      </c>
      <c r="B83" s="58">
        <f xml:space="preserve"> IF(A83 &gt;= 85000, 0.075*A83, 0.005*A83)</f>
        <v>314.5</v>
      </c>
      <c r="C83" s="111">
        <f xml:space="preserve"> IF(A83 &gt;= 85000, 7.5%, 5%)</f>
        <v>0.05</v>
      </c>
      <c r="E83" s="10" t="s">
        <v>214</v>
      </c>
    </row>
    <row r="84" spans="1:7" ht="15.75" customHeight="1" x14ac:dyDescent="0.25">
      <c r="A84" s="58">
        <v>13005</v>
      </c>
      <c r="B84" s="58">
        <f t="shared" ref="B84:B92" si="10" xml:space="preserve"> IF(A84 &gt;= 85000, 0.075*A84, 0.005*A84)</f>
        <v>65.025000000000006</v>
      </c>
      <c r="C84" s="111">
        <f t="shared" ref="C84:C92" si="11" xml:space="preserve"> IF(A84 &gt;= 85000, 7.5%, 5%)</f>
        <v>0.05</v>
      </c>
      <c r="E84" s="10" t="s">
        <v>215</v>
      </c>
    </row>
    <row r="85" spans="1:7" ht="15.75" customHeight="1" x14ac:dyDescent="0.25">
      <c r="A85" s="58">
        <v>87000</v>
      </c>
      <c r="B85" s="58">
        <f t="shared" si="10"/>
        <v>6525</v>
      </c>
      <c r="C85" s="111">
        <f t="shared" si="11"/>
        <v>7.4999999999999997E-2</v>
      </c>
    </row>
    <row r="86" spans="1:7" ht="15.75" customHeight="1" x14ac:dyDescent="0.25">
      <c r="A86" s="58">
        <v>54500</v>
      </c>
      <c r="B86" s="58">
        <f t="shared" si="10"/>
        <v>272.5</v>
      </c>
      <c r="C86" s="111">
        <f t="shared" si="11"/>
        <v>0.05</v>
      </c>
      <c r="E86" s="10" t="s">
        <v>216</v>
      </c>
      <c r="F86" s="60">
        <v>85000</v>
      </c>
    </row>
    <row r="87" spans="1:7" ht="15.75" customHeight="1" x14ac:dyDescent="0.25">
      <c r="A87" s="58">
        <v>94500</v>
      </c>
      <c r="B87" s="58">
        <f t="shared" si="10"/>
        <v>7087.5</v>
      </c>
      <c r="C87" s="111">
        <f t="shared" si="11"/>
        <v>7.4999999999999997E-2</v>
      </c>
      <c r="E87" s="10" t="s">
        <v>217</v>
      </c>
      <c r="F87" s="61">
        <v>7.4999999999999997E-2</v>
      </c>
    </row>
    <row r="88" spans="1:7" ht="15.75" customHeight="1" x14ac:dyDescent="0.25">
      <c r="A88" s="58">
        <v>120500</v>
      </c>
      <c r="B88" s="58">
        <f t="shared" si="10"/>
        <v>9037.5</v>
      </c>
      <c r="C88" s="111">
        <f t="shared" si="11"/>
        <v>7.4999999999999997E-2</v>
      </c>
      <c r="E88" s="10" t="s">
        <v>218</v>
      </c>
      <c r="F88" s="62">
        <v>0.05</v>
      </c>
    </row>
    <row r="89" spans="1:7" ht="15.75" customHeight="1" x14ac:dyDescent="0.25">
      <c r="A89" s="58">
        <v>85000</v>
      </c>
      <c r="B89" s="58">
        <f t="shared" si="10"/>
        <v>6375</v>
      </c>
      <c r="C89" s="111">
        <f t="shared" si="11"/>
        <v>7.4999999999999997E-2</v>
      </c>
    </row>
    <row r="90" spans="1:7" ht="15.75" customHeight="1" x14ac:dyDescent="0.25">
      <c r="A90" s="58">
        <v>33400</v>
      </c>
      <c r="B90" s="58">
        <f t="shared" si="10"/>
        <v>167</v>
      </c>
      <c r="C90" s="111">
        <f t="shared" si="11"/>
        <v>0.05</v>
      </c>
      <c r="E90" s="10" t="s">
        <v>219</v>
      </c>
    </row>
    <row r="91" spans="1:7" ht="15.75" customHeight="1" x14ac:dyDescent="0.25">
      <c r="A91" s="58">
        <v>17000</v>
      </c>
      <c r="B91" s="58">
        <f t="shared" si="10"/>
        <v>85</v>
      </c>
      <c r="C91" s="111">
        <f t="shared" si="11"/>
        <v>0.05</v>
      </c>
      <c r="E91" s="10" t="s">
        <v>220</v>
      </c>
    </row>
    <row r="92" spans="1:7" ht="15.75" customHeight="1" x14ac:dyDescent="0.25">
      <c r="A92" s="58">
        <v>107900</v>
      </c>
      <c r="B92" s="58">
        <f t="shared" si="10"/>
        <v>8092.5</v>
      </c>
      <c r="C92" s="111">
        <f t="shared" si="11"/>
        <v>7.4999999999999997E-2</v>
      </c>
      <c r="F92" s="63"/>
    </row>
    <row r="93" spans="1:7" ht="15.75" customHeight="1" x14ac:dyDescent="0.25">
      <c r="C93" s="31"/>
    </row>
    <row r="94" spans="1:7" ht="15.75" customHeight="1" x14ac:dyDescent="0.25"/>
    <row r="95" spans="1:7" ht="15.75" customHeight="1" x14ac:dyDescent="0.25"/>
    <row r="96" spans="1:7" ht="15.75" customHeight="1" x14ac:dyDescent="0.25">
      <c r="A96" s="89" t="s">
        <v>221</v>
      </c>
      <c r="B96" s="90"/>
      <c r="C96" s="91"/>
    </row>
    <row r="97" spans="1:8" ht="15.75" customHeight="1" x14ac:dyDescent="0.25"/>
    <row r="98" spans="1:8" ht="15.75" customHeight="1" x14ac:dyDescent="0.25"/>
    <row r="99" spans="1:8" ht="15.75" customHeight="1" x14ac:dyDescent="0.25">
      <c r="A99" s="55" t="s">
        <v>211</v>
      </c>
      <c r="B99" s="56" t="s">
        <v>212</v>
      </c>
      <c r="C99" s="55" t="s">
        <v>213</v>
      </c>
      <c r="D99" s="57"/>
      <c r="E99" s="57"/>
      <c r="F99" s="57"/>
      <c r="G99" s="57"/>
      <c r="H99" s="57"/>
    </row>
    <row r="100" spans="1:8" ht="15.75" customHeight="1" x14ac:dyDescent="0.25">
      <c r="A100" s="58">
        <v>62900</v>
      </c>
      <c r="B100" s="58" t="e">
        <f t="shared" ref="B100:B109" si="12">IF(A100&gt;=Threshold,A100*High_Rate,A100*Low_Rate)</f>
        <v>#VALUE!</v>
      </c>
      <c r="C100" s="59" t="str">
        <f t="shared" ref="C100:C109" si="13">IF(A100&gt;=Threshold,"High_Rate","Low_Rate")</f>
        <v>Low_Rate</v>
      </c>
      <c r="E100" s="10" t="s">
        <v>214</v>
      </c>
    </row>
    <row r="101" spans="1:8" ht="15.75" customHeight="1" x14ac:dyDescent="0.25">
      <c r="A101" s="58">
        <v>13005</v>
      </c>
      <c r="B101" s="58" t="e">
        <f t="shared" si="12"/>
        <v>#VALUE!</v>
      </c>
      <c r="C101" s="59" t="str">
        <f t="shared" si="13"/>
        <v>Low_Rate</v>
      </c>
      <c r="E101" s="10" t="s">
        <v>215</v>
      </c>
    </row>
    <row r="102" spans="1:8" ht="15.75" customHeight="1" x14ac:dyDescent="0.25">
      <c r="A102" s="58">
        <v>87000</v>
      </c>
      <c r="B102" s="58" t="e">
        <f t="shared" si="12"/>
        <v>#VALUE!</v>
      </c>
      <c r="C102" s="59" t="str">
        <f t="shared" si="13"/>
        <v>Low_Rate</v>
      </c>
    </row>
    <row r="103" spans="1:8" ht="15.75" customHeight="1" x14ac:dyDescent="0.25">
      <c r="A103" s="58">
        <v>54500</v>
      </c>
      <c r="B103" s="58" t="e">
        <f t="shared" si="12"/>
        <v>#VALUE!</v>
      </c>
      <c r="C103" s="59" t="str">
        <f t="shared" si="13"/>
        <v>Low_Rate</v>
      </c>
      <c r="E103" s="10" t="s">
        <v>216</v>
      </c>
      <c r="F103" s="60">
        <v>85000</v>
      </c>
    </row>
    <row r="104" spans="1:8" ht="15.75" customHeight="1" x14ac:dyDescent="0.25">
      <c r="A104" s="58">
        <v>94500</v>
      </c>
      <c r="B104" s="58" t="e">
        <f t="shared" si="12"/>
        <v>#VALUE!</v>
      </c>
      <c r="C104" s="59" t="str">
        <f t="shared" si="13"/>
        <v>Low_Rate</v>
      </c>
      <c r="E104" s="10" t="s">
        <v>217</v>
      </c>
      <c r="F104" s="61">
        <v>7.4999999999999997E-2</v>
      </c>
    </row>
    <row r="105" spans="1:8" ht="15.75" customHeight="1" x14ac:dyDescent="0.25">
      <c r="A105" s="58">
        <v>120500</v>
      </c>
      <c r="B105" s="58" t="e">
        <f t="shared" si="12"/>
        <v>#VALUE!</v>
      </c>
      <c r="C105" s="59" t="str">
        <f t="shared" si="13"/>
        <v>Low_Rate</v>
      </c>
      <c r="E105" s="10" t="s">
        <v>218</v>
      </c>
      <c r="F105" s="62">
        <v>0.05</v>
      </c>
    </row>
    <row r="106" spans="1:8" ht="15.75" customHeight="1" x14ac:dyDescent="0.25">
      <c r="A106" s="58">
        <v>85000</v>
      </c>
      <c r="B106" s="58" t="e">
        <f t="shared" si="12"/>
        <v>#VALUE!</v>
      </c>
      <c r="C106" s="59" t="str">
        <f t="shared" si="13"/>
        <v>Low_Rate</v>
      </c>
    </row>
    <row r="107" spans="1:8" ht="15.75" customHeight="1" x14ac:dyDescent="0.25">
      <c r="A107" s="58">
        <v>33400</v>
      </c>
      <c r="B107" s="58" t="e">
        <f t="shared" si="12"/>
        <v>#VALUE!</v>
      </c>
      <c r="C107" s="59" t="str">
        <f t="shared" si="13"/>
        <v>Low_Rate</v>
      </c>
      <c r="E107" s="10" t="s">
        <v>219</v>
      </c>
    </row>
    <row r="108" spans="1:8" ht="15.75" customHeight="1" x14ac:dyDescent="0.25">
      <c r="A108" s="58">
        <v>17000</v>
      </c>
      <c r="B108" s="58" t="e">
        <f t="shared" si="12"/>
        <v>#VALUE!</v>
      </c>
      <c r="C108" s="59" t="str">
        <f t="shared" si="13"/>
        <v>Low_Rate</v>
      </c>
      <c r="E108" s="10" t="s">
        <v>220</v>
      </c>
    </row>
    <row r="109" spans="1:8" ht="15.75" customHeight="1" x14ac:dyDescent="0.25">
      <c r="A109" s="58">
        <v>107900</v>
      </c>
      <c r="B109" s="58" t="e">
        <f t="shared" si="12"/>
        <v>#VALUE!</v>
      </c>
      <c r="C109" s="59" t="str">
        <f t="shared" si="13"/>
        <v>Low_Rate</v>
      </c>
      <c r="F109" s="63"/>
    </row>
    <row r="110" spans="1:8" ht="15.75" customHeight="1" x14ac:dyDescent="0.25">
      <c r="C110" s="31"/>
    </row>
    <row r="111" spans="1:8" ht="15.75" customHeight="1" x14ac:dyDescent="0.25"/>
    <row r="112" spans="1:8" ht="15.75" customHeight="1" x14ac:dyDescent="0.25"/>
    <row r="113" spans="1:6" ht="15.75" customHeight="1" x14ac:dyDescent="0.25"/>
    <row r="114" spans="1:6" ht="15.75" customHeight="1" x14ac:dyDescent="0.25"/>
    <row r="115" spans="1:6" ht="15.75" customHeight="1" x14ac:dyDescent="0.35">
      <c r="A115" s="92" t="s">
        <v>222</v>
      </c>
      <c r="B115" s="85"/>
      <c r="C115" s="85"/>
      <c r="D115" s="85"/>
      <c r="E115" s="85"/>
      <c r="F115" s="86"/>
    </row>
    <row r="116" spans="1:6" ht="15.75" customHeight="1" x14ac:dyDescent="0.25"/>
    <row r="117" spans="1:6" ht="15.75" customHeight="1" x14ac:dyDescent="0.3">
      <c r="A117" s="64" t="s">
        <v>145</v>
      </c>
    </row>
    <row r="118" spans="1:6" ht="15.75" customHeight="1" x14ac:dyDescent="0.25">
      <c r="D118" s="10" t="s">
        <v>223</v>
      </c>
    </row>
    <row r="119" spans="1:6" ht="15.75" customHeight="1" x14ac:dyDescent="0.25">
      <c r="A119" s="65" t="s">
        <v>224</v>
      </c>
      <c r="B119" s="65" t="s">
        <v>225</v>
      </c>
      <c r="C119" s="65" t="s">
        <v>226</v>
      </c>
      <c r="D119" s="65" t="s">
        <v>181</v>
      </c>
      <c r="E119" s="65" t="s">
        <v>227</v>
      </c>
    </row>
    <row r="120" spans="1:6" ht="15.75" customHeight="1" x14ac:dyDescent="0.25">
      <c r="A120" s="19">
        <v>399</v>
      </c>
      <c r="B120" s="19">
        <v>999</v>
      </c>
      <c r="C120" s="19" t="s">
        <v>228</v>
      </c>
      <c r="D120" s="19">
        <v>600</v>
      </c>
      <c r="E120" s="19"/>
    </row>
    <row r="121" spans="1:6" ht="15.75" customHeight="1" x14ac:dyDescent="0.25"/>
    <row r="122" spans="1:6" ht="15.75" customHeight="1" x14ac:dyDescent="0.25"/>
    <row r="123" spans="1:6" ht="15.75" customHeight="1" x14ac:dyDescent="0.25"/>
    <row r="124" spans="1:6" ht="15.75" customHeight="1" x14ac:dyDescent="0.25"/>
    <row r="125" spans="1:6" ht="15.75" customHeight="1" x14ac:dyDescent="0.35">
      <c r="A125" s="92" t="s">
        <v>229</v>
      </c>
      <c r="B125" s="85"/>
      <c r="C125" s="85"/>
      <c r="D125" s="85"/>
      <c r="E125" s="85"/>
      <c r="F125" s="86"/>
    </row>
    <row r="126" spans="1:6" ht="15.75" customHeight="1" x14ac:dyDescent="0.25"/>
    <row r="127" spans="1:6" ht="15.75" customHeight="1" x14ac:dyDescent="0.3">
      <c r="A127" s="64" t="s">
        <v>145</v>
      </c>
    </row>
    <row r="128" spans="1:6" ht="15.75" customHeight="1" x14ac:dyDescent="0.25">
      <c r="D128" s="10" t="s">
        <v>223</v>
      </c>
    </row>
    <row r="129" spans="1:6" ht="15.75" customHeight="1" x14ac:dyDescent="0.25">
      <c r="A129" s="65" t="s">
        <v>224</v>
      </c>
      <c r="B129" s="65" t="s">
        <v>225</v>
      </c>
      <c r="C129" s="65" t="s">
        <v>226</v>
      </c>
      <c r="D129" s="65" t="s">
        <v>181</v>
      </c>
      <c r="E129" s="65" t="s">
        <v>227</v>
      </c>
    </row>
    <row r="130" spans="1:6" ht="15.75" customHeight="1" x14ac:dyDescent="0.25">
      <c r="A130" s="19">
        <v>399</v>
      </c>
      <c r="B130" s="19">
        <v>999</v>
      </c>
      <c r="C130" s="19" t="s">
        <v>228</v>
      </c>
      <c r="D130" s="19">
        <v>600</v>
      </c>
      <c r="E130" s="19"/>
    </row>
    <row r="131" spans="1:6" ht="15.75" customHeight="1" x14ac:dyDescent="0.25"/>
    <row r="132" spans="1:6" ht="15.75" customHeight="1" x14ac:dyDescent="0.25"/>
    <row r="133" spans="1:6" ht="15.75" customHeight="1" x14ac:dyDescent="0.25"/>
    <row r="134" spans="1:6" ht="15.75" customHeight="1" x14ac:dyDescent="0.35">
      <c r="A134" s="92" t="s">
        <v>230</v>
      </c>
      <c r="B134" s="85"/>
      <c r="C134" s="85"/>
      <c r="D134" s="85"/>
      <c r="E134" s="85"/>
      <c r="F134" s="86"/>
    </row>
    <row r="135" spans="1:6" ht="15.75" customHeight="1" x14ac:dyDescent="0.25"/>
    <row r="136" spans="1:6" ht="15.75" customHeight="1" x14ac:dyDescent="0.3">
      <c r="A136" s="64" t="s">
        <v>145</v>
      </c>
    </row>
    <row r="137" spans="1:6" ht="15.75" customHeight="1" x14ac:dyDescent="0.25">
      <c r="A137" s="65" t="s">
        <v>231</v>
      </c>
      <c r="B137" s="65" t="s">
        <v>232</v>
      </c>
      <c r="C137" s="65" t="s">
        <v>233</v>
      </c>
      <c r="D137" s="65" t="s">
        <v>234</v>
      </c>
    </row>
    <row r="138" spans="1:6" ht="15.75" customHeight="1" x14ac:dyDescent="0.25">
      <c r="A138" s="19" t="s">
        <v>6</v>
      </c>
      <c r="B138" s="66">
        <v>213935</v>
      </c>
      <c r="C138" s="19">
        <v>3</v>
      </c>
      <c r="D138" s="67"/>
    </row>
    <row r="139" spans="1:6" ht="15.75" customHeight="1" x14ac:dyDescent="0.25">
      <c r="A139" s="19" t="s">
        <v>235</v>
      </c>
      <c r="B139" s="66">
        <v>437834</v>
      </c>
      <c r="C139" s="19">
        <v>6</v>
      </c>
      <c r="D139" s="67"/>
    </row>
    <row r="140" spans="1:6" ht="15.75" customHeight="1" x14ac:dyDescent="0.25">
      <c r="A140" s="19" t="s">
        <v>236</v>
      </c>
      <c r="B140" s="66">
        <v>116450</v>
      </c>
      <c r="C140" s="19">
        <v>0</v>
      </c>
      <c r="D140" s="67"/>
    </row>
    <row r="141" spans="1:6" ht="15.75" customHeight="1" x14ac:dyDescent="0.25">
      <c r="A141" s="19" t="s">
        <v>10</v>
      </c>
      <c r="B141" s="66">
        <v>280043</v>
      </c>
      <c r="C141" s="19">
        <v>2</v>
      </c>
      <c r="D141" s="67"/>
    </row>
    <row r="142" spans="1:6" ht="15.75" customHeight="1" x14ac:dyDescent="0.25">
      <c r="A142" s="19" t="s">
        <v>237</v>
      </c>
      <c r="B142" s="66">
        <v>170360</v>
      </c>
      <c r="C142" s="19">
        <v>0</v>
      </c>
      <c r="D142" s="67"/>
    </row>
    <row r="143" spans="1:6" ht="15.75" customHeight="1" x14ac:dyDescent="0.25"/>
    <row r="144" spans="1:6" ht="15.75" customHeight="1" x14ac:dyDescent="0.25"/>
    <row r="145" spans="1:8" ht="15.75" customHeight="1" x14ac:dyDescent="0.3">
      <c r="A145" s="64" t="s">
        <v>157</v>
      </c>
    </row>
    <row r="146" spans="1:8" ht="15.75" customHeight="1" x14ac:dyDescent="0.25"/>
    <row r="147" spans="1:8" ht="15.75" customHeight="1" x14ac:dyDescent="0.25">
      <c r="A147" s="10" t="s">
        <v>238</v>
      </c>
    </row>
    <row r="148" spans="1:8" ht="15.75" customHeight="1" x14ac:dyDescent="0.25"/>
    <row r="149" spans="1:8" ht="15.75" customHeight="1" x14ac:dyDescent="0.25"/>
    <row r="150" spans="1:8" ht="15.75" customHeight="1" x14ac:dyDescent="0.25">
      <c r="G150" s="68" t="s">
        <v>239</v>
      </c>
      <c r="H150" s="68" t="s">
        <v>240</v>
      </c>
    </row>
    <row r="151" spans="1:8" ht="15.75" customHeight="1" x14ac:dyDescent="0.25">
      <c r="A151" s="65" t="s">
        <v>241</v>
      </c>
      <c r="B151" s="69" t="s">
        <v>242</v>
      </c>
      <c r="C151" s="70" t="s">
        <v>243</v>
      </c>
      <c r="E151" s="71" t="s">
        <v>244</v>
      </c>
      <c r="G151" s="68" t="s">
        <v>245</v>
      </c>
      <c r="H151" s="68" t="s">
        <v>246</v>
      </c>
    </row>
    <row r="152" spans="1:8" ht="15.75" customHeight="1" x14ac:dyDescent="0.25">
      <c r="A152" s="19" t="s">
        <v>48</v>
      </c>
      <c r="B152" s="72">
        <v>40</v>
      </c>
      <c r="C152" s="73" t="s">
        <v>247</v>
      </c>
      <c r="E152" s="74" t="s">
        <v>50</v>
      </c>
    </row>
    <row r="153" spans="1:8" ht="15.75" customHeight="1" x14ac:dyDescent="0.25">
      <c r="A153" s="19" t="s">
        <v>247</v>
      </c>
      <c r="B153" s="72">
        <v>34</v>
      </c>
      <c r="C153" s="73" t="s">
        <v>48</v>
      </c>
      <c r="E153" s="75"/>
    </row>
    <row r="154" spans="1:8" ht="15.75" customHeight="1" x14ac:dyDescent="0.25">
      <c r="A154" s="19" t="s">
        <v>29</v>
      </c>
      <c r="B154" s="72">
        <v>43</v>
      </c>
      <c r="C154" s="73" t="s">
        <v>248</v>
      </c>
    </row>
    <row r="155" spans="1:8" ht="15.75" customHeight="1" x14ac:dyDescent="0.25">
      <c r="A155" s="19" t="s">
        <v>249</v>
      </c>
      <c r="B155" s="72">
        <v>12</v>
      </c>
      <c r="C155" s="73" t="s">
        <v>50</v>
      </c>
    </row>
    <row r="156" spans="1:8" ht="15.75" customHeight="1" x14ac:dyDescent="0.25">
      <c r="A156" s="19" t="s">
        <v>250</v>
      </c>
      <c r="B156" s="72">
        <v>22</v>
      </c>
      <c r="C156" s="73" t="s">
        <v>52</v>
      </c>
    </row>
    <row r="157" spans="1:8" ht="15.75" customHeight="1" x14ac:dyDescent="0.25">
      <c r="A157" s="19" t="s">
        <v>251</v>
      </c>
      <c r="B157" s="72">
        <v>44</v>
      </c>
      <c r="C157" s="73" t="s">
        <v>252</v>
      </c>
    </row>
    <row r="158" spans="1:8" ht="15.75" customHeight="1" x14ac:dyDescent="0.25">
      <c r="C158" s="73" t="s">
        <v>253</v>
      </c>
    </row>
    <row r="159" spans="1:8" ht="15.75" customHeight="1" x14ac:dyDescent="0.25">
      <c r="C159" s="73" t="s">
        <v>254</v>
      </c>
    </row>
    <row r="160" spans="1:8" ht="15.75" customHeight="1" x14ac:dyDescent="0.25"/>
    <row r="161" spans="1:6" ht="15.75" customHeight="1" x14ac:dyDescent="0.25"/>
    <row r="162" spans="1:6" ht="15.75" customHeight="1" x14ac:dyDescent="0.35">
      <c r="A162" s="93"/>
      <c r="B162" s="85"/>
      <c r="C162" s="85"/>
      <c r="D162" s="85"/>
      <c r="E162" s="85"/>
      <c r="F162" s="86"/>
    </row>
    <row r="163" spans="1:6" ht="15.75" customHeight="1" x14ac:dyDescent="0.25"/>
    <row r="164" spans="1:6" ht="15.75" customHeight="1" x14ac:dyDescent="0.25"/>
    <row r="165" spans="1:6" ht="15.75" customHeight="1" x14ac:dyDescent="0.25"/>
    <row r="166" spans="1:6" ht="15.75" customHeight="1" x14ac:dyDescent="0.25"/>
    <row r="167" spans="1:6" ht="15.75" customHeight="1" x14ac:dyDescent="0.25"/>
    <row r="168" spans="1:6" ht="15.75" customHeight="1" x14ac:dyDescent="0.25"/>
    <row r="169" spans="1:6" ht="15.75" customHeight="1" x14ac:dyDescent="0.25"/>
    <row r="170" spans="1:6" ht="15.75" customHeight="1" x14ac:dyDescent="0.25"/>
    <row r="171" spans="1:6" ht="15.75" customHeight="1" x14ac:dyDescent="0.25"/>
    <row r="172" spans="1:6" ht="15.75" customHeight="1" x14ac:dyDescent="0.25"/>
    <row r="173" spans="1:6" ht="15.75" customHeight="1" x14ac:dyDescent="0.25"/>
    <row r="174" spans="1:6" ht="15.75" customHeight="1" x14ac:dyDescent="0.25"/>
    <row r="175" spans="1:6" ht="15.75" customHeight="1" x14ac:dyDescent="0.25"/>
    <row r="176" spans="1: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A78:F78"/>
    <mergeCell ref="A80:C80"/>
    <mergeCell ref="A2:F2"/>
    <mergeCell ref="A41:B41"/>
    <mergeCell ref="A42:B42"/>
    <mergeCell ref="A43:B43"/>
    <mergeCell ref="A53:B53"/>
    <mergeCell ref="A96:C96"/>
    <mergeCell ref="A115:F115"/>
    <mergeCell ref="A125:F125"/>
    <mergeCell ref="A134:F134"/>
    <mergeCell ref="A162:F162"/>
  </mergeCells>
  <dataValidations count="1">
    <dataValidation type="list" allowBlank="1" showInputMessage="1" showErrorMessage="1" prompt="Select Item" sqref="E152" xr:uid="{00000000-0002-0000-0A00-000000000000}">
      <formula1>$C$152:$C$159</formula1>
    </dataValidation>
  </dataValidation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00"/>
  <sheetViews>
    <sheetView workbookViewId="0"/>
  </sheetViews>
  <sheetFormatPr defaultColWidth="11.25" defaultRowHeight="15" customHeight="1" x14ac:dyDescent="0.25"/>
  <cols>
    <col min="1" max="1" width="12" customWidth="1"/>
    <col min="2" max="2" width="10.5" customWidth="1"/>
    <col min="3" max="3" width="10.625" customWidth="1"/>
    <col min="4" max="4" width="19.125" customWidth="1"/>
    <col min="5" max="26" width="10.5" customWidth="1"/>
  </cols>
  <sheetData>
    <row r="1" spans="1:4" ht="15.75" customHeight="1" x14ac:dyDescent="0.25">
      <c r="A1" s="65" t="s">
        <v>231</v>
      </c>
      <c r="B1" s="65" t="s">
        <v>232</v>
      </c>
      <c r="C1" s="65" t="s">
        <v>233</v>
      </c>
      <c r="D1" s="65" t="s">
        <v>234</v>
      </c>
    </row>
    <row r="2" spans="1:4" ht="15.75" customHeight="1" x14ac:dyDescent="0.25">
      <c r="A2" s="19" t="s">
        <v>6</v>
      </c>
      <c r="B2" s="66">
        <v>213935</v>
      </c>
      <c r="C2" s="19">
        <v>3</v>
      </c>
      <c r="D2" s="67">
        <f t="shared" ref="D2:D6" si="0">IFERROR(B2/C2,"First Year")</f>
        <v>71311.666666666672</v>
      </c>
    </row>
    <row r="3" spans="1:4" ht="15.75" customHeight="1" x14ac:dyDescent="0.25">
      <c r="A3" s="19" t="s">
        <v>235</v>
      </c>
      <c r="B3" s="66">
        <v>437834</v>
      </c>
      <c r="C3" s="19">
        <v>6</v>
      </c>
      <c r="D3" s="67">
        <f t="shared" si="0"/>
        <v>72972.333333333328</v>
      </c>
    </row>
    <row r="4" spans="1:4" ht="15.75" customHeight="1" x14ac:dyDescent="0.25">
      <c r="A4" s="19" t="s">
        <v>236</v>
      </c>
      <c r="B4" s="66">
        <v>116450</v>
      </c>
      <c r="C4" s="19">
        <v>0</v>
      </c>
      <c r="D4" s="67" t="str">
        <f t="shared" si="0"/>
        <v>First Year</v>
      </c>
    </row>
    <row r="5" spans="1:4" ht="15.75" customHeight="1" x14ac:dyDescent="0.25">
      <c r="A5" s="19" t="s">
        <v>10</v>
      </c>
      <c r="B5" s="66">
        <v>280043</v>
      </c>
      <c r="C5" s="19">
        <v>2</v>
      </c>
      <c r="D5" s="67">
        <f t="shared" si="0"/>
        <v>140021.5</v>
      </c>
    </row>
    <row r="6" spans="1:4" ht="15.75" customHeight="1" x14ac:dyDescent="0.25">
      <c r="A6" s="19" t="s">
        <v>237</v>
      </c>
      <c r="B6" s="66">
        <v>170360</v>
      </c>
      <c r="C6" s="19">
        <v>0</v>
      </c>
      <c r="D6" s="67" t="str">
        <f t="shared" si="0"/>
        <v>First Year</v>
      </c>
    </row>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spans="1:4" ht="15.75" customHeight="1" x14ac:dyDescent="0.25"/>
    <row r="18" spans="1:4" ht="15.75" customHeight="1" x14ac:dyDescent="0.25"/>
    <row r="19" spans="1:4" ht="15.75" customHeight="1" x14ac:dyDescent="0.25"/>
    <row r="20" spans="1:4" ht="15.75" customHeight="1" x14ac:dyDescent="0.25"/>
    <row r="21" spans="1:4" ht="15.75" customHeight="1" x14ac:dyDescent="0.25"/>
    <row r="22" spans="1:4" ht="15.75" customHeight="1" x14ac:dyDescent="0.25"/>
    <row r="23" spans="1:4" ht="15.75" customHeight="1" x14ac:dyDescent="0.25"/>
    <row r="24" spans="1:4" ht="15.75" customHeight="1" x14ac:dyDescent="0.25"/>
    <row r="25" spans="1:4" ht="15.75" customHeight="1" x14ac:dyDescent="0.25"/>
    <row r="26" spans="1:4" ht="15.75" customHeight="1" x14ac:dyDescent="0.25"/>
    <row r="27" spans="1:4" ht="15.75" customHeight="1" x14ac:dyDescent="0.25">
      <c r="A27" s="98" t="s">
        <v>255</v>
      </c>
      <c r="B27" s="85"/>
      <c r="C27" s="85"/>
      <c r="D27" s="86"/>
    </row>
    <row r="28" spans="1:4" ht="15.75" customHeight="1" x14ac:dyDescent="0.25"/>
    <row r="29" spans="1:4" ht="15.75" customHeight="1" x14ac:dyDescent="0.25">
      <c r="A29" s="76" t="s">
        <v>256</v>
      </c>
      <c r="B29" s="49"/>
      <c r="C29" s="49"/>
      <c r="D29" s="49"/>
    </row>
    <row r="30" spans="1:4" ht="15.75" customHeight="1" x14ac:dyDescent="0.25">
      <c r="A30" s="76" t="s">
        <v>257</v>
      </c>
      <c r="B30" s="49"/>
      <c r="C30" s="49"/>
      <c r="D30" s="49"/>
    </row>
    <row r="31" spans="1:4" ht="15.75" customHeight="1" x14ac:dyDescent="0.25">
      <c r="A31" s="76" t="s">
        <v>258</v>
      </c>
      <c r="B31" s="49"/>
      <c r="C31" s="49"/>
      <c r="D31" s="49"/>
    </row>
    <row r="32" spans="1:4" ht="15.75" customHeight="1" x14ac:dyDescent="0.25">
      <c r="A32" s="76" t="s">
        <v>259</v>
      </c>
      <c r="B32" s="49"/>
      <c r="C32" s="49"/>
      <c r="D32" s="49"/>
    </row>
    <row r="33" spans="1:4" ht="15.75" customHeight="1" x14ac:dyDescent="0.25">
      <c r="A33" s="76"/>
      <c r="B33" s="49"/>
      <c r="C33" s="49"/>
      <c r="D33" s="49"/>
    </row>
    <row r="34" spans="1:4" ht="15.75" customHeight="1" x14ac:dyDescent="0.25">
      <c r="A34" s="76" t="s">
        <v>260</v>
      </c>
      <c r="B34" s="49"/>
      <c r="C34" s="49"/>
      <c r="D34" s="49"/>
    </row>
    <row r="35" spans="1:4" ht="15.75" customHeight="1" x14ac:dyDescent="0.25">
      <c r="A35" s="49"/>
      <c r="B35" s="49"/>
      <c r="C35" s="49"/>
      <c r="D35" s="49"/>
    </row>
    <row r="36" spans="1:4" ht="15.75" customHeight="1" x14ac:dyDescent="0.25">
      <c r="A36" s="77" t="s">
        <v>261</v>
      </c>
      <c r="B36" s="77" t="s">
        <v>151</v>
      </c>
      <c r="C36" s="77" t="s">
        <v>262</v>
      </c>
      <c r="D36" s="49"/>
    </row>
    <row r="37" spans="1:4" ht="15.75" customHeight="1" x14ac:dyDescent="0.25">
      <c r="A37" s="78" t="s">
        <v>263</v>
      </c>
      <c r="B37" s="78">
        <v>78</v>
      </c>
      <c r="C37" s="79"/>
      <c r="D37" s="49"/>
    </row>
    <row r="38" spans="1:4" ht="15.75" customHeight="1" x14ac:dyDescent="0.25">
      <c r="A38" s="78" t="s">
        <v>264</v>
      </c>
      <c r="B38" s="78">
        <v>85</v>
      </c>
      <c r="C38" s="79"/>
      <c r="D38" s="49"/>
    </row>
    <row r="39" spans="1:4" ht="15.75" customHeight="1" x14ac:dyDescent="0.25">
      <c r="A39" s="78" t="s">
        <v>265</v>
      </c>
      <c r="B39" s="78">
        <v>44</v>
      </c>
      <c r="C39" s="79"/>
      <c r="D39" s="49"/>
    </row>
    <row r="40" spans="1:4" ht="15.75" customHeight="1" x14ac:dyDescent="0.25">
      <c r="A40" s="78" t="s">
        <v>266</v>
      </c>
      <c r="B40" s="78">
        <v>61</v>
      </c>
      <c r="C40" s="79"/>
      <c r="D40" s="49"/>
    </row>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7:D2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defaultColWidth="11.25" defaultRowHeight="15" customHeight="1" x14ac:dyDescent="0.25"/>
  <cols>
    <col min="1" max="1" width="15.375" customWidth="1"/>
    <col min="2" max="26" width="10.5" customWidth="1"/>
  </cols>
  <sheetData>
    <row r="1" spans="1:5" ht="15.75" customHeight="1" x14ac:dyDescent="0.25">
      <c r="A1" s="1" t="s">
        <v>0</v>
      </c>
      <c r="B1" s="2" t="s">
        <v>1</v>
      </c>
      <c r="C1" s="2" t="s">
        <v>2</v>
      </c>
      <c r="D1" s="2" t="s">
        <v>3</v>
      </c>
      <c r="E1" s="2" t="s">
        <v>4</v>
      </c>
    </row>
    <row r="2" spans="1:5" ht="15.75" customHeight="1" x14ac:dyDescent="0.25">
      <c r="A2" s="3" t="s">
        <v>5</v>
      </c>
      <c r="B2" s="4">
        <v>40</v>
      </c>
      <c r="C2" s="4">
        <v>30</v>
      </c>
      <c r="D2" s="4">
        <v>20</v>
      </c>
      <c r="E2" s="4">
        <v>20</v>
      </c>
    </row>
    <row r="3" spans="1:5" ht="15.75" customHeight="1" x14ac:dyDescent="0.25">
      <c r="A3" s="3" t="s">
        <v>6</v>
      </c>
      <c r="B3" s="4">
        <v>80</v>
      </c>
      <c r="C3" s="4">
        <v>90</v>
      </c>
      <c r="D3" s="4">
        <v>30</v>
      </c>
      <c r="E3" s="4">
        <v>30</v>
      </c>
    </row>
    <row r="4" spans="1:5" ht="15.75" customHeight="1" x14ac:dyDescent="0.25">
      <c r="A4" s="3" t="s">
        <v>7</v>
      </c>
      <c r="B4" s="4">
        <v>80</v>
      </c>
      <c r="C4" s="4">
        <v>80</v>
      </c>
      <c r="D4" s="4">
        <v>30</v>
      </c>
      <c r="E4" s="4">
        <v>70</v>
      </c>
    </row>
    <row r="5" spans="1:5" ht="15.75" customHeight="1" x14ac:dyDescent="0.25">
      <c r="A5" s="3" t="s">
        <v>8</v>
      </c>
      <c r="B5" s="4">
        <v>80</v>
      </c>
      <c r="C5" s="4">
        <v>30</v>
      </c>
      <c r="D5" s="4">
        <v>20</v>
      </c>
      <c r="E5" s="4">
        <v>20</v>
      </c>
    </row>
    <row r="6" spans="1:5" ht="15.75" customHeight="1" x14ac:dyDescent="0.25">
      <c r="A6" s="3" t="s">
        <v>9</v>
      </c>
      <c r="B6" s="4">
        <v>20</v>
      </c>
      <c r="C6" s="4">
        <v>60</v>
      </c>
      <c r="D6" s="4">
        <v>30</v>
      </c>
      <c r="E6" s="4">
        <v>40</v>
      </c>
    </row>
    <row r="7" spans="1:5" ht="15.75" customHeight="1" x14ac:dyDescent="0.25">
      <c r="A7" s="3" t="s">
        <v>10</v>
      </c>
      <c r="B7" s="4">
        <v>60</v>
      </c>
      <c r="C7" s="4">
        <v>60</v>
      </c>
      <c r="D7" s="4">
        <v>60</v>
      </c>
      <c r="E7" s="4">
        <v>90</v>
      </c>
    </row>
    <row r="8" spans="1:5" ht="15.75" customHeight="1" x14ac:dyDescent="0.25">
      <c r="A8" s="3" t="s">
        <v>11</v>
      </c>
      <c r="B8" s="4">
        <v>100</v>
      </c>
      <c r="C8" s="4">
        <v>30</v>
      </c>
      <c r="D8" s="4">
        <v>80</v>
      </c>
      <c r="E8" s="4">
        <v>20</v>
      </c>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row r="16" spans="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heetViews>
  <sheetFormatPr defaultColWidth="11.25" defaultRowHeight="15" customHeight="1" x14ac:dyDescent="0.25"/>
  <cols>
    <col min="1" max="1" width="15.375" customWidth="1"/>
    <col min="2" max="26" width="10.5" customWidth="1"/>
  </cols>
  <sheetData>
    <row r="1" spans="1:5" ht="15.75" customHeight="1" x14ac:dyDescent="0.25">
      <c r="A1" s="5" t="s">
        <v>0</v>
      </c>
      <c r="B1" s="6" t="s">
        <v>1</v>
      </c>
      <c r="C1" s="6" t="s">
        <v>2</v>
      </c>
      <c r="D1" s="6" t="s">
        <v>3</v>
      </c>
      <c r="E1" s="6" t="s">
        <v>4</v>
      </c>
    </row>
    <row r="2" spans="1:5" ht="15.75" customHeight="1" x14ac:dyDescent="0.25">
      <c r="A2" s="7" t="s">
        <v>5</v>
      </c>
      <c r="B2" s="8">
        <v>90</v>
      </c>
      <c r="C2" s="8">
        <v>70</v>
      </c>
      <c r="D2" s="8">
        <v>30</v>
      </c>
      <c r="E2" s="8">
        <v>70</v>
      </c>
    </row>
    <row r="3" spans="1:5" ht="15.75" customHeight="1" x14ac:dyDescent="0.25">
      <c r="A3" s="7" t="s">
        <v>6</v>
      </c>
      <c r="B3" s="8">
        <v>80</v>
      </c>
      <c r="C3" s="8">
        <v>80</v>
      </c>
      <c r="D3" s="8">
        <v>70</v>
      </c>
      <c r="E3" s="8">
        <v>100</v>
      </c>
    </row>
    <row r="4" spans="1:5" ht="15.75" customHeight="1" x14ac:dyDescent="0.25">
      <c r="A4" s="7" t="s">
        <v>7</v>
      </c>
      <c r="B4" s="8">
        <v>100</v>
      </c>
      <c r="C4" s="8">
        <v>100</v>
      </c>
      <c r="D4" s="8">
        <v>70</v>
      </c>
      <c r="E4" s="8">
        <v>10</v>
      </c>
    </row>
    <row r="5" spans="1:5" ht="15.75" customHeight="1" x14ac:dyDescent="0.25">
      <c r="A5" s="7" t="s">
        <v>8</v>
      </c>
      <c r="B5" s="8">
        <v>50</v>
      </c>
      <c r="C5" s="8">
        <v>100</v>
      </c>
      <c r="D5" s="8">
        <v>30</v>
      </c>
      <c r="E5" s="8">
        <v>20</v>
      </c>
    </row>
    <row r="6" spans="1:5" ht="15.75" customHeight="1" x14ac:dyDescent="0.25">
      <c r="A6" s="7" t="s">
        <v>9</v>
      </c>
      <c r="B6" s="8">
        <v>10</v>
      </c>
      <c r="C6" s="8">
        <v>50</v>
      </c>
      <c r="D6" s="8">
        <v>50</v>
      </c>
      <c r="E6" s="8">
        <v>100</v>
      </c>
    </row>
    <row r="7" spans="1:5" ht="15.75" customHeight="1" x14ac:dyDescent="0.25">
      <c r="A7" s="7" t="s">
        <v>10</v>
      </c>
      <c r="B7" s="8">
        <v>40</v>
      </c>
      <c r="C7" s="8">
        <v>50</v>
      </c>
      <c r="D7" s="8">
        <v>80</v>
      </c>
      <c r="E7" s="8">
        <v>90</v>
      </c>
    </row>
    <row r="8" spans="1:5" ht="15.75" customHeight="1" x14ac:dyDescent="0.25">
      <c r="A8" s="7" t="s">
        <v>11</v>
      </c>
      <c r="B8" s="8">
        <v>30</v>
      </c>
      <c r="C8" s="8">
        <v>80</v>
      </c>
      <c r="D8" s="8">
        <v>80</v>
      </c>
      <c r="E8" s="8">
        <v>70</v>
      </c>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row r="16" spans="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1.25" defaultRowHeight="15" customHeight="1" x14ac:dyDescent="0.25"/>
  <cols>
    <col min="1" max="1" width="15.375" customWidth="1"/>
    <col min="2" max="26" width="10.5" customWidth="1"/>
  </cols>
  <sheetData>
    <row r="1" spans="1:5" ht="15.75" customHeight="1" x14ac:dyDescent="0.25">
      <c r="A1" s="1" t="s">
        <v>0</v>
      </c>
      <c r="B1" s="2" t="s">
        <v>1</v>
      </c>
      <c r="C1" s="2" t="s">
        <v>2</v>
      </c>
      <c r="D1" s="2" t="s">
        <v>3</v>
      </c>
      <c r="E1" s="2" t="s">
        <v>4</v>
      </c>
    </row>
    <row r="2" spans="1:5" ht="15.75" customHeight="1" x14ac:dyDescent="0.3">
      <c r="A2" s="7" t="s">
        <v>5</v>
      </c>
      <c r="B2" s="9"/>
      <c r="C2" s="9"/>
      <c r="D2" s="9"/>
      <c r="E2" s="9"/>
    </row>
    <row r="3" spans="1:5" ht="15.75" customHeight="1" x14ac:dyDescent="0.3">
      <c r="A3" s="7" t="s">
        <v>6</v>
      </c>
      <c r="B3" s="9"/>
      <c r="C3" s="9"/>
      <c r="D3" s="9"/>
      <c r="E3" s="9"/>
    </row>
    <row r="4" spans="1:5" ht="15.75" customHeight="1" x14ac:dyDescent="0.3">
      <c r="A4" s="7" t="s">
        <v>7</v>
      </c>
      <c r="B4" s="9"/>
      <c r="C4" s="9"/>
      <c r="D4" s="9"/>
      <c r="E4" s="9"/>
    </row>
    <row r="5" spans="1:5" ht="15.75" customHeight="1" x14ac:dyDescent="0.3">
      <c r="A5" s="7" t="s">
        <v>8</v>
      </c>
      <c r="B5" s="9"/>
      <c r="C5" s="9"/>
      <c r="D5" s="9"/>
      <c r="E5" s="9"/>
    </row>
    <row r="6" spans="1:5" ht="15.75" customHeight="1" x14ac:dyDescent="0.3">
      <c r="A6" s="7" t="s">
        <v>9</v>
      </c>
      <c r="B6" s="9"/>
      <c r="C6" s="9"/>
      <c r="D6" s="9"/>
      <c r="E6" s="9"/>
    </row>
    <row r="7" spans="1:5" ht="15.75" customHeight="1" x14ac:dyDescent="0.3">
      <c r="A7" s="7" t="s">
        <v>10</v>
      </c>
      <c r="B7" s="9"/>
      <c r="C7" s="9"/>
      <c r="D7" s="9"/>
      <c r="E7" s="9"/>
    </row>
    <row r="8" spans="1:5" ht="15.75" customHeight="1" x14ac:dyDescent="0.3">
      <c r="A8" s="7" t="s">
        <v>11</v>
      </c>
      <c r="B8" s="9"/>
      <c r="C8" s="9"/>
      <c r="D8" s="9"/>
      <c r="E8" s="9"/>
    </row>
    <row r="9" spans="1:5" ht="15.75" customHeight="1" x14ac:dyDescent="0.25"/>
    <row r="10" spans="1:5" ht="15.75" customHeight="1" x14ac:dyDescent="0.25"/>
    <row r="11" spans="1:5" ht="15.75" customHeight="1" x14ac:dyDescent="0.25"/>
    <row r="12" spans="1:5" ht="15.75" customHeight="1" x14ac:dyDescent="0.25">
      <c r="A12" s="10"/>
      <c r="B12" s="10"/>
    </row>
    <row r="13" spans="1:5" ht="15.75" customHeight="1" x14ac:dyDescent="0.25">
      <c r="A13" s="10"/>
      <c r="B13" s="10"/>
    </row>
    <row r="14" spans="1:5" ht="15.75" customHeight="1" x14ac:dyDescent="0.25">
      <c r="A14" s="10"/>
      <c r="B14" s="10"/>
    </row>
    <row r="15" spans="1:5" ht="15.75" customHeight="1" x14ac:dyDescent="0.25"/>
    <row r="16" spans="1:5" ht="15.75" customHeight="1" x14ac:dyDescent="0.25"/>
    <row r="17" spans="1:2" ht="15.75" customHeight="1" x14ac:dyDescent="0.25">
      <c r="A17" s="10"/>
    </row>
    <row r="18" spans="1:2" ht="15.75" customHeight="1" x14ac:dyDescent="0.25">
      <c r="B18" s="10"/>
    </row>
    <row r="19" spans="1:2" ht="15.75" customHeight="1" x14ac:dyDescent="0.25">
      <c r="B19" s="10"/>
    </row>
    <row r="20" spans="1:2" ht="15.75" customHeight="1" x14ac:dyDescent="0.25">
      <c r="B20" s="10"/>
    </row>
    <row r="21" spans="1:2" ht="15.75" customHeight="1" x14ac:dyDescent="0.25">
      <c r="B21" s="10"/>
    </row>
    <row r="22" spans="1:2" ht="15.75" customHeight="1" x14ac:dyDescent="0.25"/>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defaultColWidth="11.25" defaultRowHeight="15" customHeight="1" x14ac:dyDescent="0.25"/>
  <cols>
    <col min="1" max="26" width="10.5" customWidth="1"/>
  </cols>
  <sheetData>
    <row r="1" spans="1:5" ht="15.75" customHeight="1" x14ac:dyDescent="0.25">
      <c r="B1" s="10"/>
      <c r="C1" s="10"/>
      <c r="D1" s="10"/>
      <c r="E1" s="10"/>
    </row>
    <row r="2" spans="1:5" ht="15.75" customHeight="1" x14ac:dyDescent="0.25">
      <c r="A2" s="10"/>
      <c r="B2" s="10"/>
      <c r="C2" s="10"/>
      <c r="D2" s="10"/>
      <c r="E2" s="10"/>
    </row>
    <row r="3" spans="1:5" ht="15.75" customHeight="1" x14ac:dyDescent="0.25">
      <c r="A3" s="10"/>
      <c r="B3" s="10"/>
      <c r="C3" s="10"/>
      <c r="D3" s="10"/>
      <c r="E3" s="10"/>
    </row>
    <row r="4" spans="1:5" ht="15.75" customHeight="1" x14ac:dyDescent="0.25">
      <c r="A4" s="10"/>
      <c r="B4" s="10"/>
      <c r="C4" s="10"/>
      <c r="D4" s="10"/>
      <c r="E4" s="10"/>
    </row>
    <row r="5" spans="1:5" ht="15.75" customHeight="1" x14ac:dyDescent="0.25">
      <c r="A5" s="10"/>
      <c r="B5" s="10"/>
      <c r="C5" s="10"/>
      <c r="D5" s="10"/>
      <c r="E5" s="10"/>
    </row>
    <row r="6" spans="1:5" ht="15.75" customHeight="1" x14ac:dyDescent="0.25">
      <c r="A6" s="10"/>
      <c r="B6" s="10"/>
      <c r="C6" s="10"/>
      <c r="D6" s="10"/>
      <c r="E6" s="10"/>
    </row>
    <row r="7" spans="1:5" ht="15.75" customHeight="1" x14ac:dyDescent="0.25">
      <c r="A7" s="10"/>
      <c r="B7" s="10"/>
      <c r="C7" s="10"/>
      <c r="D7" s="10"/>
      <c r="E7" s="10"/>
    </row>
    <row r="8" spans="1:5" ht="15.75" customHeight="1" x14ac:dyDescent="0.25">
      <c r="A8" s="10"/>
      <c r="B8" s="10"/>
      <c r="C8" s="10"/>
      <c r="D8" s="10"/>
      <c r="E8" s="10"/>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c r="A15" s="10"/>
      <c r="B15" s="10"/>
    </row>
    <row r="16" spans="1:5" ht="15.75" customHeight="1" x14ac:dyDescent="0.25">
      <c r="A16" s="10"/>
      <c r="B16" s="10"/>
    </row>
    <row r="17" spans="1:2" ht="15.75" customHeight="1" x14ac:dyDescent="0.25">
      <c r="A17" s="10"/>
      <c r="B17" s="10"/>
    </row>
    <row r="18" spans="1:2" ht="15.75" customHeight="1" x14ac:dyDescent="0.25"/>
    <row r="19" spans="1:2" ht="15.75" customHeight="1" x14ac:dyDescent="0.25"/>
    <row r="20" spans="1:2" ht="15.75" customHeight="1" x14ac:dyDescent="0.25">
      <c r="A20" s="10"/>
    </row>
    <row r="21" spans="1:2" ht="15.75" customHeight="1" x14ac:dyDescent="0.25">
      <c r="B21" s="10"/>
    </row>
    <row r="22" spans="1:2" ht="15.75" customHeight="1" x14ac:dyDescent="0.25">
      <c r="B22" s="10"/>
    </row>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25"/>
  <cols>
    <col min="1" max="26" width="8.5" customWidth="1"/>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sqref="A1:E1"/>
    </sheetView>
  </sheetViews>
  <sheetFormatPr defaultColWidth="11.25" defaultRowHeight="15" customHeight="1" x14ac:dyDescent="0.25"/>
  <cols>
    <col min="1" max="26" width="10.5" customWidth="1"/>
  </cols>
  <sheetData>
    <row r="1" spans="1:26" ht="15.75" customHeight="1" x14ac:dyDescent="0.3">
      <c r="A1" s="80" t="s">
        <v>12</v>
      </c>
      <c r="B1" s="81"/>
      <c r="C1" s="81"/>
      <c r="D1" s="81"/>
      <c r="E1" s="82"/>
      <c r="H1" s="80" t="s">
        <v>13</v>
      </c>
      <c r="I1" s="81"/>
      <c r="J1" s="81"/>
      <c r="K1" s="81"/>
      <c r="L1" s="82"/>
      <c r="O1" s="80" t="s">
        <v>14</v>
      </c>
      <c r="P1" s="81"/>
      <c r="Q1" s="81"/>
      <c r="R1" s="81"/>
      <c r="S1" s="82"/>
      <c r="V1" s="80" t="s">
        <v>15</v>
      </c>
      <c r="W1" s="81"/>
      <c r="X1" s="81"/>
      <c r="Y1" s="81"/>
      <c r="Z1" s="82"/>
    </row>
    <row r="2" spans="1:26" ht="15.75" customHeight="1" x14ac:dyDescent="0.25">
      <c r="A2" s="1" t="s">
        <v>0</v>
      </c>
      <c r="B2" s="2" t="s">
        <v>1</v>
      </c>
      <c r="C2" s="2" t="s">
        <v>2</v>
      </c>
      <c r="D2" s="2" t="s">
        <v>3</v>
      </c>
      <c r="E2" s="2" t="s">
        <v>4</v>
      </c>
      <c r="H2" s="1" t="s">
        <v>0</v>
      </c>
      <c r="I2" s="2" t="s">
        <v>1</v>
      </c>
      <c r="J2" s="2" t="s">
        <v>2</v>
      </c>
      <c r="K2" s="2" t="s">
        <v>3</v>
      </c>
      <c r="L2" s="2" t="s">
        <v>4</v>
      </c>
      <c r="O2" s="1" t="s">
        <v>0</v>
      </c>
      <c r="P2" s="2" t="s">
        <v>1</v>
      </c>
      <c r="Q2" s="2" t="s">
        <v>2</v>
      </c>
      <c r="R2" s="2" t="s">
        <v>3</v>
      </c>
      <c r="S2" s="2" t="s">
        <v>4</v>
      </c>
      <c r="V2" s="1" t="s">
        <v>0</v>
      </c>
      <c r="W2" s="2" t="s">
        <v>1</v>
      </c>
      <c r="X2" s="2" t="s">
        <v>2</v>
      </c>
      <c r="Y2" s="2" t="s">
        <v>3</v>
      </c>
      <c r="Z2" s="2" t="s">
        <v>4</v>
      </c>
    </row>
    <row r="3" spans="1:26" ht="15.75" customHeight="1" x14ac:dyDescent="0.25">
      <c r="A3" s="3" t="s">
        <v>5</v>
      </c>
      <c r="B3" s="4">
        <v>20</v>
      </c>
      <c r="C3" s="4">
        <v>100</v>
      </c>
      <c r="D3" s="4">
        <v>100</v>
      </c>
      <c r="E3" s="4">
        <v>10</v>
      </c>
      <c r="H3" s="3" t="s">
        <v>5</v>
      </c>
      <c r="I3" s="4">
        <v>20</v>
      </c>
      <c r="J3" s="4">
        <v>50</v>
      </c>
      <c r="K3" s="4">
        <v>60</v>
      </c>
      <c r="L3" s="4">
        <v>60</v>
      </c>
      <c r="O3" s="3" t="s">
        <v>5</v>
      </c>
      <c r="P3" s="4">
        <v>30</v>
      </c>
      <c r="Q3" s="4">
        <v>40</v>
      </c>
      <c r="R3" s="4">
        <v>10</v>
      </c>
      <c r="S3" s="4">
        <v>30</v>
      </c>
      <c r="V3" s="3" t="s">
        <v>5</v>
      </c>
      <c r="W3" s="4"/>
      <c r="X3" s="4"/>
      <c r="Y3" s="4"/>
      <c r="Z3" s="4"/>
    </row>
    <row r="4" spans="1:26" ht="15.75" customHeight="1" x14ac:dyDescent="0.25">
      <c r="A4" s="3" t="s">
        <v>6</v>
      </c>
      <c r="B4" s="4">
        <v>80</v>
      </c>
      <c r="C4" s="4">
        <v>100</v>
      </c>
      <c r="D4" s="4">
        <v>50</v>
      </c>
      <c r="E4" s="4">
        <v>100</v>
      </c>
      <c r="H4" s="3" t="s">
        <v>6</v>
      </c>
      <c r="I4" s="4">
        <v>100</v>
      </c>
      <c r="J4" s="4">
        <v>90</v>
      </c>
      <c r="K4" s="4">
        <v>40</v>
      </c>
      <c r="L4" s="4">
        <v>10</v>
      </c>
      <c r="O4" s="3" t="s">
        <v>6</v>
      </c>
      <c r="P4" s="4">
        <v>20</v>
      </c>
      <c r="Q4" s="4">
        <v>60</v>
      </c>
      <c r="R4" s="4">
        <v>100</v>
      </c>
      <c r="S4" s="4">
        <v>90</v>
      </c>
      <c r="V4" s="3" t="s">
        <v>6</v>
      </c>
      <c r="W4" s="4"/>
      <c r="X4" s="4"/>
      <c r="Y4" s="4"/>
      <c r="Z4" s="4"/>
    </row>
    <row r="5" spans="1:26" ht="15.75" customHeight="1" x14ac:dyDescent="0.25">
      <c r="A5" s="3" t="s">
        <v>7</v>
      </c>
      <c r="B5" s="4">
        <v>10</v>
      </c>
      <c r="C5" s="4">
        <v>10</v>
      </c>
      <c r="D5" s="4">
        <v>100</v>
      </c>
      <c r="E5" s="4">
        <v>80</v>
      </c>
      <c r="H5" s="3" t="s">
        <v>7</v>
      </c>
      <c r="I5" s="4">
        <v>60</v>
      </c>
      <c r="J5" s="4">
        <v>50</v>
      </c>
      <c r="K5" s="4">
        <v>80</v>
      </c>
      <c r="L5" s="4">
        <v>10</v>
      </c>
      <c r="O5" s="3" t="s">
        <v>7</v>
      </c>
      <c r="P5" s="4">
        <v>20</v>
      </c>
      <c r="Q5" s="4">
        <v>60</v>
      </c>
      <c r="R5" s="4">
        <v>70</v>
      </c>
      <c r="S5" s="4">
        <v>40</v>
      </c>
      <c r="V5" s="3" t="s">
        <v>7</v>
      </c>
      <c r="W5" s="4"/>
      <c r="X5" s="4"/>
      <c r="Y5" s="4"/>
      <c r="Z5" s="4"/>
    </row>
    <row r="6" spans="1:26" ht="15.75" customHeight="1" x14ac:dyDescent="0.25">
      <c r="A6" s="3" t="s">
        <v>8</v>
      </c>
      <c r="B6" s="4">
        <v>80</v>
      </c>
      <c r="C6" s="4">
        <v>50</v>
      </c>
      <c r="D6" s="4">
        <v>50</v>
      </c>
      <c r="E6" s="4">
        <v>80</v>
      </c>
      <c r="H6" s="3" t="s">
        <v>8</v>
      </c>
      <c r="I6" s="4">
        <v>100</v>
      </c>
      <c r="J6" s="4">
        <v>30</v>
      </c>
      <c r="K6" s="4">
        <v>50</v>
      </c>
      <c r="L6" s="4">
        <v>50</v>
      </c>
      <c r="O6" s="3" t="s">
        <v>8</v>
      </c>
      <c r="P6" s="4">
        <v>50</v>
      </c>
      <c r="Q6" s="4">
        <v>20</v>
      </c>
      <c r="R6" s="4">
        <v>100</v>
      </c>
      <c r="S6" s="4">
        <v>80</v>
      </c>
      <c r="V6" s="3" t="s">
        <v>8</v>
      </c>
      <c r="W6" s="4"/>
      <c r="X6" s="4"/>
      <c r="Y6" s="4"/>
      <c r="Z6" s="4"/>
    </row>
    <row r="7" spans="1:26" ht="15.75" customHeight="1" x14ac:dyDescent="0.25">
      <c r="A7" s="3" t="s">
        <v>9</v>
      </c>
      <c r="B7" s="4">
        <v>30</v>
      </c>
      <c r="C7" s="4">
        <v>60</v>
      </c>
      <c r="D7" s="4">
        <v>60</v>
      </c>
      <c r="E7" s="4">
        <v>50</v>
      </c>
      <c r="H7" s="3" t="s">
        <v>9</v>
      </c>
      <c r="I7" s="4">
        <v>70</v>
      </c>
      <c r="J7" s="4">
        <v>30</v>
      </c>
      <c r="K7" s="4">
        <v>60</v>
      </c>
      <c r="L7" s="4">
        <v>70</v>
      </c>
      <c r="O7" s="3" t="s">
        <v>9</v>
      </c>
      <c r="P7" s="4">
        <v>100</v>
      </c>
      <c r="Q7" s="4">
        <v>20</v>
      </c>
      <c r="R7" s="4">
        <v>100</v>
      </c>
      <c r="S7" s="4">
        <v>60</v>
      </c>
      <c r="V7" s="3" t="s">
        <v>9</v>
      </c>
      <c r="W7" s="4"/>
      <c r="X7" s="4"/>
      <c r="Y7" s="4"/>
      <c r="Z7" s="4"/>
    </row>
    <row r="8" spans="1:26" ht="15.75" customHeight="1" x14ac:dyDescent="0.25">
      <c r="A8" s="3" t="s">
        <v>10</v>
      </c>
      <c r="B8" s="4">
        <v>10</v>
      </c>
      <c r="C8" s="4">
        <v>20</v>
      </c>
      <c r="D8" s="4">
        <v>50</v>
      </c>
      <c r="E8" s="4">
        <v>20</v>
      </c>
      <c r="H8" s="3" t="s">
        <v>10</v>
      </c>
      <c r="I8" s="4">
        <v>80</v>
      </c>
      <c r="J8" s="4">
        <v>100</v>
      </c>
      <c r="K8" s="4">
        <v>40</v>
      </c>
      <c r="L8" s="4">
        <v>60</v>
      </c>
      <c r="O8" s="3" t="s">
        <v>10</v>
      </c>
      <c r="P8" s="4">
        <v>90</v>
      </c>
      <c r="Q8" s="4">
        <v>100</v>
      </c>
      <c r="R8" s="4">
        <v>20</v>
      </c>
      <c r="S8" s="4">
        <v>80</v>
      </c>
      <c r="V8" s="3" t="s">
        <v>10</v>
      </c>
      <c r="W8" s="4"/>
      <c r="X8" s="4"/>
      <c r="Y8" s="4"/>
      <c r="Z8" s="4"/>
    </row>
    <row r="9" spans="1:26" ht="15.75" customHeight="1" x14ac:dyDescent="0.25">
      <c r="A9" s="3" t="s">
        <v>11</v>
      </c>
      <c r="B9" s="4">
        <v>10</v>
      </c>
      <c r="C9" s="4">
        <v>60</v>
      </c>
      <c r="D9" s="4">
        <v>20</v>
      </c>
      <c r="E9" s="4">
        <v>70</v>
      </c>
      <c r="H9" s="3" t="s">
        <v>11</v>
      </c>
      <c r="I9" s="4">
        <v>100</v>
      </c>
      <c r="J9" s="4">
        <v>30</v>
      </c>
      <c r="K9" s="4">
        <v>90</v>
      </c>
      <c r="L9" s="4">
        <v>40</v>
      </c>
      <c r="O9" s="3" t="s">
        <v>11</v>
      </c>
      <c r="P9" s="4">
        <v>40</v>
      </c>
      <c r="Q9" s="4">
        <v>10</v>
      </c>
      <c r="R9" s="4">
        <v>20</v>
      </c>
      <c r="S9" s="4">
        <v>80</v>
      </c>
      <c r="V9" s="3" t="s">
        <v>11</v>
      </c>
      <c r="W9" s="4"/>
      <c r="X9" s="4"/>
      <c r="Y9" s="4"/>
      <c r="Z9" s="4"/>
    </row>
    <row r="10" spans="1:26" ht="15.75" customHeight="1" x14ac:dyDescent="0.25"/>
    <row r="11" spans="1:26" ht="15.75" customHeight="1" x14ac:dyDescent="0.25"/>
    <row r="12" spans="1:26" ht="15.75" customHeight="1" x14ac:dyDescent="0.25">
      <c r="A12" s="10">
        <v>1</v>
      </c>
      <c r="B12" s="10" t="s">
        <v>16</v>
      </c>
    </row>
    <row r="13" spans="1:26" ht="15.75" customHeight="1" x14ac:dyDescent="0.25">
      <c r="A13" s="10">
        <v>2</v>
      </c>
      <c r="B13" s="10" t="s">
        <v>17</v>
      </c>
    </row>
    <row r="14" spans="1:26" ht="15.75" customHeight="1" x14ac:dyDescent="0.25">
      <c r="A14" s="10">
        <v>3</v>
      </c>
      <c r="B14" s="10" t="s">
        <v>18</v>
      </c>
    </row>
    <row r="15" spans="1:26" ht="15.75" customHeight="1" x14ac:dyDescent="0.25">
      <c r="A15" s="10">
        <v>4</v>
      </c>
      <c r="B15" s="10" t="s">
        <v>19</v>
      </c>
    </row>
    <row r="16" spans="1:26" ht="15.75" customHeight="1" x14ac:dyDescent="0.25">
      <c r="A16" s="10">
        <v>5</v>
      </c>
      <c r="B16" s="10" t="s">
        <v>20</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E1"/>
    <mergeCell ref="H1:L1"/>
    <mergeCell ref="O1:S1"/>
    <mergeCell ref="V1:Z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workbookViewId="0">
      <selection activeCell="I17" sqref="I17"/>
    </sheetView>
  </sheetViews>
  <sheetFormatPr defaultColWidth="11.25" defaultRowHeight="15" customHeight="1" x14ac:dyDescent="0.25"/>
  <cols>
    <col min="1" max="1" width="17" customWidth="1"/>
    <col min="2" max="2" width="16.75" customWidth="1"/>
    <col min="3" max="3" width="12.5" customWidth="1"/>
    <col min="4" max="6" width="12" customWidth="1"/>
    <col min="7" max="7" width="11.375" customWidth="1"/>
    <col min="8" max="8" width="18.5" customWidth="1"/>
    <col min="9" max="9" width="11.75" customWidth="1"/>
    <col min="10" max="10" width="11.5" customWidth="1"/>
    <col min="11" max="26" width="10.5" customWidth="1"/>
  </cols>
  <sheetData>
    <row r="1" spans="1:20" ht="15.75" customHeight="1" x14ac:dyDescent="0.3">
      <c r="A1" s="83" t="s">
        <v>21</v>
      </c>
      <c r="B1" s="81"/>
      <c r="C1" s="81"/>
      <c r="D1" s="81"/>
      <c r="E1" s="82"/>
    </row>
    <row r="2" spans="1:20" ht="15.75" customHeight="1" x14ac:dyDescent="0.35">
      <c r="A2" s="11" t="s">
        <v>22</v>
      </c>
      <c r="B2" s="11" t="s">
        <v>23</v>
      </c>
      <c r="C2" s="11" t="s">
        <v>24</v>
      </c>
      <c r="D2" s="11" t="s">
        <v>25</v>
      </c>
      <c r="E2" s="11" t="s">
        <v>26</v>
      </c>
      <c r="G2" s="12" t="s">
        <v>27</v>
      </c>
      <c r="H2" s="13" t="s">
        <v>28</v>
      </c>
    </row>
    <row r="3" spans="1:20" ht="15.75" customHeight="1" x14ac:dyDescent="0.3">
      <c r="A3" s="14" t="s">
        <v>29</v>
      </c>
      <c r="B3" s="15" t="s">
        <v>30</v>
      </c>
      <c r="C3" s="15">
        <v>904</v>
      </c>
      <c r="D3" s="16">
        <v>99.37603970853209</v>
      </c>
      <c r="E3" s="17">
        <f t="shared" ref="E3:E9" si="0">C3*D3</f>
        <v>89835.939896513009</v>
      </c>
    </row>
    <row r="4" spans="1:20" ht="15.75" customHeight="1" x14ac:dyDescent="0.3">
      <c r="A4" s="14" t="s">
        <v>32</v>
      </c>
      <c r="B4" s="15" t="s">
        <v>33</v>
      </c>
      <c r="C4" s="15">
        <v>451</v>
      </c>
      <c r="D4" s="16">
        <v>574.24764997834836</v>
      </c>
      <c r="E4" s="17">
        <f t="shared" si="0"/>
        <v>258985.69014023512</v>
      </c>
    </row>
    <row r="5" spans="1:20" ht="15.75" customHeight="1" x14ac:dyDescent="0.3">
      <c r="A5" s="14" t="s">
        <v>35</v>
      </c>
      <c r="B5" s="15" t="s">
        <v>36</v>
      </c>
      <c r="C5" s="15">
        <v>863</v>
      </c>
      <c r="D5" s="16">
        <v>59.860936574400945</v>
      </c>
      <c r="E5" s="17">
        <f t="shared" si="0"/>
        <v>51659.988263708015</v>
      </c>
    </row>
    <row r="6" spans="1:20" ht="15.75" customHeight="1" x14ac:dyDescent="0.3">
      <c r="A6" s="14" t="s">
        <v>37</v>
      </c>
      <c r="B6" s="15" t="s">
        <v>38</v>
      </c>
      <c r="C6" s="15">
        <v>336</v>
      </c>
      <c r="D6" s="16">
        <v>42.933831464621029</v>
      </c>
      <c r="E6" s="17">
        <f t="shared" si="0"/>
        <v>14425.767372112667</v>
      </c>
      <c r="G6" s="12" t="s">
        <v>31</v>
      </c>
      <c r="H6" s="99">
        <f>VLOOKUP($H$2, $A$2:$E$9, 4, FALSE)</f>
        <v>574.24764997834836</v>
      </c>
      <c r="N6" s="18" t="s">
        <v>39</v>
      </c>
      <c r="O6" s="18" t="s">
        <v>40</v>
      </c>
      <c r="P6" s="18" t="s">
        <v>22</v>
      </c>
    </row>
    <row r="7" spans="1:20" ht="15.75" customHeight="1" x14ac:dyDescent="0.3">
      <c r="A7" s="14" t="s">
        <v>41</v>
      </c>
      <c r="B7" s="15" t="s">
        <v>42</v>
      </c>
      <c r="C7" s="15">
        <v>257</v>
      </c>
      <c r="D7" s="16">
        <v>7.1863203267384934</v>
      </c>
      <c r="E7" s="17">
        <f t="shared" si="0"/>
        <v>1846.8843239717928</v>
      </c>
      <c r="G7" s="12" t="s">
        <v>34</v>
      </c>
      <c r="H7" s="13">
        <f>VLOOKUP($H$2, $A$2:$C$9, 3, FALSE)</f>
        <v>451</v>
      </c>
      <c r="N7" s="15">
        <f t="shared" ref="N7:N18" ca="1" si="1">RANDBETWEEN(101,106)</f>
        <v>101</v>
      </c>
      <c r="O7" s="15"/>
      <c r="P7" s="19"/>
    </row>
    <row r="8" spans="1:20" ht="15.75" customHeight="1" x14ac:dyDescent="0.3">
      <c r="A8" s="14" t="s">
        <v>43</v>
      </c>
      <c r="B8" s="15" t="s">
        <v>44</v>
      </c>
      <c r="C8" s="15">
        <v>366</v>
      </c>
      <c r="D8" s="16">
        <v>65.146471659991761</v>
      </c>
      <c r="E8" s="17">
        <f t="shared" si="0"/>
        <v>23843.608627556983</v>
      </c>
      <c r="N8" s="15">
        <f t="shared" ca="1" si="1"/>
        <v>106</v>
      </c>
      <c r="O8" s="15"/>
      <c r="P8" s="19"/>
      <c r="R8" s="9" t="s">
        <v>39</v>
      </c>
      <c r="S8" s="9" t="s">
        <v>40</v>
      </c>
      <c r="T8" s="9" t="s">
        <v>22</v>
      </c>
    </row>
    <row r="9" spans="1:20" ht="15.75" customHeight="1" x14ac:dyDescent="0.3">
      <c r="A9" s="14" t="s">
        <v>45</v>
      </c>
      <c r="B9" s="15" t="s">
        <v>46</v>
      </c>
      <c r="C9" s="15">
        <v>161</v>
      </c>
      <c r="D9" s="16">
        <v>80.177002858715468</v>
      </c>
      <c r="E9" s="17">
        <f t="shared" si="0"/>
        <v>12908.497460253191</v>
      </c>
      <c r="N9" s="15">
        <f t="shared" ca="1" si="1"/>
        <v>106</v>
      </c>
      <c r="O9" s="15"/>
      <c r="P9" s="19"/>
      <c r="R9" s="9">
        <v>101</v>
      </c>
      <c r="S9" s="9" t="s">
        <v>47</v>
      </c>
      <c r="T9" s="9" t="s">
        <v>48</v>
      </c>
    </row>
    <row r="10" spans="1:20" ht="15.75" customHeight="1" x14ac:dyDescent="0.3">
      <c r="N10" s="15">
        <f t="shared" ca="1" si="1"/>
        <v>106</v>
      </c>
      <c r="O10" s="15"/>
      <c r="P10" s="19"/>
      <c r="R10" s="9">
        <v>102</v>
      </c>
      <c r="S10" s="9" t="s">
        <v>49</v>
      </c>
      <c r="T10" s="9" t="s">
        <v>50</v>
      </c>
    </row>
    <row r="11" spans="1:20" ht="15.75" customHeight="1" x14ac:dyDescent="0.3">
      <c r="A11" s="83" t="s">
        <v>21</v>
      </c>
      <c r="B11" s="81"/>
      <c r="C11" s="81"/>
      <c r="D11" s="81"/>
      <c r="E11" s="82"/>
      <c r="N11" s="15">
        <f t="shared" ca="1" si="1"/>
        <v>101</v>
      </c>
      <c r="O11" s="15"/>
      <c r="P11" s="19"/>
      <c r="R11" s="9">
        <v>103</v>
      </c>
      <c r="S11" s="9" t="s">
        <v>51</v>
      </c>
      <c r="T11" s="9" t="s">
        <v>48</v>
      </c>
    </row>
    <row r="12" spans="1:20" ht="15.75" customHeight="1" x14ac:dyDescent="0.35">
      <c r="A12" s="11" t="s">
        <v>23</v>
      </c>
      <c r="B12" s="11" t="s">
        <v>22</v>
      </c>
      <c r="C12" s="11" t="s">
        <v>24</v>
      </c>
      <c r="D12" s="11" t="s">
        <v>25</v>
      </c>
      <c r="E12" s="11" t="s">
        <v>26</v>
      </c>
      <c r="G12" s="12" t="s">
        <v>27</v>
      </c>
      <c r="H12" s="13" t="s">
        <v>267</v>
      </c>
      <c r="I12" s="13" t="s">
        <v>29</v>
      </c>
      <c r="N12" s="15">
        <f t="shared" ca="1" si="1"/>
        <v>105</v>
      </c>
      <c r="O12" s="15"/>
      <c r="P12" s="19"/>
      <c r="R12" s="9">
        <v>104</v>
      </c>
      <c r="S12" s="9" t="s">
        <v>49</v>
      </c>
      <c r="T12" s="9" t="s">
        <v>52</v>
      </c>
    </row>
    <row r="13" spans="1:20" ht="15.75" customHeight="1" x14ac:dyDescent="0.3">
      <c r="A13" s="15" t="s">
        <v>30</v>
      </c>
      <c r="B13" s="14" t="s">
        <v>29</v>
      </c>
      <c r="C13" s="15">
        <v>904</v>
      </c>
      <c r="D13" s="16">
        <v>99.37603970853209</v>
      </c>
      <c r="E13" s="17">
        <f t="shared" ref="E13:E19" si="2">C13*D13</f>
        <v>89835.939896513009</v>
      </c>
      <c r="N13" s="15">
        <f t="shared" ca="1" si="1"/>
        <v>106</v>
      </c>
      <c r="O13" s="15"/>
      <c r="P13" s="19"/>
      <c r="R13" s="9">
        <v>105</v>
      </c>
      <c r="S13" s="9" t="s">
        <v>53</v>
      </c>
      <c r="T13" s="9" t="s">
        <v>54</v>
      </c>
    </row>
    <row r="14" spans="1:20" ht="15.75" customHeight="1" x14ac:dyDescent="0.3">
      <c r="A14" s="15" t="s">
        <v>33</v>
      </c>
      <c r="B14" s="14" t="s">
        <v>32</v>
      </c>
      <c r="C14" s="15">
        <v>451</v>
      </c>
      <c r="D14" s="16">
        <v>574.24764997834836</v>
      </c>
      <c r="E14" s="17">
        <f t="shared" si="2"/>
        <v>258985.69014023512</v>
      </c>
      <c r="N14" s="15">
        <f t="shared" ca="1" si="1"/>
        <v>103</v>
      </c>
      <c r="O14" s="15"/>
      <c r="P14" s="19"/>
      <c r="R14" s="9">
        <v>106</v>
      </c>
      <c r="S14" s="9" t="s">
        <v>56</v>
      </c>
      <c r="T14" s="9" t="s">
        <v>57</v>
      </c>
    </row>
    <row r="15" spans="1:20" ht="15.75" customHeight="1" x14ac:dyDescent="0.3">
      <c r="A15" s="15" t="s">
        <v>36</v>
      </c>
      <c r="B15" s="14" t="s">
        <v>35</v>
      </c>
      <c r="C15" s="15">
        <v>863</v>
      </c>
      <c r="D15" s="16">
        <v>59.860936574400945</v>
      </c>
      <c r="E15" s="17">
        <f t="shared" si="2"/>
        <v>51659.988263708015</v>
      </c>
      <c r="N15" s="15">
        <f t="shared" ca="1" si="1"/>
        <v>102</v>
      </c>
      <c r="O15" s="15"/>
      <c r="P15" s="19"/>
    </row>
    <row r="16" spans="1:20" ht="15.75" customHeight="1" x14ac:dyDescent="0.3">
      <c r="A16" s="15" t="s">
        <v>38</v>
      </c>
      <c r="B16" s="14" t="s">
        <v>37</v>
      </c>
      <c r="C16" s="15">
        <v>336</v>
      </c>
      <c r="D16" s="16">
        <v>42.933831464621029</v>
      </c>
      <c r="E16" s="17">
        <f t="shared" si="2"/>
        <v>14425.767372112667</v>
      </c>
      <c r="G16" s="12" t="s">
        <v>31</v>
      </c>
      <c r="H16" s="99">
        <f xml:space="preserve"> VLOOKUP(H$12, $B$12:$E$19, 3, FALSE)</f>
        <v>65.146471659991761</v>
      </c>
      <c r="I16" s="99">
        <f xml:space="preserve"> VLOOKUP(I$12, $B$12:$E$19, 3, FALSE)</f>
        <v>99.37603970853209</v>
      </c>
      <c r="N16" s="15">
        <f t="shared" ca="1" si="1"/>
        <v>102</v>
      </c>
      <c r="O16" s="15"/>
      <c r="P16" s="19"/>
    </row>
    <row r="17" spans="1:16" ht="15.75" customHeight="1" x14ac:dyDescent="0.3">
      <c r="A17" s="15" t="s">
        <v>42</v>
      </c>
      <c r="B17" s="14" t="s">
        <v>41</v>
      </c>
      <c r="C17" s="15">
        <v>257</v>
      </c>
      <c r="D17" s="16">
        <v>7.1863203267384934</v>
      </c>
      <c r="E17" s="17">
        <f t="shared" si="2"/>
        <v>1846.8843239717928</v>
      </c>
      <c r="G17" s="12" t="s">
        <v>34</v>
      </c>
      <c r="H17" s="13">
        <f xml:space="preserve"> VLOOKUP(H$12, $B$12:$E$19, 2, FALSE)</f>
        <v>366</v>
      </c>
      <c r="I17" s="13">
        <f xml:space="preserve"> VLOOKUP(I$12, $B$12:$E$19, 2, FALSE)</f>
        <v>904</v>
      </c>
      <c r="N17" s="15">
        <f t="shared" ca="1" si="1"/>
        <v>105</v>
      </c>
      <c r="O17" s="15"/>
      <c r="P17" s="19"/>
    </row>
    <row r="18" spans="1:16" ht="15.75" customHeight="1" x14ac:dyDescent="0.3">
      <c r="A18" s="15" t="s">
        <v>44</v>
      </c>
      <c r="B18" s="14" t="s">
        <v>43</v>
      </c>
      <c r="C18" s="15">
        <v>366</v>
      </c>
      <c r="D18" s="16">
        <v>65.146471659991761</v>
      </c>
      <c r="E18" s="17">
        <f t="shared" si="2"/>
        <v>23843.608627556983</v>
      </c>
      <c r="N18" s="15">
        <f t="shared" ca="1" si="1"/>
        <v>102</v>
      </c>
      <c r="O18" s="15"/>
      <c r="P18" s="19"/>
    </row>
    <row r="19" spans="1:16" ht="15.75" customHeight="1" x14ac:dyDescent="0.3">
      <c r="A19" s="15" t="s">
        <v>46</v>
      </c>
      <c r="B19" s="14" t="s">
        <v>45</v>
      </c>
      <c r="C19" s="15">
        <v>161</v>
      </c>
      <c r="D19" s="16">
        <v>80.177002858715468</v>
      </c>
      <c r="E19" s="17">
        <f t="shared" si="2"/>
        <v>12908.497460253191</v>
      </c>
    </row>
    <row r="20" spans="1:16" ht="15.75" customHeight="1" x14ac:dyDescent="0.25"/>
    <row r="21" spans="1:16" ht="15.75" customHeight="1" x14ac:dyDescent="0.25"/>
    <row r="22" spans="1:16" ht="15.75" customHeight="1" x14ac:dyDescent="0.25"/>
    <row r="23" spans="1:16" ht="15.75" customHeight="1" x14ac:dyDescent="0.3">
      <c r="A23" s="84" t="s">
        <v>55</v>
      </c>
      <c r="B23" s="100"/>
      <c r="C23" s="100"/>
      <c r="D23" s="100"/>
      <c r="E23" s="101"/>
    </row>
    <row r="24" spans="1:16" ht="15.75" customHeight="1" x14ac:dyDescent="0.35">
      <c r="A24" s="11" t="s">
        <v>22</v>
      </c>
      <c r="B24" s="11" t="s">
        <v>23</v>
      </c>
      <c r="C24" s="11" t="s">
        <v>24</v>
      </c>
      <c r="D24" s="11" t="s">
        <v>25</v>
      </c>
      <c r="E24" s="11" t="s">
        <v>26</v>
      </c>
    </row>
    <row r="25" spans="1:16" ht="15.75" customHeight="1" x14ac:dyDescent="0.3">
      <c r="A25" s="14" t="s">
        <v>58</v>
      </c>
      <c r="B25" s="15" t="s">
        <v>30</v>
      </c>
      <c r="C25" s="15">
        <v>904</v>
      </c>
      <c r="D25" s="16">
        <v>99.37603970853209</v>
      </c>
      <c r="E25" s="17">
        <f t="shared" ref="E25:E31" si="3">C25*D25</f>
        <v>89835.939896513009</v>
      </c>
    </row>
    <row r="26" spans="1:16" ht="15.75" customHeight="1" x14ac:dyDescent="0.3">
      <c r="A26" s="14" t="s">
        <v>59</v>
      </c>
      <c r="B26" s="15" t="s">
        <v>33</v>
      </c>
      <c r="C26" s="15">
        <v>451</v>
      </c>
      <c r="D26" s="16">
        <v>574.24764997834836</v>
      </c>
      <c r="E26" s="17">
        <f t="shared" si="3"/>
        <v>258985.69014023512</v>
      </c>
      <c r="G26" s="12" t="s">
        <v>27</v>
      </c>
      <c r="H26" s="13"/>
    </row>
    <row r="27" spans="1:16" ht="15.75" customHeight="1" x14ac:dyDescent="0.3">
      <c r="A27" s="14" t="s">
        <v>60</v>
      </c>
      <c r="B27" s="15" t="s">
        <v>36</v>
      </c>
      <c r="C27" s="15">
        <v>863</v>
      </c>
      <c r="D27" s="16">
        <v>59.860936574400945</v>
      </c>
      <c r="E27" s="17">
        <f t="shared" si="3"/>
        <v>51659.988263708015</v>
      </c>
      <c r="G27" s="12" t="s">
        <v>31</v>
      </c>
      <c r="H27" s="23"/>
    </row>
    <row r="28" spans="1:16" ht="15.75" customHeight="1" x14ac:dyDescent="0.3">
      <c r="A28" s="14" t="s">
        <v>61</v>
      </c>
      <c r="B28" s="15" t="s">
        <v>38</v>
      </c>
      <c r="C28" s="15">
        <v>336</v>
      </c>
      <c r="D28" s="16">
        <v>42.933831464621029</v>
      </c>
      <c r="E28" s="17">
        <f t="shared" si="3"/>
        <v>14425.767372112667</v>
      </c>
      <c r="G28" s="12" t="s">
        <v>34</v>
      </c>
      <c r="H28" s="13"/>
      <c r="K28" s="10"/>
    </row>
    <row r="29" spans="1:16" ht="15.75" customHeight="1" x14ac:dyDescent="0.3">
      <c r="A29" s="14" t="s">
        <v>62</v>
      </c>
      <c r="B29" s="15" t="s">
        <v>42</v>
      </c>
      <c r="C29" s="15">
        <v>257</v>
      </c>
      <c r="D29" s="16">
        <v>7.1863203267384934</v>
      </c>
      <c r="E29" s="17">
        <f t="shared" si="3"/>
        <v>1846.8843239717928</v>
      </c>
    </row>
    <row r="30" spans="1:16" ht="15.75" customHeight="1" x14ac:dyDescent="0.3">
      <c r="A30" s="14" t="s">
        <v>63</v>
      </c>
      <c r="B30" s="15" t="s">
        <v>44</v>
      </c>
      <c r="C30" s="15">
        <v>366</v>
      </c>
      <c r="D30" s="16">
        <v>65.146471659991761</v>
      </c>
      <c r="E30" s="17">
        <f t="shared" si="3"/>
        <v>23843.608627556983</v>
      </c>
    </row>
    <row r="31" spans="1:16" ht="15.75" customHeight="1" x14ac:dyDescent="0.3">
      <c r="A31" s="14" t="s">
        <v>45</v>
      </c>
      <c r="B31" s="15" t="s">
        <v>46</v>
      </c>
      <c r="C31" s="15">
        <v>161</v>
      </c>
      <c r="D31" s="16">
        <v>80.177002858715468</v>
      </c>
      <c r="E31" s="17">
        <f t="shared" si="3"/>
        <v>12908.497460253191</v>
      </c>
    </row>
    <row r="32" spans="1:16" ht="15.75" customHeight="1" x14ac:dyDescent="0.25">
      <c r="M32" s="10" t="s">
        <v>65</v>
      </c>
    </row>
    <row r="33" spans="1:9" ht="15.75" customHeight="1" x14ac:dyDescent="0.25"/>
    <row r="34" spans="1:9" ht="15.75" customHeight="1" x14ac:dyDescent="0.25"/>
    <row r="35" spans="1:9" ht="15.75" customHeight="1" x14ac:dyDescent="0.25"/>
    <row r="36" spans="1:9" ht="15.75" customHeight="1" x14ac:dyDescent="0.3">
      <c r="A36" s="84" t="s">
        <v>64</v>
      </c>
      <c r="B36" s="85"/>
      <c r="C36" s="85"/>
      <c r="D36" s="85"/>
      <c r="E36" s="86"/>
    </row>
    <row r="37" spans="1:9" ht="15.75" customHeight="1" x14ac:dyDescent="0.35">
      <c r="A37" s="11" t="s">
        <v>22</v>
      </c>
      <c r="B37" s="11" t="s">
        <v>23</v>
      </c>
      <c r="C37" s="11" t="s">
        <v>24</v>
      </c>
      <c r="D37" s="11" t="s">
        <v>25</v>
      </c>
      <c r="E37" s="11" t="s">
        <v>26</v>
      </c>
    </row>
    <row r="38" spans="1:9" ht="15.75" customHeight="1" x14ac:dyDescent="0.3">
      <c r="A38" s="14" t="s">
        <v>29</v>
      </c>
      <c r="B38" s="15" t="s">
        <v>30</v>
      </c>
      <c r="C38" s="15">
        <v>904</v>
      </c>
      <c r="D38" s="16">
        <v>99.37603970853209</v>
      </c>
      <c r="E38" s="17">
        <f t="shared" ref="E38:E44" si="4">C38*D38</f>
        <v>89835.939896513009</v>
      </c>
    </row>
    <row r="39" spans="1:9" ht="15.75" customHeight="1" x14ac:dyDescent="0.35">
      <c r="A39" s="14" t="s">
        <v>32</v>
      </c>
      <c r="B39" s="15" t="s">
        <v>33</v>
      </c>
      <c r="C39" s="15">
        <v>451</v>
      </c>
      <c r="D39" s="16">
        <v>574.24764997834836</v>
      </c>
      <c r="E39" s="17">
        <f t="shared" si="4"/>
        <v>258985.69014023512</v>
      </c>
      <c r="H39" s="24" t="s">
        <v>27</v>
      </c>
    </row>
    <row r="40" spans="1:9" ht="15.75" customHeight="1" x14ac:dyDescent="0.3">
      <c r="A40" s="14" t="s">
        <v>35</v>
      </c>
      <c r="B40" s="15" t="s">
        <v>36</v>
      </c>
      <c r="C40" s="15">
        <v>863</v>
      </c>
      <c r="D40" s="16">
        <v>59.860936574400945</v>
      </c>
      <c r="E40" s="17">
        <f t="shared" si="4"/>
        <v>51659.988263708015</v>
      </c>
      <c r="H40" s="19" t="s">
        <v>35</v>
      </c>
    </row>
    <row r="41" spans="1:9" ht="15.75" customHeight="1" x14ac:dyDescent="0.35">
      <c r="A41" s="14" t="s">
        <v>37</v>
      </c>
      <c r="B41" s="15" t="s">
        <v>38</v>
      </c>
      <c r="C41" s="15">
        <v>336</v>
      </c>
      <c r="D41" s="16">
        <v>42.933831464621029</v>
      </c>
      <c r="E41" s="17">
        <f t="shared" si="4"/>
        <v>14425.767372112667</v>
      </c>
      <c r="I41" s="24" t="s">
        <v>67</v>
      </c>
    </row>
    <row r="42" spans="1:9" ht="15.75" customHeight="1" x14ac:dyDescent="0.3">
      <c r="A42" s="14" t="s">
        <v>41</v>
      </c>
      <c r="B42" s="15" t="s">
        <v>42</v>
      </c>
      <c r="C42" s="15">
        <v>257</v>
      </c>
      <c r="D42" s="16">
        <v>7.1863203267384934</v>
      </c>
      <c r="E42" s="17">
        <f t="shared" si="4"/>
        <v>1846.8843239717928</v>
      </c>
      <c r="I42" s="19"/>
    </row>
    <row r="43" spans="1:9" ht="15.75" customHeight="1" x14ac:dyDescent="0.3">
      <c r="A43" s="14" t="s">
        <v>43</v>
      </c>
      <c r="B43" s="15" t="s">
        <v>44</v>
      </c>
      <c r="C43" s="15">
        <v>366</v>
      </c>
      <c r="D43" s="16">
        <v>65.146471659991761</v>
      </c>
      <c r="E43" s="17">
        <f t="shared" si="4"/>
        <v>23843.608627556983</v>
      </c>
    </row>
    <row r="44" spans="1:9" ht="15.75" customHeight="1" x14ac:dyDescent="0.3">
      <c r="A44" s="14" t="s">
        <v>45</v>
      </c>
      <c r="B44" s="15" t="s">
        <v>46</v>
      </c>
      <c r="C44" s="15">
        <v>161</v>
      </c>
      <c r="D44" s="16">
        <v>80.177002858715468</v>
      </c>
      <c r="E44" s="17">
        <f t="shared" si="4"/>
        <v>12908.497460253191</v>
      </c>
    </row>
    <row r="45" spans="1:9" ht="15.75" customHeight="1" x14ac:dyDescent="0.25"/>
    <row r="46" spans="1:9" ht="15.75" customHeight="1" x14ac:dyDescent="0.25"/>
    <row r="47" spans="1:9" ht="15.75" customHeight="1" x14ac:dyDescent="0.25"/>
    <row r="48" spans="1:9" ht="15.75" customHeight="1" x14ac:dyDescent="0.25"/>
    <row r="49" spans="1:11" ht="15.75" customHeight="1" x14ac:dyDescent="0.3">
      <c r="A49" s="84" t="s">
        <v>66</v>
      </c>
      <c r="B49" s="85"/>
      <c r="C49" s="85"/>
      <c r="D49" s="85"/>
      <c r="E49" s="86"/>
    </row>
    <row r="50" spans="1:11" ht="15.75" customHeight="1" x14ac:dyDescent="0.35">
      <c r="A50" s="11" t="s">
        <v>22</v>
      </c>
      <c r="G50" s="21"/>
      <c r="H50" s="22"/>
    </row>
    <row r="51" spans="1:11" ht="15.75" customHeight="1" x14ac:dyDescent="0.3">
      <c r="A51" s="14" t="s">
        <v>29</v>
      </c>
      <c r="G51" s="25" t="s">
        <v>43</v>
      </c>
      <c r="H51" s="25" t="s">
        <v>45</v>
      </c>
    </row>
    <row r="52" spans="1:11" ht="15.75" customHeight="1" x14ac:dyDescent="0.3">
      <c r="A52" s="14" t="s">
        <v>32</v>
      </c>
      <c r="F52" s="21"/>
      <c r="G52" s="26" t="s">
        <v>44</v>
      </c>
      <c r="H52" s="26" t="s">
        <v>46</v>
      </c>
    </row>
    <row r="53" spans="1:11" ht="15.75" customHeight="1" x14ac:dyDescent="0.3">
      <c r="A53" s="14" t="s">
        <v>35</v>
      </c>
      <c r="F53" s="25" t="s">
        <v>41</v>
      </c>
      <c r="G53" s="26">
        <v>366</v>
      </c>
      <c r="H53" s="26">
        <v>161</v>
      </c>
      <c r="J53" s="12" t="s">
        <v>27</v>
      </c>
      <c r="K53" s="13" t="s">
        <v>37</v>
      </c>
    </row>
    <row r="54" spans="1:11" ht="15.75" customHeight="1" x14ac:dyDescent="0.3">
      <c r="A54" s="14" t="s">
        <v>37</v>
      </c>
      <c r="F54" s="26" t="s">
        <v>42</v>
      </c>
      <c r="G54" s="27">
        <v>65.146471659991761</v>
      </c>
      <c r="H54" s="27">
        <v>80.177002858715468</v>
      </c>
      <c r="J54" s="12" t="s">
        <v>31</v>
      </c>
      <c r="K54" s="23"/>
    </row>
    <row r="55" spans="1:11" ht="15.75" customHeight="1" x14ac:dyDescent="0.3">
      <c r="A55" s="14" t="s">
        <v>41</v>
      </c>
      <c r="F55" s="26">
        <v>257</v>
      </c>
      <c r="G55" s="28">
        <f t="shared" ref="B55:H66" si="5">G53*G54</f>
        <v>23843.608627556983</v>
      </c>
      <c r="H55" s="28">
        <f t="shared" si="5"/>
        <v>12908.497460253191</v>
      </c>
      <c r="J55" s="12" t="s">
        <v>34</v>
      </c>
      <c r="K55" s="13"/>
    </row>
    <row r="56" spans="1:11" ht="15.75" customHeight="1" x14ac:dyDescent="0.3">
      <c r="A56" s="14" t="s">
        <v>43</v>
      </c>
      <c r="F56" s="27">
        <v>7.1863203267384934</v>
      </c>
    </row>
    <row r="57" spans="1:11" ht="15.75" customHeight="1" x14ac:dyDescent="0.3">
      <c r="A57" s="14" t="s">
        <v>45</v>
      </c>
      <c r="F57" s="28">
        <f t="shared" si="5"/>
        <v>1846.8843239717928</v>
      </c>
    </row>
    <row r="58" spans="1:11" ht="15.75" customHeight="1" x14ac:dyDescent="0.25"/>
    <row r="59" spans="1:11" ht="15.75" customHeight="1" x14ac:dyDescent="0.25"/>
    <row r="60" spans="1:11" ht="15.75" customHeight="1" x14ac:dyDescent="0.25"/>
    <row r="61" spans="1:11" ht="15.75" customHeight="1" x14ac:dyDescent="0.3">
      <c r="A61" s="20" t="s">
        <v>68</v>
      </c>
      <c r="B61" s="21"/>
      <c r="C61" s="21"/>
      <c r="D61" s="21"/>
      <c r="E61" s="21"/>
    </row>
    <row r="62" spans="1:11" ht="15.75" customHeight="1" x14ac:dyDescent="0.35">
      <c r="A62" s="11" t="s">
        <v>22</v>
      </c>
      <c r="B62" s="25" t="s">
        <v>29</v>
      </c>
      <c r="C62" s="25" t="s">
        <v>32</v>
      </c>
      <c r="D62" s="25" t="s">
        <v>35</v>
      </c>
      <c r="E62" s="25" t="s">
        <v>37</v>
      </c>
    </row>
    <row r="63" spans="1:11" ht="15.75" customHeight="1" x14ac:dyDescent="0.35">
      <c r="A63" s="11" t="s">
        <v>23</v>
      </c>
      <c r="B63" s="26" t="s">
        <v>30</v>
      </c>
      <c r="C63" s="26" t="s">
        <v>33</v>
      </c>
      <c r="D63" s="26" t="s">
        <v>36</v>
      </c>
      <c r="E63" s="26" t="s">
        <v>38</v>
      </c>
    </row>
    <row r="64" spans="1:11" ht="15.75" customHeight="1" x14ac:dyDescent="0.35">
      <c r="A64" s="11" t="s">
        <v>24</v>
      </c>
      <c r="B64" s="26">
        <v>904</v>
      </c>
      <c r="C64" s="26">
        <v>451</v>
      </c>
      <c r="D64" s="26">
        <v>863</v>
      </c>
      <c r="E64" s="26">
        <v>336</v>
      </c>
    </row>
    <row r="65" spans="1:5" ht="15.75" customHeight="1" x14ac:dyDescent="0.35">
      <c r="A65" s="11" t="s">
        <v>25</v>
      </c>
      <c r="B65" s="27">
        <v>99.37603970853209</v>
      </c>
      <c r="C65" s="27">
        <v>574.24764997834836</v>
      </c>
      <c r="D65" s="27">
        <v>59.860936574400945</v>
      </c>
      <c r="E65" s="27">
        <v>42.933831464621029</v>
      </c>
    </row>
    <row r="66" spans="1:5" ht="15.75" customHeight="1" x14ac:dyDescent="0.35">
      <c r="A66" s="11" t="s">
        <v>26</v>
      </c>
      <c r="B66" s="28">
        <f t="shared" si="5"/>
        <v>89835.939896513009</v>
      </c>
      <c r="C66" s="28">
        <f t="shared" si="5"/>
        <v>258985.69014023512</v>
      </c>
      <c r="D66" s="28">
        <f t="shared" si="5"/>
        <v>51659.988263708015</v>
      </c>
      <c r="E66" s="28">
        <f t="shared" si="5"/>
        <v>14425.767372112667</v>
      </c>
    </row>
    <row r="67" spans="1:5" ht="15.75" customHeight="1" x14ac:dyDescent="0.25"/>
    <row r="68" spans="1:5" ht="15.75" customHeight="1" x14ac:dyDescent="0.25"/>
    <row r="69" spans="1:5" ht="15.75" customHeight="1" x14ac:dyDescent="0.25"/>
    <row r="70" spans="1:5" ht="15.75" customHeight="1" x14ac:dyDescent="0.25"/>
    <row r="71" spans="1:5" ht="15.75" customHeight="1" x14ac:dyDescent="0.25"/>
    <row r="72" spans="1:5" ht="15.75" customHeight="1" x14ac:dyDescent="0.25"/>
    <row r="73" spans="1:5" ht="15.75" customHeight="1" x14ac:dyDescent="0.25"/>
    <row r="74" spans="1:5" ht="15.75" customHeight="1" x14ac:dyDescent="0.25"/>
    <row r="75" spans="1:5" ht="15.75" customHeight="1" x14ac:dyDescent="0.25"/>
    <row r="76" spans="1:5" ht="15.75" customHeight="1" x14ac:dyDescent="0.25"/>
    <row r="77" spans="1:5" ht="15.75" customHeight="1" x14ac:dyDescent="0.25"/>
    <row r="78" spans="1:5" ht="15.75" customHeight="1" x14ac:dyDescent="0.25"/>
    <row r="79" spans="1:5" ht="15.75" customHeight="1" x14ac:dyDescent="0.25"/>
    <row r="80" spans="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E1"/>
    <mergeCell ref="A23:E23"/>
    <mergeCell ref="A36:E36"/>
    <mergeCell ref="A49:E49"/>
    <mergeCell ref="A11:E11"/>
  </mergeCells>
  <dataValidations count="3">
    <dataValidation type="list" allowBlank="1" showErrorMessage="1" sqref="H40" xr:uid="{00000000-0002-0000-0700-000001000000}">
      <formula1>$A$51:$A$57</formula1>
    </dataValidation>
    <dataValidation type="list" allowBlank="1" showInputMessage="1" showErrorMessage="1" prompt="Please select value" sqref="K28" xr:uid="{00000000-0002-0000-0700-000002000000}">
      <formula1>$A$38:$A$44</formula1>
    </dataValidation>
    <dataValidation type="list" allowBlank="1" showErrorMessage="1" sqref="K53" xr:uid="{00000000-0002-0000-0700-000003000000}">
      <formula1>$A$38:$A$44</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000"/>
  <sheetViews>
    <sheetView topLeftCell="A37" workbookViewId="0">
      <selection activeCell="C41" sqref="C41"/>
    </sheetView>
  </sheetViews>
  <sheetFormatPr defaultColWidth="11.25" defaultRowHeight="15" customHeight="1" x14ac:dyDescent="0.25"/>
  <cols>
    <col min="1" max="1" width="23.125" bestFit="1" customWidth="1"/>
    <col min="2" max="2" width="11.125" bestFit="1" customWidth="1"/>
    <col min="3" max="3" width="8" bestFit="1" customWidth="1"/>
    <col min="4" max="4" width="12.375" bestFit="1" customWidth="1"/>
    <col min="5" max="5" width="8.75" bestFit="1" customWidth="1"/>
    <col min="6" max="6" width="10.5" customWidth="1"/>
    <col min="7" max="7" width="10.25" bestFit="1" customWidth="1"/>
    <col min="8" max="11" width="13" bestFit="1" customWidth="1"/>
    <col min="12" max="26" width="10.5" customWidth="1"/>
  </cols>
  <sheetData>
    <row r="1" spans="1:19" ht="15.75" customHeight="1" x14ac:dyDescent="0.3">
      <c r="A1" s="29" t="s">
        <v>69</v>
      </c>
      <c r="B1" s="29" t="s">
        <v>70</v>
      </c>
      <c r="C1" s="29" t="s">
        <v>71</v>
      </c>
      <c r="D1" s="29" t="s">
        <v>72</v>
      </c>
      <c r="E1" s="29" t="s">
        <v>73</v>
      </c>
      <c r="G1" s="10" t="s">
        <v>74</v>
      </c>
    </row>
    <row r="2" spans="1:19" ht="21" x14ac:dyDescent="0.35">
      <c r="A2" s="103" t="s">
        <v>5</v>
      </c>
      <c r="B2" s="102">
        <v>77.947597817859204</v>
      </c>
      <c r="C2" s="102">
        <v>75.106763007737626</v>
      </c>
      <c r="D2" s="102">
        <v>78.446617533425126</v>
      </c>
      <c r="E2" s="102">
        <v>18.640907539372108</v>
      </c>
      <c r="H2" s="106">
        <v>2</v>
      </c>
      <c r="I2" s="106">
        <v>3</v>
      </c>
      <c r="J2" s="106">
        <v>4</v>
      </c>
      <c r="K2" s="106">
        <v>5</v>
      </c>
    </row>
    <row r="3" spans="1:19" ht="21" x14ac:dyDescent="0.35">
      <c r="A3" s="103" t="s">
        <v>6</v>
      </c>
      <c r="B3" s="102">
        <v>32.648665745284042</v>
      </c>
      <c r="C3" s="102">
        <v>83.03472061338023</v>
      </c>
      <c r="D3" s="102">
        <v>41.406692132769265</v>
      </c>
      <c r="E3" s="102">
        <v>53.509590194898074</v>
      </c>
      <c r="G3" s="104" t="s">
        <v>69</v>
      </c>
      <c r="H3" s="104" t="s">
        <v>70</v>
      </c>
      <c r="I3" s="104" t="s">
        <v>71</v>
      </c>
      <c r="J3" s="104" t="s">
        <v>72</v>
      </c>
      <c r="K3" s="104" t="s">
        <v>73</v>
      </c>
    </row>
    <row r="4" spans="1:19" ht="21" x14ac:dyDescent="0.35">
      <c r="A4" s="103" t="s">
        <v>7</v>
      </c>
      <c r="B4" s="102">
        <v>11.244823482222122</v>
      </c>
      <c r="C4" s="102">
        <v>52.024323360654854</v>
      </c>
      <c r="D4" s="102">
        <v>92.662720811724071</v>
      </c>
      <c r="E4" s="102">
        <v>20.268067154221846</v>
      </c>
      <c r="G4" s="105" t="s">
        <v>75</v>
      </c>
      <c r="H4" s="105" t="s">
        <v>76</v>
      </c>
      <c r="I4" s="105">
        <f>VLOOKUP($G4, $A$2:$E$8, I$2, FALSE)</f>
        <v>19.04925138289234</v>
      </c>
      <c r="J4" s="105" t="s">
        <v>76</v>
      </c>
      <c r="K4" s="105">
        <f>VLOOKUP($G4, $A$2:$E$8, K$2, FALSE)</f>
        <v>18.532625866718931</v>
      </c>
    </row>
    <row r="5" spans="1:19" ht="21" x14ac:dyDescent="0.35">
      <c r="A5" s="103" t="s">
        <v>8</v>
      </c>
      <c r="B5" s="102">
        <v>29.321241441411427</v>
      </c>
      <c r="C5" s="102">
        <v>19.04925138289234</v>
      </c>
      <c r="D5" s="102">
        <v>24.695119779165108</v>
      </c>
      <c r="E5" s="102">
        <v>18.532625866718931</v>
      </c>
      <c r="G5" s="105" t="s">
        <v>77</v>
      </c>
      <c r="H5" s="105">
        <f>VLOOKUP($G5, $A$2:$E$8, H$2, FALSE)</f>
        <v>72.807621040236242</v>
      </c>
      <c r="I5" s="105" t="s">
        <v>76</v>
      </c>
      <c r="J5" s="105">
        <f>VLOOKUP($G5, $A$2:$E$8, J$2, FALSE)</f>
        <v>25.22030974271361</v>
      </c>
      <c r="K5" s="105">
        <f t="shared" ref="K5:K7" si="0">VLOOKUP($G5, $A$2:$E$8, K$2, FALSE)</f>
        <v>10.74692853583108</v>
      </c>
    </row>
    <row r="6" spans="1:19" ht="21" x14ac:dyDescent="0.35">
      <c r="A6" s="103" t="s">
        <v>9</v>
      </c>
      <c r="B6" s="102">
        <v>72.807621040236242</v>
      </c>
      <c r="C6" s="102">
        <v>7.5410344099706927</v>
      </c>
      <c r="D6" s="102">
        <v>25.22030974271361</v>
      </c>
      <c r="E6" s="102">
        <v>10.74692853583108</v>
      </c>
      <c r="G6" s="105" t="s">
        <v>78</v>
      </c>
      <c r="H6" s="105" t="s">
        <v>76</v>
      </c>
      <c r="I6" s="105">
        <f>VLOOKUP($G6, $A$2:$E$8, I$2, FALSE)</f>
        <v>90.25172502237875</v>
      </c>
      <c r="J6" s="105">
        <f>VLOOKUP($G6, $A$2:$E$8, J$2, FALSE)</f>
        <v>87.216766966866317</v>
      </c>
      <c r="K6" s="105">
        <f t="shared" si="0"/>
        <v>15.944116335843061</v>
      </c>
    </row>
    <row r="7" spans="1:19" ht="21" x14ac:dyDescent="0.35">
      <c r="A7" s="103" t="s">
        <v>10</v>
      </c>
      <c r="B7" s="102">
        <v>64.697785956641823</v>
      </c>
      <c r="C7" s="102">
        <v>90.25172502237875</v>
      </c>
      <c r="D7" s="102">
        <v>87.216766966866317</v>
      </c>
      <c r="E7" s="102">
        <v>15.944116335843061</v>
      </c>
      <c r="G7" s="105" t="s">
        <v>79</v>
      </c>
      <c r="H7" s="105">
        <f>VLOOKUP($G7, $A$2:$E$8, H$2, FALSE)</f>
        <v>11.244823482222122</v>
      </c>
      <c r="I7" s="105" t="s">
        <v>76</v>
      </c>
      <c r="J7" s="105" t="s">
        <v>76</v>
      </c>
      <c r="K7" s="105">
        <f t="shared" si="0"/>
        <v>20.268067154221846</v>
      </c>
    </row>
    <row r="8" spans="1:19" ht="21" x14ac:dyDescent="0.35">
      <c r="A8" s="103" t="s">
        <v>11</v>
      </c>
      <c r="B8" s="102">
        <v>78.4530381899025</v>
      </c>
      <c r="C8" s="102">
        <v>35.888565624029013</v>
      </c>
      <c r="D8" s="102">
        <v>33.146878734554029</v>
      </c>
      <c r="E8" s="102">
        <v>42.63733725539344</v>
      </c>
    </row>
    <row r="9" spans="1:19" ht="15.75" customHeight="1" x14ac:dyDescent="0.25"/>
    <row r="10" spans="1:19" ht="15.75" customHeight="1" x14ac:dyDescent="0.25"/>
    <row r="11" spans="1:19" ht="15.75" customHeight="1" x14ac:dyDescent="0.25"/>
    <row r="12" spans="1:19" ht="15.75" customHeight="1" x14ac:dyDescent="0.25"/>
    <row r="13" spans="1:19" ht="15.75" customHeight="1" x14ac:dyDescent="0.25"/>
    <row r="14" spans="1:19" ht="16.5" customHeight="1" x14ac:dyDescent="0.25">
      <c r="A14" s="87" t="s">
        <v>80</v>
      </c>
      <c r="B14" s="81"/>
      <c r="C14" s="81"/>
      <c r="D14" s="81"/>
      <c r="E14" s="82"/>
    </row>
    <row r="15" spans="1:19" ht="15.75" customHeight="1" x14ac:dyDescent="0.3">
      <c r="A15" s="29" t="s">
        <v>69</v>
      </c>
      <c r="B15" s="29" t="s">
        <v>70</v>
      </c>
      <c r="C15" s="29" t="s">
        <v>71</v>
      </c>
      <c r="D15" s="29" t="s">
        <v>72</v>
      </c>
      <c r="E15" s="29" t="s">
        <v>73</v>
      </c>
      <c r="G15" s="30" t="s">
        <v>81</v>
      </c>
      <c r="L15" t="s">
        <v>268</v>
      </c>
      <c r="O15" t="s">
        <v>269</v>
      </c>
      <c r="S15" t="s">
        <v>8</v>
      </c>
    </row>
    <row r="16" spans="1:19" ht="15.75" customHeight="1" x14ac:dyDescent="0.3">
      <c r="A16" s="3" t="s">
        <v>5</v>
      </c>
      <c r="B16" s="102">
        <v>77.947597817859204</v>
      </c>
      <c r="C16" s="102">
        <v>75.106763007737626</v>
      </c>
      <c r="D16" s="102">
        <v>78.446617533425126</v>
      </c>
      <c r="E16" s="102">
        <v>18.640907539372108</v>
      </c>
      <c r="H16" s="29" t="s">
        <v>73</v>
      </c>
      <c r="L16" s="107">
        <v>106</v>
      </c>
      <c r="O16">
        <v>100.23</v>
      </c>
    </row>
    <row r="17" spans="1:19" ht="15.75" customHeight="1" x14ac:dyDescent="0.3">
      <c r="A17" s="3" t="s">
        <v>6</v>
      </c>
      <c r="B17" s="102">
        <v>32.648665745284042</v>
      </c>
      <c r="C17" s="102">
        <v>83.03472061338023</v>
      </c>
      <c r="D17" s="102">
        <v>41.406692132769265</v>
      </c>
      <c r="E17" s="102">
        <v>53.509590194898074</v>
      </c>
      <c r="G17" s="3" t="s">
        <v>8</v>
      </c>
      <c r="H17" s="102">
        <f xml:space="preserve"> VLOOKUP(G17, A15:E22, MATCH(H16, B15:E15, 0), 0)</f>
        <v>24.695119779165108</v>
      </c>
      <c r="J17" s="10"/>
      <c r="K17" s="10"/>
    </row>
    <row r="18" spans="1:19" ht="15.75" customHeight="1" x14ac:dyDescent="0.3">
      <c r="A18" s="3" t="s">
        <v>7</v>
      </c>
      <c r="B18" s="102">
        <v>11.244823482222122</v>
      </c>
      <c r="C18" s="102">
        <v>52.024323360654854</v>
      </c>
      <c r="D18" s="102">
        <v>92.662720811724071</v>
      </c>
      <c r="E18" s="102">
        <v>20.268067154221846</v>
      </c>
      <c r="K18" s="10"/>
      <c r="S18" t="s">
        <v>72</v>
      </c>
    </row>
    <row r="19" spans="1:19" ht="15.75" customHeight="1" x14ac:dyDescent="0.3">
      <c r="A19" s="3" t="s">
        <v>8</v>
      </c>
      <c r="B19" s="102">
        <v>29.321241441411427</v>
      </c>
      <c r="C19" s="102">
        <v>19.04925138289234</v>
      </c>
      <c r="D19" s="102">
        <v>24.695119779165108</v>
      </c>
      <c r="E19" s="102">
        <v>18.532625866718931</v>
      </c>
    </row>
    <row r="20" spans="1:19" ht="15.75" customHeight="1" x14ac:dyDescent="0.3">
      <c r="A20" s="3" t="s">
        <v>9</v>
      </c>
      <c r="B20" s="102">
        <v>72.807621040236242</v>
      </c>
      <c r="C20" s="102">
        <v>7.5410344099706927</v>
      </c>
      <c r="D20" s="102">
        <v>25.22030974271361</v>
      </c>
      <c r="E20" s="102">
        <v>10.74692853583108</v>
      </c>
    </row>
    <row r="21" spans="1:19" ht="15.75" customHeight="1" x14ac:dyDescent="0.3">
      <c r="A21" s="3" t="s">
        <v>10</v>
      </c>
      <c r="B21" s="102">
        <v>64.697785956641823</v>
      </c>
      <c r="C21" s="102">
        <v>90.25172502237875</v>
      </c>
      <c r="D21" s="102">
        <v>87.216766966866317</v>
      </c>
      <c r="E21" s="102">
        <v>15.944116335843061</v>
      </c>
    </row>
    <row r="22" spans="1:19" ht="15.75" customHeight="1" x14ac:dyDescent="0.3">
      <c r="A22" s="3" t="s">
        <v>11</v>
      </c>
      <c r="B22" s="102">
        <v>78.4530381899025</v>
      </c>
      <c r="C22" s="102">
        <v>35.888565624029013</v>
      </c>
      <c r="D22" s="102">
        <v>33.146878734554029</v>
      </c>
      <c r="E22" s="102">
        <v>42.63733725539344</v>
      </c>
    </row>
    <row r="23" spans="1:19" ht="15.75" customHeight="1" x14ac:dyDescent="0.25"/>
    <row r="24" spans="1:19" ht="15.75" customHeight="1" x14ac:dyDescent="0.25"/>
    <row r="25" spans="1:19" ht="15.75" customHeight="1" x14ac:dyDescent="0.25"/>
    <row r="26" spans="1:19" ht="15.75" customHeight="1" x14ac:dyDescent="0.25">
      <c r="A26" s="87" t="s">
        <v>68</v>
      </c>
      <c r="B26" s="81"/>
      <c r="C26" s="81"/>
      <c r="D26" s="81"/>
      <c r="E26" s="82"/>
    </row>
    <row r="27" spans="1:19" ht="15.75" customHeight="1" x14ac:dyDescent="0.25">
      <c r="B27" s="3" t="s">
        <v>5</v>
      </c>
      <c r="C27" s="3" t="s">
        <v>6</v>
      </c>
      <c r="D27" s="3" t="s">
        <v>7</v>
      </c>
      <c r="E27" s="3" t="s">
        <v>8</v>
      </c>
      <c r="F27" s="3" t="s">
        <v>9</v>
      </c>
      <c r="G27" s="3" t="s">
        <v>10</v>
      </c>
      <c r="H27" s="3" t="s">
        <v>11</v>
      </c>
      <c r="K27" s="3" t="s">
        <v>5</v>
      </c>
    </row>
    <row r="28" spans="1:19" ht="15.75" customHeight="1" x14ac:dyDescent="0.3">
      <c r="A28" s="29" t="s">
        <v>70</v>
      </c>
      <c r="B28" s="102">
        <v>7.8531729830740087</v>
      </c>
      <c r="C28" s="102">
        <v>71.436812315121543</v>
      </c>
      <c r="D28" s="102">
        <v>90.890856578082051</v>
      </c>
      <c r="E28" s="102">
        <v>91.496055527234375</v>
      </c>
      <c r="F28" s="102">
        <v>82.599914554288048</v>
      </c>
      <c r="G28" s="102">
        <v>17.661144130389992</v>
      </c>
      <c r="H28" s="102">
        <v>62.448964650758057</v>
      </c>
      <c r="J28" s="29" t="s">
        <v>70</v>
      </c>
      <c r="K28" s="19"/>
    </row>
    <row r="29" spans="1:19" ht="15.75" customHeight="1" x14ac:dyDescent="0.3">
      <c r="A29" s="29" t="s">
        <v>71</v>
      </c>
      <c r="B29" s="102">
        <v>34.509052119553743</v>
      </c>
      <c r="C29" s="102">
        <v>48.740465927468094</v>
      </c>
      <c r="D29" s="102">
        <v>72.470373540889796</v>
      </c>
      <c r="E29" s="102">
        <v>11.839350642766311</v>
      </c>
      <c r="F29" s="102">
        <v>38.089013219003753</v>
      </c>
      <c r="G29" s="102">
        <v>28.809055749364731</v>
      </c>
      <c r="H29" s="102">
        <v>94.196397933879155</v>
      </c>
    </row>
    <row r="30" spans="1:19" ht="15.75" customHeight="1" x14ac:dyDescent="0.3">
      <c r="A30" s="29" t="s">
        <v>72</v>
      </c>
      <c r="B30" s="102">
        <v>41.032859371683429</v>
      </c>
      <c r="C30" s="102">
        <v>57.144136677628964</v>
      </c>
      <c r="D30" s="102">
        <v>27.888164016635397</v>
      </c>
      <c r="E30" s="102">
        <v>68.484298794965781</v>
      </c>
      <c r="F30" s="102">
        <v>18.470849579230432</v>
      </c>
      <c r="G30" s="102">
        <v>27.432901805420407</v>
      </c>
      <c r="H30" s="102">
        <v>95.409729444186326</v>
      </c>
    </row>
    <row r="31" spans="1:19" ht="15.75" customHeight="1" x14ac:dyDescent="0.3">
      <c r="A31" s="29" t="s">
        <v>73</v>
      </c>
      <c r="B31" s="102">
        <v>30.784083762521021</v>
      </c>
      <c r="C31" s="102">
        <v>56.078674798244229</v>
      </c>
      <c r="D31" s="102">
        <v>45.52737937662291</v>
      </c>
      <c r="E31" s="102">
        <v>86.004717420064821</v>
      </c>
      <c r="F31" s="102">
        <v>35.418277706355575</v>
      </c>
      <c r="G31" s="102">
        <v>47.188698380034147</v>
      </c>
      <c r="H31" s="102">
        <v>66.621531621877821</v>
      </c>
    </row>
    <row r="32" spans="1:19" ht="15.75" customHeight="1" x14ac:dyDescent="0.25"/>
    <row r="33" spans="1:6" ht="15.75" customHeight="1" x14ac:dyDescent="0.25"/>
    <row r="34" spans="1:6" ht="15.75" customHeight="1" x14ac:dyDescent="0.25"/>
    <row r="35" spans="1:6" ht="15.75" customHeight="1" x14ac:dyDescent="0.25"/>
    <row r="36" spans="1:6" ht="15.75" customHeight="1" x14ac:dyDescent="0.25"/>
    <row r="37" spans="1:6" ht="15.75" customHeight="1" x14ac:dyDescent="0.25"/>
    <row r="38" spans="1:6" ht="15.75" customHeight="1" x14ac:dyDescent="0.25">
      <c r="A38" s="87" t="s">
        <v>82</v>
      </c>
      <c r="B38" s="81"/>
      <c r="C38" s="81"/>
      <c r="D38" s="81"/>
      <c r="E38" s="82"/>
    </row>
    <row r="39" spans="1:6" ht="15.75" customHeight="1" x14ac:dyDescent="0.25">
      <c r="C39" s="31"/>
    </row>
    <row r="40" spans="1:6" ht="34.5" customHeight="1" x14ac:dyDescent="0.25">
      <c r="A40" s="32" t="s">
        <v>83</v>
      </c>
      <c r="B40" s="33" t="s">
        <v>84</v>
      </c>
      <c r="C40" s="33" t="s">
        <v>85</v>
      </c>
      <c r="D40" s="34"/>
      <c r="E40" s="34"/>
      <c r="F40" s="34"/>
    </row>
    <row r="41" spans="1:6" ht="15.75" customHeight="1" x14ac:dyDescent="0.25">
      <c r="A41" s="19" t="s">
        <v>86</v>
      </c>
      <c r="B41" s="15">
        <v>20</v>
      </c>
      <c r="C41" s="15" t="str">
        <f xml:space="preserve"> VLOOKUP($B41, $E$42:$F$48, 2, TRUE)</f>
        <v>Small</v>
      </c>
      <c r="E41" s="35" t="s">
        <v>87</v>
      </c>
      <c r="F41" s="35" t="s">
        <v>88</v>
      </c>
    </row>
    <row r="42" spans="1:6" ht="15.75" customHeight="1" x14ac:dyDescent="0.25">
      <c r="A42" s="19" t="s">
        <v>89</v>
      </c>
      <c r="B42" s="15">
        <v>22</v>
      </c>
      <c r="C42" s="15" t="str">
        <f t="shared" ref="C42:C54" si="1" xml:space="preserve"> VLOOKUP($B42, $E$42:$F$48, 2, TRUE)</f>
        <v>Small</v>
      </c>
      <c r="E42" s="36">
        <v>0</v>
      </c>
      <c r="F42" s="36" t="s">
        <v>90</v>
      </c>
    </row>
    <row r="43" spans="1:6" ht="15.75" customHeight="1" x14ac:dyDescent="0.25">
      <c r="A43" s="19" t="s">
        <v>91</v>
      </c>
      <c r="B43" s="15">
        <v>19</v>
      </c>
      <c r="C43" s="15" t="str">
        <f t="shared" si="1"/>
        <v>Small</v>
      </c>
      <c r="E43" s="36">
        <v>10</v>
      </c>
      <c r="F43" s="36" t="s">
        <v>92</v>
      </c>
    </row>
    <row r="44" spans="1:6" ht="15.75" customHeight="1" x14ac:dyDescent="0.25">
      <c r="A44" s="19" t="s">
        <v>93</v>
      </c>
      <c r="B44" s="15">
        <v>13</v>
      </c>
      <c r="C44" s="15" t="str">
        <f t="shared" si="1"/>
        <v>XS</v>
      </c>
      <c r="E44" s="36">
        <v>18</v>
      </c>
      <c r="F44" s="36" t="s">
        <v>94</v>
      </c>
    </row>
    <row r="45" spans="1:6" ht="15.75" customHeight="1" x14ac:dyDescent="0.25">
      <c r="A45" s="19" t="s">
        <v>95</v>
      </c>
      <c r="B45" s="15">
        <v>44</v>
      </c>
      <c r="C45" s="15" t="str">
        <f t="shared" si="1"/>
        <v>M</v>
      </c>
      <c r="E45" s="36">
        <v>40</v>
      </c>
      <c r="F45" s="36" t="s">
        <v>96</v>
      </c>
    </row>
    <row r="46" spans="1:6" ht="15.75" customHeight="1" x14ac:dyDescent="0.25">
      <c r="A46" s="19" t="s">
        <v>97</v>
      </c>
      <c r="B46" s="15">
        <v>27</v>
      </c>
      <c r="C46" s="15" t="str">
        <f t="shared" si="1"/>
        <v>Small</v>
      </c>
      <c r="E46" s="36">
        <v>60</v>
      </c>
      <c r="F46" s="36" t="s">
        <v>98</v>
      </c>
    </row>
    <row r="47" spans="1:6" ht="15.75" customHeight="1" x14ac:dyDescent="0.25">
      <c r="A47" s="19" t="s">
        <v>99</v>
      </c>
      <c r="B47" s="15">
        <v>21</v>
      </c>
      <c r="C47" s="15" t="str">
        <f t="shared" si="1"/>
        <v>Small</v>
      </c>
      <c r="E47" s="36">
        <v>80</v>
      </c>
      <c r="F47" s="36" t="s">
        <v>100</v>
      </c>
    </row>
    <row r="48" spans="1:6" ht="15.75" customHeight="1" x14ac:dyDescent="0.25">
      <c r="A48" s="19" t="s">
        <v>101</v>
      </c>
      <c r="B48" s="15">
        <v>14</v>
      </c>
      <c r="C48" s="15" t="str">
        <f t="shared" si="1"/>
        <v>XS</v>
      </c>
      <c r="E48" s="36">
        <v>100</v>
      </c>
      <c r="F48" s="36" t="s">
        <v>102</v>
      </c>
    </row>
    <row r="49" spans="1:3" ht="15.75" customHeight="1" x14ac:dyDescent="0.25">
      <c r="A49" s="19" t="s">
        <v>103</v>
      </c>
      <c r="B49" s="15">
        <v>15</v>
      </c>
      <c r="C49" s="15" t="str">
        <f t="shared" si="1"/>
        <v>XS</v>
      </c>
    </row>
    <row r="50" spans="1:3" ht="15.75" customHeight="1" x14ac:dyDescent="0.25">
      <c r="A50" s="19" t="s">
        <v>104</v>
      </c>
      <c r="B50" s="15">
        <v>38</v>
      </c>
      <c r="C50" s="15" t="str">
        <f t="shared" si="1"/>
        <v>Small</v>
      </c>
    </row>
    <row r="51" spans="1:3" ht="15.75" customHeight="1" x14ac:dyDescent="0.25">
      <c r="A51" s="19" t="s">
        <v>105</v>
      </c>
      <c r="B51" s="15">
        <v>15</v>
      </c>
      <c r="C51" s="15" t="str">
        <f t="shared" si="1"/>
        <v>XS</v>
      </c>
    </row>
    <row r="52" spans="1:3" ht="15.75" customHeight="1" x14ac:dyDescent="0.25">
      <c r="A52" s="19" t="s">
        <v>106</v>
      </c>
      <c r="B52" s="15">
        <v>19</v>
      </c>
      <c r="C52" s="15" t="str">
        <f t="shared" si="1"/>
        <v>Small</v>
      </c>
    </row>
    <row r="53" spans="1:3" ht="15.75" customHeight="1" x14ac:dyDescent="0.25">
      <c r="A53" s="19" t="s">
        <v>107</v>
      </c>
      <c r="B53" s="15">
        <v>25</v>
      </c>
      <c r="C53" s="15" t="str">
        <f t="shared" si="1"/>
        <v>Small</v>
      </c>
    </row>
    <row r="54" spans="1:3" ht="15.75" customHeight="1" x14ac:dyDescent="0.25">
      <c r="A54" s="19" t="s">
        <v>108</v>
      </c>
      <c r="B54" s="15">
        <v>200</v>
      </c>
      <c r="C54" s="15" t="str">
        <f t="shared" si="1"/>
        <v>XXL</v>
      </c>
    </row>
    <row r="55" spans="1:3" ht="15.75" customHeight="1" x14ac:dyDescent="0.25"/>
    <row r="56" spans="1:3" ht="15.75" customHeight="1" x14ac:dyDescent="0.25"/>
    <row r="57" spans="1:3" ht="15.75" customHeight="1" x14ac:dyDescent="0.25"/>
    <row r="58" spans="1:3" ht="15.75" customHeight="1" x14ac:dyDescent="0.25"/>
    <row r="59" spans="1:3" ht="15.75" customHeight="1" x14ac:dyDescent="0.25"/>
    <row r="60" spans="1:3" ht="15.75" customHeight="1" x14ac:dyDescent="0.25"/>
    <row r="61" spans="1:3" ht="15.75" customHeight="1" x14ac:dyDescent="0.25"/>
    <row r="62" spans="1:3" ht="15.75" customHeight="1" x14ac:dyDescent="0.25"/>
    <row r="63" spans="1:3" ht="15.75" customHeight="1" x14ac:dyDescent="0.25"/>
    <row r="64" spans="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4:E14"/>
    <mergeCell ref="A26:E26"/>
    <mergeCell ref="A38:E38"/>
  </mergeCells>
  <dataValidations count="8">
    <dataValidation type="list" allowBlank="1" showErrorMessage="1" sqref="G17" xr:uid="{00000000-0002-0000-0800-000000000000}">
      <formula1>$A$15:$A$22</formula1>
    </dataValidation>
    <dataValidation type="list" allowBlank="1" showErrorMessage="1" sqref="H16" xr:uid="{00000000-0002-0000-0800-000001000000}">
      <formula1>$B$15:$E$15</formula1>
    </dataValidation>
    <dataValidation type="whole" allowBlank="1" showInputMessage="1" showErrorMessage="1" sqref="L16" xr:uid="{5BE1C8BC-169E-4E58-9B8D-F40417991464}">
      <formula1>100</formula1>
      <formula2>250</formula2>
    </dataValidation>
    <dataValidation type="decimal" allowBlank="1" showInputMessage="1" showErrorMessage="1" sqref="O16" xr:uid="{FD01D1AC-722B-4459-BAB8-47E27968D875}">
      <formula1>100.23</formula1>
      <formula2>258.36</formula2>
    </dataValidation>
    <dataValidation type="list" allowBlank="1" showInputMessage="1" showErrorMessage="1" sqref="S15" xr:uid="{9E3C6210-3B7B-474E-9680-B4956271B498}">
      <formula1>$A$16:$A$22</formula1>
    </dataValidation>
    <dataValidation type="list" allowBlank="1" showInputMessage="1" showErrorMessage="1" sqref="S18" xr:uid="{29299475-1594-4329-9E98-11815D200490}">
      <formula1>$B$15:$E$15</formula1>
    </dataValidation>
    <dataValidation type="list" allowBlank="1" showInputMessage="1" showErrorMessage="1" sqref="J28" xr:uid="{270D13EF-4762-4BD0-B1E5-7CD84DF3DFE2}">
      <formula1>$A$28:$A$31</formula1>
    </dataValidation>
    <dataValidation type="list" allowBlank="1" showInputMessage="1" showErrorMessage="1" sqref="K27" xr:uid="{69BFF8F1-6993-45FF-9113-5644C7312113}">
      <formula1>$B$27:$H$27</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Jan</vt:lpstr>
      <vt:lpstr>Feb</vt:lpstr>
      <vt:lpstr>March</vt:lpstr>
      <vt:lpstr>Q1 Sum 3d</vt:lpstr>
      <vt:lpstr>StaticAllSame</vt:lpstr>
      <vt:lpstr>LinkedAll</vt:lpstr>
      <vt:lpstr>Class Assignment 1</vt:lpstr>
      <vt:lpstr>VLOOKUP CLASS EX</vt:lpstr>
      <vt:lpstr>CLASS ASSIGNMENT VLOOKUP 1</vt:lpstr>
      <vt:lpstr>Logical Operators</vt:lpstr>
      <vt:lpstr>Logical Functions</vt:lpstr>
      <vt:lpstr>Sheet1</vt:lpstr>
      <vt:lpstr>High_Rate</vt:lpstr>
      <vt:lpstr>Jacket_Table</vt:lpstr>
      <vt:lpstr>Low_Rate</vt:lpstr>
      <vt:lpstr>Threshold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Chaturvedi</dc:creator>
  <cp:lastModifiedBy>ADITYA MUKHERJEE</cp:lastModifiedBy>
  <dcterms:created xsi:type="dcterms:W3CDTF">2022-01-22T08:57:41Z</dcterms:created>
  <dcterms:modified xsi:type="dcterms:W3CDTF">2022-06-29T17:27:00Z</dcterms:modified>
</cp:coreProperties>
</file>