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lier Detection - Data" sheetId="1" r:id="rId4"/>
    <sheet state="visible" name="rohit kundu" sheetId="2" r:id="rId5"/>
    <sheet state="visible" name="boxplot pintu pradhan" sheetId="3" r:id="rId6"/>
    <sheet state="visible" name="danish" sheetId="4" r:id="rId7"/>
    <sheet state="visible" name="deep" sheetId="5" r:id="rId8"/>
    <sheet state="visible" name="ashamp" sheetId="6" r:id="rId9"/>
    <sheet state="visible" name="Daman" sheetId="7" r:id="rId10"/>
    <sheet state="visible" name="Neha" sheetId="8" r:id="rId11"/>
    <sheet state="visible" name="Honey" sheetId="9" r:id="rId12"/>
    <sheet state="visible" name="Sheet10" sheetId="10" r:id="rId13"/>
    <sheet state="visible" name="Akshay" sheetId="11" r:id="rId14"/>
    <sheet state="visible" name="Nikhil" sheetId="12" r:id="rId15"/>
    <sheet state="visible" name="dilip" sheetId="13" r:id="rId16"/>
    <sheet state="visible" name="Suhani" sheetId="14" r:id="rId17"/>
    <sheet state="visible" name="Tanuj" sheetId="15" r:id="rId18"/>
    <sheet state="visible" name="Abrar Khan" sheetId="16" r:id="rId19"/>
  </sheets>
  <definedNames>
    <definedName hidden="1" localSheetId="3" name="_xlnm._FilterDatabase">danish!$A$2:$A$101</definedName>
  </definedNames>
  <calcPr/>
  <extLst>
    <ext uri="GoogleSheetsCustomDataVersion1">
      <go:sheetsCustomData xmlns:go="http://customooxmlschemas.google.com/" r:id="rId20" roundtripDataSignature="AMtx7mgaIiz/jcONt/vMNwWAI/i0mh08cw=="/>
    </ext>
  </extLst>
</workbook>
</file>

<file path=xl/sharedStrings.xml><?xml version="1.0" encoding="utf-8"?>
<sst xmlns="http://schemas.openxmlformats.org/spreadsheetml/2006/main" count="378" uniqueCount="116">
  <si>
    <t>Data</t>
  </si>
  <si>
    <t>Q1</t>
  </si>
  <si>
    <t>Q3</t>
  </si>
  <si>
    <t>IQR (Q3-Q1)</t>
  </si>
  <si>
    <t>Upper Limit</t>
  </si>
  <si>
    <t>Lower Limit</t>
  </si>
  <si>
    <t xml:space="preserve"> </t>
  </si>
  <si>
    <t>min</t>
  </si>
  <si>
    <t>q2</t>
  </si>
  <si>
    <t>max</t>
  </si>
  <si>
    <t>minimum</t>
  </si>
  <si>
    <t>Quater 1</t>
  </si>
  <si>
    <t>Median</t>
  </si>
  <si>
    <t>Quater 3</t>
  </si>
  <si>
    <t>MAXIMUM</t>
  </si>
  <si>
    <t>IQR</t>
  </si>
  <si>
    <t>value</t>
  </si>
  <si>
    <t>Q2.</t>
  </si>
  <si>
    <t>Upperlimit</t>
  </si>
  <si>
    <t>Lowerlimit</t>
  </si>
  <si>
    <t>median(q2)</t>
  </si>
  <si>
    <t>q3</t>
  </si>
  <si>
    <t>maximum</t>
  </si>
  <si>
    <t>q1</t>
  </si>
  <si>
    <t>iqr</t>
  </si>
  <si>
    <t xml:space="preserve">data </t>
  </si>
  <si>
    <t>n+1/2</t>
  </si>
  <si>
    <t xml:space="preserve">4thterm </t>
  </si>
  <si>
    <t>count 15</t>
  </si>
  <si>
    <t>outliers(max)</t>
  </si>
  <si>
    <t>outliers(min)</t>
  </si>
  <si>
    <t>outlier(upper)</t>
  </si>
  <si>
    <t>outlier(lower)</t>
  </si>
  <si>
    <r>
      <rPr>
        <color rgb="FF1155CC"/>
        <u/>
      </rPr>
      <t>S.No</t>
    </r>
    <r>
      <rPr/>
      <t>.</t>
    </r>
  </si>
  <si>
    <t>data</t>
  </si>
  <si>
    <t>PLOTTING BOXPLOT</t>
  </si>
  <si>
    <t>median</t>
  </si>
  <si>
    <t>quartile1</t>
  </si>
  <si>
    <t>n</t>
  </si>
  <si>
    <t>outlier (+VE)</t>
  </si>
  <si>
    <t>outlier (-VE)</t>
  </si>
  <si>
    <t>N</t>
  </si>
  <si>
    <t>MEDIAN</t>
  </si>
  <si>
    <t>UPPER LIMIT</t>
  </si>
  <si>
    <t>LOWER LIMIT</t>
  </si>
  <si>
    <t>upper limit</t>
  </si>
  <si>
    <t>lower limit</t>
  </si>
  <si>
    <t>mean</t>
  </si>
  <si>
    <t>Minimum No.</t>
  </si>
  <si>
    <t>Quartile 1</t>
  </si>
  <si>
    <t>Quartile 3</t>
  </si>
  <si>
    <t>Maximum No.</t>
  </si>
  <si>
    <r>
      <rPr>
        <color rgb="FF1155CC"/>
        <u/>
      </rPr>
      <t>S.No</t>
    </r>
    <r>
      <rPr/>
      <t>.</t>
    </r>
  </si>
  <si>
    <t>Minimum</t>
  </si>
  <si>
    <t>Maximum</t>
  </si>
  <si>
    <t>Dataset</t>
  </si>
  <si>
    <t xml:space="preserve"> Plotting a Boxplot</t>
  </si>
  <si>
    <t>Value</t>
  </si>
  <si>
    <t>Term</t>
  </si>
  <si>
    <t>Q</t>
  </si>
  <si>
    <t>Q2</t>
  </si>
  <si>
    <t>S. No.</t>
  </si>
  <si>
    <t>OutLiers</t>
  </si>
  <si>
    <t>"maximum": Q3 + 1.5*IQR</t>
  </si>
  <si>
    <t>"minimum": Q1 -1.5*IQR</t>
  </si>
  <si>
    <t>QUESTION-2</t>
  </si>
  <si>
    <t>S NO.</t>
  </si>
  <si>
    <t>Position</t>
  </si>
  <si>
    <t>Lower Outlier</t>
  </si>
  <si>
    <t>Upper Outlier</t>
  </si>
  <si>
    <t>MIN</t>
  </si>
  <si>
    <t>MAX</t>
  </si>
  <si>
    <t>OUTLIER(+VE)</t>
  </si>
  <si>
    <t>UPPER limit</t>
  </si>
  <si>
    <t>OUTLIER</t>
  </si>
  <si>
    <t>OUTLIER(-VE)</t>
  </si>
  <si>
    <t xml:space="preserve">  </t>
  </si>
  <si>
    <t>s.no</t>
  </si>
  <si>
    <t>Max</t>
  </si>
  <si>
    <t>upper</t>
  </si>
  <si>
    <t>lower</t>
  </si>
  <si>
    <t>Positive outlier</t>
  </si>
  <si>
    <t>Negative outlier</t>
  </si>
  <si>
    <t xml:space="preserve"> + outlier</t>
  </si>
  <si>
    <t xml:space="preserve"> - outlier</t>
  </si>
  <si>
    <t>Values</t>
  </si>
  <si>
    <t>BOXPLOT CHART</t>
  </si>
  <si>
    <t>Ques 1</t>
  </si>
  <si>
    <r>
      <rPr>
        <color rgb="FF1155CC"/>
        <u/>
      </rPr>
      <t>S.no</t>
    </r>
    <r>
      <rPr/>
      <t>.</t>
    </r>
  </si>
  <si>
    <t>Quitlier max</t>
  </si>
  <si>
    <t>Quitlier min</t>
  </si>
  <si>
    <t>Ques 2</t>
  </si>
  <si>
    <r>
      <rPr>
        <color rgb="FF1155CC"/>
        <u/>
      </rPr>
      <t>S.no</t>
    </r>
    <r>
      <rPr/>
      <t>.</t>
    </r>
  </si>
  <si>
    <t>Upper limit</t>
  </si>
  <si>
    <t>MEASURE OF POSITION</t>
  </si>
  <si>
    <t>BOXPLOT</t>
  </si>
  <si>
    <t>Question 1</t>
  </si>
  <si>
    <t>Nth Term</t>
  </si>
  <si>
    <t>F</t>
  </si>
  <si>
    <t>Maximun</t>
  </si>
  <si>
    <t>Inter Quartile Range</t>
  </si>
  <si>
    <t>th term</t>
  </si>
  <si>
    <t>Median (Q2)</t>
  </si>
  <si>
    <t>Lower Quartile (Q1)</t>
  </si>
  <si>
    <t>Upper Quartile (Q3)</t>
  </si>
  <si>
    <t>Outlier</t>
  </si>
  <si>
    <t>Replace Value</t>
  </si>
  <si>
    <t>Min</t>
  </si>
  <si>
    <t>Min Outlier</t>
  </si>
  <si>
    <t>Max Outlier</t>
  </si>
  <si>
    <t>terms</t>
  </si>
  <si>
    <t>n/2</t>
  </si>
  <si>
    <t>n/2+1</t>
  </si>
  <si>
    <t>25th term + .25</t>
  </si>
  <si>
    <t>75th term + .75</t>
  </si>
  <si>
    <t>Question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</si>
</sst>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19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8.0"/>
      <color rgb="FF1155CC"/>
      <name val="Arial"/>
    </font>
    <font>
      <b/>
      <color theme="1"/>
      <name val="Arial"/>
    </font>
    <font>
      <sz val="14.0"/>
      <color theme="1"/>
      <name val="Arial"/>
      <scheme val="minor"/>
    </font>
    <font>
      <sz val="12.0"/>
      <color rgb="FF000000"/>
      <name val="&quot;Avenir Next LT Pro&quot;"/>
    </font>
    <font>
      <sz val="12.0"/>
      <color rgb="FF000000"/>
      <name val="Arial"/>
    </font>
    <font>
      <u/>
      <color rgb="FF1155CC"/>
    </font>
    <font>
      <u/>
      <color rgb="FF1155CC"/>
    </font>
    <font>
      <b/>
      <sz val="18.0"/>
      <color rgb="FFFFFFFF"/>
      <name val="Arial"/>
      <scheme val="minor"/>
    </font>
    <font>
      <u/>
      <color rgb="FF0000FF"/>
    </font>
    <font>
      <sz val="11.0"/>
      <color rgb="FF000000"/>
      <name val="Calibri"/>
    </font>
    <font>
      <b/>
      <sz val="18.0"/>
      <color theme="1"/>
      <name val="Arial"/>
    </font>
    <font/>
  </fonts>
  <fills count="27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63D297"/>
        <bgColor rgb="FF63D297"/>
      </patternFill>
    </fill>
    <fill>
      <patternFill patternType="solid">
        <fgColor rgb="FFA4C2F4"/>
        <bgColor rgb="FFA4C2F4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46524"/>
        <bgColor rgb="FFF46524"/>
      </patternFill>
    </fill>
    <fill>
      <patternFill patternType="solid">
        <fgColor rgb="FF4DD0E1"/>
        <bgColor rgb="FF4DD0E1"/>
      </patternFill>
    </fill>
    <fill>
      <patternFill patternType="solid">
        <fgColor rgb="FFF1C232"/>
        <bgColor rgb="FFF1C232"/>
      </patternFill>
    </fill>
    <fill>
      <patternFill patternType="solid">
        <fgColor rgb="FF57BB8A"/>
        <bgColor rgb="FF57BB8A"/>
      </patternFill>
    </fill>
    <fill>
      <patternFill patternType="solid">
        <fgColor rgb="FFD0E0E3"/>
        <bgColor rgb="FFD0E0E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5" fontId="5" numFmtId="0" xfId="0" applyFill="1" applyFont="1"/>
    <xf borderId="0" fillId="5" fontId="5" numFmtId="0" xfId="0" applyAlignment="1" applyFont="1">
      <alignment readingOrder="0"/>
    </xf>
    <xf borderId="0" fillId="5" fontId="2" numFmtId="0" xfId="0" applyFont="1"/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6" fontId="3" numFmtId="0" xfId="0" applyAlignment="1" applyBorder="1" applyFill="1" applyFont="1">
      <alignment horizontal="center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1" xfId="0" applyFont="1" applyNumberFormat="1"/>
    <xf borderId="1" fillId="7" fontId="7" numFmtId="0" xfId="0" applyAlignment="1" applyBorder="1" applyFill="1" applyFont="1">
      <alignment shrinkToFit="0" vertical="bottom" wrapText="0"/>
    </xf>
    <xf borderId="0" fillId="7" fontId="3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2" fillId="0" fontId="6" numFmtId="0" xfId="0" applyBorder="1" applyFont="1"/>
    <xf borderId="3" fillId="0" fontId="6" numFmtId="0" xfId="0" applyBorder="1" applyFont="1"/>
    <xf borderId="1" fillId="0" fontId="8" numFmtId="0" xfId="0" applyAlignment="1" applyBorder="1" applyFont="1">
      <alignment readingOrder="0" vertical="bottom"/>
    </xf>
    <xf borderId="0" fillId="0" fontId="6" numFmtId="0" xfId="0" applyFont="1"/>
    <xf borderId="4" fillId="0" fontId="6" numFmtId="0" xfId="0" applyBorder="1" applyFont="1"/>
    <xf borderId="1" fillId="0" fontId="8" numFmtId="0" xfId="0" applyAlignment="1" applyBorder="1" applyFont="1">
      <alignment horizontal="right" vertical="bottom"/>
    </xf>
    <xf borderId="0" fillId="0" fontId="8" numFmtId="3" xfId="0" applyAlignment="1" applyFont="1" applyNumberFormat="1">
      <alignment horizontal="right" vertical="bottom"/>
    </xf>
    <xf borderId="5" fillId="0" fontId="8" numFmtId="0" xfId="0" applyAlignment="1" applyBorder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8" fontId="3" numFmtId="0" xfId="0" applyAlignment="1" applyFill="1" applyFont="1">
      <alignment horizontal="right" vertical="bottom"/>
    </xf>
    <xf borderId="5" fillId="0" fontId="8" numFmtId="0" xfId="0" applyAlignment="1" applyBorder="1" applyFont="1">
      <alignment vertical="bottom"/>
    </xf>
    <xf borderId="5" fillId="0" fontId="6" numFmtId="0" xfId="0" applyBorder="1" applyFont="1"/>
    <xf borderId="5" fillId="0" fontId="8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6" fillId="0" fontId="8" numFmtId="0" xfId="0" applyAlignment="1" applyBorder="1" applyFont="1">
      <alignment vertical="bottom"/>
    </xf>
    <xf borderId="7" fillId="0" fontId="8" numFmtId="0" xfId="0" applyAlignment="1" applyBorder="1" applyFont="1">
      <alignment readingOrder="0" vertical="bottom"/>
    </xf>
    <xf borderId="7" fillId="0" fontId="8" numFmtId="0" xfId="0" applyAlignment="1" applyBorder="1" applyFont="1">
      <alignment vertical="bottom"/>
    </xf>
    <xf borderId="8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0" fillId="9" fontId="3" numFmtId="0" xfId="0" applyAlignment="1" applyFill="1" applyFont="1">
      <alignment vertical="bottom"/>
    </xf>
    <xf borderId="0" fillId="9" fontId="2" numFmtId="0" xfId="0" applyFont="1"/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2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2" numFmtId="2" xfId="0" applyBorder="1" applyFont="1" applyNumberFormat="1"/>
    <xf borderId="1" fillId="0" fontId="2" numFmtId="0" xfId="0" applyBorder="1" applyFont="1"/>
    <xf borderId="9" fillId="0" fontId="6" numFmtId="0" xfId="0" applyBorder="1" applyFont="1"/>
    <xf borderId="1" fillId="10" fontId="8" numFmtId="0" xfId="0" applyAlignment="1" applyBorder="1" applyFill="1" applyFont="1">
      <alignment readingOrder="0" vertical="bottom"/>
    </xf>
    <xf borderId="1" fillId="0" fontId="8" numFmtId="2" xfId="0" applyAlignment="1" applyBorder="1" applyFont="1" applyNumberFormat="1">
      <alignment vertical="bottom"/>
    </xf>
    <xf borderId="1" fillId="0" fontId="6" numFmtId="2" xfId="0" applyBorder="1" applyFont="1" applyNumberFormat="1"/>
    <xf borderId="5" fillId="0" fontId="6" numFmtId="0" xfId="0" applyAlignment="1" applyBorder="1" applyFont="1">
      <alignment readingOrder="0"/>
    </xf>
    <xf borderId="0" fillId="0" fontId="6" numFmtId="2" xfId="0" applyFont="1" applyNumberFormat="1"/>
    <xf borderId="0" fillId="10" fontId="3" numFmtId="0" xfId="0" applyAlignment="1" applyFont="1">
      <alignment horizontal="right" vertical="bottom"/>
    </xf>
    <xf borderId="0" fillId="8" fontId="3" numFmtId="0" xfId="0" applyAlignment="1" applyFont="1">
      <alignment horizontal="right" vertical="bottom"/>
    </xf>
    <xf borderId="0" fillId="8" fontId="2" numFmtId="0" xfId="0" applyAlignment="1" applyFont="1">
      <alignment readingOrder="0"/>
    </xf>
    <xf borderId="0" fillId="8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11" fontId="3" numFmtId="0" xfId="0" applyAlignment="1" applyFill="1" applyFont="1">
      <alignment horizontal="right" vertical="bottom"/>
    </xf>
    <xf borderId="0" fillId="12" fontId="9" numFmtId="0" xfId="0" applyAlignment="1" applyFill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vertical="bottom"/>
    </xf>
    <xf borderId="0" fillId="0" fontId="12" numFmtId="0" xfId="0" applyAlignment="1" applyFont="1">
      <alignment readingOrder="0"/>
    </xf>
    <xf borderId="1" fillId="13" fontId="2" numFmtId="0" xfId="0" applyAlignment="1" applyBorder="1" applyFill="1" applyFont="1">
      <alignment readingOrder="0"/>
    </xf>
    <xf borderId="1" fillId="14" fontId="2" numFmtId="0" xfId="0" applyAlignment="1" applyBorder="1" applyFill="1" applyFont="1">
      <alignment readingOrder="0"/>
    </xf>
    <xf borderId="0" fillId="15" fontId="2" numFmtId="0" xfId="0" applyAlignment="1" applyFill="1" applyFont="1">
      <alignment readingOrder="0"/>
    </xf>
    <xf borderId="0" fillId="16" fontId="3" numFmtId="0" xfId="0" applyFill="1" applyFont="1"/>
    <xf borderId="0" fillId="16" fontId="2" numFmtId="0" xfId="0" applyAlignment="1" applyFont="1">
      <alignment readingOrder="0"/>
    </xf>
    <xf borderId="0" fillId="15" fontId="2" numFmtId="0" xfId="0" applyFont="1"/>
    <xf borderId="9" fillId="8" fontId="2" numFmtId="0" xfId="0" applyAlignment="1" applyBorder="1" applyFont="1">
      <alignment readingOrder="0"/>
    </xf>
    <xf borderId="3" fillId="8" fontId="2" numFmtId="0" xfId="0" applyAlignment="1" applyBorder="1" applyFont="1">
      <alignment readingOrder="0"/>
    </xf>
    <xf borderId="5" fillId="8" fontId="2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6" fillId="8" fontId="2" numFmtId="0" xfId="0" applyAlignment="1" applyBorder="1" applyFont="1">
      <alignment readingOrder="0"/>
    </xf>
    <xf borderId="8" fillId="8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13" numFmtId="0" xfId="0" applyAlignment="1" applyBorder="1" applyFont="1">
      <alignment readingOrder="0"/>
    </xf>
    <xf borderId="1" fillId="0" fontId="3" numFmtId="0" xfId="0" applyAlignment="1" applyBorder="1" applyFont="1">
      <alignment horizontal="right" vertical="bottom"/>
    </xf>
    <xf borderId="1" fillId="17" fontId="3" numFmtId="0" xfId="0" applyAlignment="1" applyBorder="1" applyFill="1" applyFont="1">
      <alignment horizontal="right" vertical="bottom"/>
    </xf>
    <xf borderId="0" fillId="18" fontId="14" numFmtId="0" xfId="0" applyAlignment="1" applyFill="1" applyFont="1">
      <alignment readingOrder="0"/>
    </xf>
    <xf borderId="1" fillId="19" fontId="2" numFmtId="0" xfId="0" applyAlignment="1" applyBorder="1" applyFill="1" applyFont="1">
      <alignment horizontal="center" readingOrder="0"/>
    </xf>
    <xf borderId="0" fillId="12" fontId="3" numFmtId="0" xfId="0" applyFont="1"/>
    <xf borderId="0" fillId="20" fontId="3" numFmtId="0" xfId="0" applyFill="1" applyFont="1"/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20" fontId="16" numFmtId="0" xfId="0" applyAlignment="1" applyFont="1">
      <alignment horizontal="right" readingOrder="0" shrinkToFit="0" vertical="bottom" wrapText="0"/>
    </xf>
    <xf borderId="0" fillId="20" fontId="3" numFmtId="0" xfId="0" applyAlignment="1" applyFont="1">
      <alignment horizontal="right" vertical="bottom"/>
    </xf>
    <xf borderId="0" fillId="6" fontId="16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horizontal="right" vertical="bottom"/>
    </xf>
    <xf borderId="0" fillId="21" fontId="16" numFmtId="0" xfId="0" applyAlignment="1" applyFill="1" applyFont="1">
      <alignment horizontal="right" readingOrder="0" shrinkToFit="0" vertical="bottom" wrapText="0"/>
    </xf>
    <xf borderId="0" fillId="21" fontId="3" numFmtId="0" xfId="0" applyAlignment="1" applyFont="1">
      <alignment horizontal="right" vertical="bottom"/>
    </xf>
    <xf borderId="9" fillId="22" fontId="17" numFmtId="0" xfId="0" applyAlignment="1" applyBorder="1" applyFill="1" applyFont="1">
      <alignment horizontal="center" readingOrder="0" vertical="bottom"/>
    </xf>
    <xf borderId="2" fillId="0" fontId="18" numFmtId="0" xfId="0" applyBorder="1" applyFont="1"/>
    <xf borderId="3" fillId="0" fontId="18" numFmtId="0" xfId="0" applyBorder="1" applyFont="1"/>
    <xf borderId="0" fillId="11" fontId="17" numFmtId="0" xfId="0" applyAlignment="1" applyFont="1">
      <alignment horizontal="center" readingOrder="0" vertical="bottom"/>
    </xf>
    <xf borderId="6" fillId="0" fontId="18" numFmtId="0" xfId="0" applyBorder="1" applyFont="1"/>
    <xf borderId="7" fillId="0" fontId="18" numFmtId="0" xfId="0" applyBorder="1" applyFont="1"/>
    <xf borderId="8" fillId="0" fontId="18" numFmtId="0" xfId="0" applyBorder="1" applyFont="1"/>
    <xf borderId="0" fillId="0" fontId="2" numFmtId="49" xfId="0" applyAlignment="1" applyFont="1" applyNumberFormat="1">
      <alignment readingOrder="0"/>
    </xf>
    <xf borderId="1" fillId="23" fontId="8" numFmtId="0" xfId="0" applyAlignment="1" applyBorder="1" applyFill="1" applyFont="1">
      <alignment vertical="bottom"/>
    </xf>
    <xf borderId="1" fillId="0" fontId="6" numFmtId="49" xfId="0" applyAlignment="1" applyBorder="1" applyFont="1" applyNumberFormat="1">
      <alignment readingOrder="0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1" fillId="24" fontId="3" numFmtId="0" xfId="0" applyAlignment="1" applyBorder="1" applyFill="1" applyFont="1">
      <alignment horizontal="right" vertical="bottom"/>
    </xf>
    <xf borderId="1" fillId="25" fontId="8" numFmtId="0" xfId="0" applyAlignment="1" applyBorder="1" applyFill="1" applyFont="1">
      <alignment vertical="bottom"/>
    </xf>
    <xf borderId="1" fillId="25" fontId="8" numFmtId="0" xfId="0" applyAlignment="1" applyBorder="1" applyFont="1">
      <alignment horizontal="right" vertical="bottom"/>
    </xf>
    <xf borderId="1" fillId="25" fontId="6" numFmtId="0" xfId="0" applyAlignment="1" applyBorder="1" applyFont="1">
      <alignment readingOrder="0"/>
    </xf>
    <xf borderId="1" fillId="25" fontId="6" numFmtId="0" xfId="0" applyBorder="1" applyFont="1"/>
    <xf borderId="1" fillId="23" fontId="8" numFmtId="0" xfId="0" applyAlignment="1" applyBorder="1" applyFont="1">
      <alignment vertical="bottom"/>
    </xf>
    <xf borderId="1" fillId="23" fontId="6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4" fontId="2" numFmtId="0" xfId="0" applyAlignment="1" applyBorder="1" applyFont="1">
      <alignment readingOrder="0"/>
    </xf>
    <xf borderId="1" fillId="24" fontId="3" numFmtId="0" xfId="0" applyAlignment="1" applyBorder="1" applyFont="1">
      <alignment horizontal="right" vertical="bottom"/>
    </xf>
    <xf borderId="1" fillId="25" fontId="8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shrinkToFit="0" vertical="bottom" wrapText="0"/>
    </xf>
    <xf borderId="1" fillId="11" fontId="1" numFmtId="0" xfId="0" applyAlignment="1" applyBorder="1" applyFont="1">
      <alignment horizontal="right" readingOrder="0" shrinkToFit="0" vertical="bottom" wrapText="0"/>
    </xf>
    <xf borderId="1" fillId="24" fontId="1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26" fontId="6" numFmtId="0" xfId="0" applyAlignment="1" applyFill="1" applyFont="1">
      <alignment readingOrder="0"/>
    </xf>
    <xf borderId="0" fillId="26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brar Khan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'Outlier Detection - Data'!$D$8:$D$11</c:f>
            </c:strRef>
          </c:cat>
          <c:val>
            <c:numRef>
              <c:f>'Outlier Detection - Data'!$E$8:$E$11</c:f>
              <c:numCache/>
            </c:numRef>
          </c:val>
        </c:ser>
        <c:axId val="604108493"/>
        <c:axId val="2110517882"/>
      </c:barChart>
      <c:catAx>
        <c:axId val="604108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517882"/>
      </c:catAx>
      <c:valAx>
        <c:axId val="2110517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108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Nikhil!$A$2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Nikhil!$B$1</c:f>
            </c:strRef>
          </c:cat>
          <c:val>
            <c:numRef>
              <c:f>Nikhil!$B$2</c:f>
              <c:numCache/>
            </c:numRef>
          </c:val>
          <c:smooth val="0"/>
        </c:ser>
        <c:ser>
          <c:idx val="1"/>
          <c:order val="1"/>
          <c:tx>
            <c:strRef>
              <c:f>Nikhil!$A$5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Nikhil!$B$1</c:f>
            </c:strRef>
          </c:cat>
          <c:val>
            <c:numRef>
              <c:f>Nikhil!$B$5</c:f>
              <c:numCache/>
            </c:numRef>
          </c:val>
          <c:smooth val="0"/>
        </c:ser>
        <c:ser>
          <c:idx val="2"/>
          <c:order val="2"/>
          <c:tx>
            <c:strRef>
              <c:f>Nikhil!$A$4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Nikhil!$B$1</c:f>
            </c:strRef>
          </c:cat>
          <c:val>
            <c:numRef>
              <c:f>Nikhil!$B$4</c:f>
              <c:numCache/>
            </c:numRef>
          </c:val>
          <c:smooth val="0"/>
        </c:ser>
        <c:ser>
          <c:idx val="3"/>
          <c:order val="3"/>
          <c:tx>
            <c:strRef>
              <c:f>Nikhil!$A$3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Nikhil!$B$1</c:f>
            </c:strRef>
          </c:cat>
          <c:val>
            <c:numRef>
              <c:f>Nikhil!$B$3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53356949"/>
        <c:axId val="310867500"/>
      </c:stockChart>
      <c:dateAx>
        <c:axId val="85335694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867500"/>
      </c:dateAx>
      <c:valAx>
        <c:axId val="310867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 sz="1400">
                    <a:solidFill>
                      <a:srgbClr val="000000"/>
                    </a:solidFill>
                    <a:latin typeface="Courier New"/>
                  </a:rPr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56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dilip!$F$28:$J$28</c:f>
            </c:strRef>
          </c:cat>
          <c:val>
            <c:numRef>
              <c:f>dilip!$G$29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dilip!$F$28:$J$28</c:f>
            </c:strRef>
          </c:cat>
          <c:val>
            <c:numRef>
              <c:f>dilip!$F$31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dilip!$F$28:$J$28</c:f>
            </c:strRef>
          </c:cat>
          <c:val>
            <c:numRef>
              <c:f>dilip!$F$32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dilip!$F$28:$J$28</c:f>
            </c:strRef>
          </c:cat>
          <c:val>
            <c:numRef>
              <c:f>dilip!$H$29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71117498"/>
        <c:axId val="856251491"/>
      </c:stockChart>
      <c:dateAx>
        <c:axId val="37111749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51491"/>
      </c:dateAx>
      <c:valAx>
        <c:axId val="856251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117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'Abrar Khan'!$D$20:$H$20</c:f>
            </c:strRef>
          </c:cat>
          <c:val>
            <c:numRef>
              <c:f>'Abrar Khan'!$F$21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'Abrar Khan'!$D$20:$H$20</c:f>
            </c:strRef>
          </c:cat>
          <c:val>
            <c:numRef>
              <c:f>'Abrar Khan'!$G$21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'Abrar Khan'!$D$20:$H$20</c:f>
            </c:strRef>
          </c:cat>
          <c:val>
            <c:numRef>
              <c:f>'Abrar Khan'!$D$21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'Abrar Khan'!$D$20:$H$20</c:f>
            </c:strRef>
          </c:cat>
          <c:val>
            <c:numRef>
              <c:f>'Abrar Khan'!$E$21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84665905"/>
        <c:axId val="1862876589"/>
      </c:stockChart>
      <c:dateAx>
        <c:axId val="108466590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876589"/>
      </c:dateAx>
      <c:valAx>
        <c:axId val="1862876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66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'rohit kundu'!$C$28</c:f>
            </c:strRef>
          </c:cat>
          <c:val>
            <c:numRef>
              <c:f>'rohit kundu'!$C$30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'rohit kundu'!$C$28</c:f>
            </c:strRef>
          </c:cat>
          <c:val>
            <c:numRef>
              <c:f>'rohit kundu'!$C$32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'rohit kundu'!$C$28</c:f>
            </c:strRef>
          </c:cat>
          <c:val>
            <c:numRef>
              <c:f>'rohit kundu'!$C$33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'rohit kundu'!$C$28</c:f>
            </c:strRef>
          </c:cat>
          <c:val>
            <c:numRef>
              <c:f>'rohit kundu'!$C$29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42715587"/>
        <c:axId val="617854774"/>
      </c:stockChart>
      <c:dateAx>
        <c:axId val="124271558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854774"/>
      </c:dateAx>
      <c:valAx>
        <c:axId val="617854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715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'rohit kundu'!$F$6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'rohit kundu'!$E$7:$E$11</c:f>
            </c:strRef>
          </c:cat>
          <c:val>
            <c:numRef>
              <c:f>'rohit kundu'!$F$7:$F$11</c:f>
              <c:numCache/>
            </c:numRef>
          </c:val>
        </c:ser>
        <c:axId val="2066453528"/>
        <c:axId val="499960453"/>
      </c:barChart>
      <c:catAx>
        <c:axId val="206645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960453"/>
      </c:catAx>
      <c:valAx>
        <c:axId val="49996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453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'boxplot pintu pradhan'!$A$2</c:f>
            </c:strRef>
          </c:cat>
          <c:val>
            <c:numRef>
              <c:f>'boxplot pintu pradhan'!$C$2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'boxplot pintu pradhan'!$A$2</c:f>
            </c:strRef>
          </c:cat>
          <c:val>
            <c:numRef>
              <c:f>'boxplot pintu pradhan'!$E$2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'boxplot pintu pradhan'!$A$2</c:f>
            </c:strRef>
          </c:cat>
          <c:val>
            <c:numRef>
              <c:f>'boxplot pintu pradhan'!$B$2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'boxplot pintu pradhan'!$A$2</c:f>
            </c:strRef>
          </c:cat>
          <c:val>
            <c:numRef>
              <c:f>'boxplot pintu pradhan'!$D$2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37935910"/>
        <c:axId val="591515787"/>
      </c:stockChart>
      <c:dateAx>
        <c:axId val="133793591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515787"/>
      </c:dateAx>
      <c:valAx>
        <c:axId val="591515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935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Daman!$C$42</c:f>
            </c:strRef>
          </c:cat>
          <c:val>
            <c:numRef>
              <c:f>Daman!$E$42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Daman!$C$42</c:f>
            </c:strRef>
          </c:cat>
          <c:val>
            <c:numRef>
              <c:f>Daman!$G$42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Daman!$C$42</c:f>
            </c:strRef>
          </c:cat>
          <c:val>
            <c:numRef>
              <c:f>Daman!$D$42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Daman!$C$42</c:f>
            </c:strRef>
          </c:cat>
          <c:val>
            <c:numRef>
              <c:f>Daman!$F$42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57621334"/>
        <c:axId val="1723756173"/>
      </c:stockChart>
      <c:dateAx>
        <c:axId val="75762133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756173"/>
      </c:dateAx>
      <c:valAx>
        <c:axId val="1723756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621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Neha!$N$1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Neha!$L$2</c:f>
            </c:strRef>
          </c:cat>
          <c:val>
            <c:numRef>
              <c:f>Neha!$N$2</c:f>
              <c:numCache/>
            </c:numRef>
          </c:val>
          <c:smooth val="0"/>
        </c:ser>
        <c:ser>
          <c:idx val="1"/>
          <c:order val="1"/>
          <c:tx>
            <c:strRef>
              <c:f>Neha!$Q$1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Neha!$L$2</c:f>
            </c:strRef>
          </c:cat>
          <c:val>
            <c:numRef>
              <c:f>Neha!$Q$2</c:f>
              <c:numCache/>
            </c:numRef>
          </c:val>
          <c:smooth val="0"/>
        </c:ser>
        <c:ser>
          <c:idx val="2"/>
          <c:order val="2"/>
          <c:tx>
            <c:strRef>
              <c:f>Neha!$M$1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Neha!$L$2</c:f>
            </c:strRef>
          </c:cat>
          <c:val>
            <c:numRef>
              <c:f>Neha!$M$2</c:f>
              <c:numCache/>
            </c:numRef>
          </c:val>
          <c:smooth val="0"/>
        </c:ser>
        <c:ser>
          <c:idx val="3"/>
          <c:order val="3"/>
          <c:tx>
            <c:strRef>
              <c:f>Neha!$P$1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Neha!$L$2</c:f>
            </c:strRef>
          </c:cat>
          <c:val>
            <c:numRef>
              <c:f>Neha!$P$2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25983312"/>
        <c:axId val="1037824640"/>
      </c:stockChart>
      <c:dateAx>
        <c:axId val="52598331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824640"/>
      </c:dateAx>
      <c:valAx>
        <c:axId val="103782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983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vs. Q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Neha!$D$39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Neha!$E$37</c:f>
            </c:strRef>
          </c:cat>
          <c:val>
            <c:numRef>
              <c:f>Neha!$E$39</c:f>
              <c:numCache/>
            </c:numRef>
          </c:val>
          <c:smooth val="0"/>
        </c:ser>
        <c:ser>
          <c:idx val="1"/>
          <c:order val="1"/>
          <c:tx>
            <c:strRef>
              <c:f>Neha!$D$41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Neha!$E$37</c:f>
            </c:strRef>
          </c:cat>
          <c:val>
            <c:numRef>
              <c:f>Neha!$E$41</c:f>
              <c:numCache/>
            </c:numRef>
          </c:val>
          <c:smooth val="0"/>
        </c:ser>
        <c:ser>
          <c:idx val="2"/>
          <c:order val="2"/>
          <c:tx>
            <c:strRef>
              <c:f>Neha!$D$38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Neha!$E$37</c:f>
            </c:strRef>
          </c:cat>
          <c:val>
            <c:numRef>
              <c:f>Neha!$E$38</c:f>
              <c:numCache/>
            </c:numRef>
          </c:val>
          <c:smooth val="0"/>
        </c:ser>
        <c:ser>
          <c:idx val="3"/>
          <c:order val="3"/>
          <c:tx>
            <c:strRef>
              <c:f>Neha!$D$40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Neha!$E$37</c:f>
            </c:strRef>
          </c:cat>
          <c:val>
            <c:numRef>
              <c:f>Neha!$E$40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11912416"/>
        <c:axId val="61162703"/>
      </c:stockChart>
      <c:dateAx>
        <c:axId val="14119124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62703"/>
      </c:dateAx>
      <c:valAx>
        <c:axId val="61162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912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Sheet10!$D$2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Sheet10!$E$1</c:f>
            </c:strRef>
          </c:cat>
          <c:val>
            <c:numRef>
              <c:f>Sheet10!$E$2</c:f>
              <c:numCache/>
            </c:numRef>
          </c:val>
          <c:smooth val="0"/>
        </c:ser>
        <c:ser>
          <c:idx val="1"/>
          <c:order val="1"/>
          <c:tx>
            <c:strRef>
              <c:f>Sheet10!$D$2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Sheet10!$E$1</c:f>
            </c:strRef>
          </c:cat>
          <c:val>
            <c:numRef>
              <c:f>Sheet10!$E$2</c:f>
              <c:numCache/>
            </c:numRef>
          </c:val>
          <c:smooth val="0"/>
        </c:ser>
        <c:ser>
          <c:idx val="2"/>
          <c:order val="2"/>
          <c:tx>
            <c:strRef>
              <c:f>Sheet10!$D$2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Sheet10!$E$1</c:f>
            </c:strRef>
          </c:cat>
          <c:val>
            <c:numRef>
              <c:f>Sheet10!$E$2</c:f>
              <c:numCache/>
            </c:numRef>
          </c:val>
          <c:smooth val="0"/>
        </c:ser>
        <c:ser>
          <c:idx val="3"/>
          <c:order val="3"/>
          <c:tx>
            <c:strRef>
              <c:f>Sheet10!$D$2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Sheet10!$E$1</c:f>
            </c:strRef>
          </c:cat>
          <c:val>
            <c:numRef>
              <c:f>Sheet10!$E$2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64493195"/>
        <c:axId val="401180969"/>
      </c:stockChart>
      <c:dateAx>
        <c:axId val="136449319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180969"/>
      </c:dateAx>
      <c:valAx>
        <c:axId val="401180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493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s.no vs. median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Akshay!$E$13</c:f>
            </c:strRef>
          </c:cat>
          <c:val>
            <c:numRef>
              <c:f>Akshay!$E$13:$F$13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Akshay!$E$13</c:f>
            </c:strRef>
          </c:cat>
          <c:val>
            <c:numRef>
              <c:f>Akshay!$E$15:$F$15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Akshay!$E$13</c:f>
            </c:strRef>
          </c:cat>
          <c:val>
            <c:numRef>
              <c:f>Akshay!$E$12:$F$12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Akshay!$E$13</c:f>
            </c:strRef>
          </c:cat>
          <c:val>
            <c:numRef>
              <c:f>Akshay!$E$14:$F$14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55763350"/>
        <c:axId val="1844382757"/>
      </c:stockChart>
      <c:dateAx>
        <c:axId val="25576335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382757"/>
      </c:dateAx>
      <c:valAx>
        <c:axId val="184438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s.no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763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Relationship Id="rId2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30</xdr:row>
      <xdr:rowOff>66675</xdr:rowOff>
    </xdr:from>
    <xdr:ext cx="5715000" cy="3533775"/>
    <xdr:graphicFrame>
      <xdr:nvGraphicFramePr>
        <xdr:cNvPr id="101157153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14</xdr:row>
      <xdr:rowOff>19050</xdr:rowOff>
    </xdr:from>
    <xdr:ext cx="3409950" cy="2114550"/>
    <xdr:graphicFrame>
      <xdr:nvGraphicFramePr>
        <xdr:cNvPr id="134642063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27</xdr:row>
      <xdr:rowOff>28575</xdr:rowOff>
    </xdr:from>
    <xdr:ext cx="2867025" cy="2990850"/>
    <xdr:pic>
      <xdr:nvPicPr>
        <xdr:cNvPr id="35046124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3</xdr:row>
      <xdr:rowOff>19050</xdr:rowOff>
    </xdr:from>
    <xdr:ext cx="4667250" cy="2657475"/>
    <xdr:graphicFrame>
      <xdr:nvGraphicFramePr>
        <xdr:cNvPr id="200530384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19050</xdr:rowOff>
    </xdr:from>
    <xdr:ext cx="5715000" cy="3533775"/>
    <xdr:graphicFrame>
      <xdr:nvGraphicFramePr>
        <xdr:cNvPr id="23708928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30</xdr:row>
      <xdr:rowOff>104775</xdr:rowOff>
    </xdr:from>
    <xdr:ext cx="4286250" cy="3543300"/>
    <xdr:graphicFrame>
      <xdr:nvGraphicFramePr>
        <xdr:cNvPr id="1954221367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22</xdr:row>
      <xdr:rowOff>66675</xdr:rowOff>
    </xdr:from>
    <xdr:ext cx="5715000" cy="3533775"/>
    <xdr:graphicFrame>
      <xdr:nvGraphicFramePr>
        <xdr:cNvPr id="86061077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28</xdr:row>
      <xdr:rowOff>85725</xdr:rowOff>
    </xdr:from>
    <xdr:ext cx="5715000" cy="3533775"/>
    <xdr:graphicFrame>
      <xdr:nvGraphicFramePr>
        <xdr:cNvPr id="153460176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400050</xdr:colOff>
      <xdr:row>1</xdr:row>
      <xdr:rowOff>85725</xdr:rowOff>
    </xdr:from>
    <xdr:ext cx="5715000" cy="3533775"/>
    <xdr:graphicFrame>
      <xdr:nvGraphicFramePr>
        <xdr:cNvPr id="122425993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266700</xdr:colOff>
      <xdr:row>0</xdr:row>
      <xdr:rowOff>57150</xdr:rowOff>
    </xdr:from>
    <xdr:ext cx="2628900" cy="1619250"/>
    <xdr:graphicFrame>
      <xdr:nvGraphicFramePr>
        <xdr:cNvPr id="57732448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42</xdr:row>
      <xdr:rowOff>171450</xdr:rowOff>
    </xdr:from>
    <xdr:ext cx="3876675" cy="1781175"/>
    <xdr:graphicFrame>
      <xdr:nvGraphicFramePr>
        <xdr:cNvPr id="186320601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742950</xdr:colOff>
      <xdr:row>2</xdr:row>
      <xdr:rowOff>95250</xdr:rowOff>
    </xdr:from>
    <xdr:ext cx="2752725" cy="2314575"/>
    <xdr:graphicFrame>
      <xdr:nvGraphicFramePr>
        <xdr:cNvPr id="59464387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35</xdr:row>
      <xdr:rowOff>152400</xdr:rowOff>
    </xdr:from>
    <xdr:ext cx="2324100" cy="2085975"/>
    <xdr:graphicFrame>
      <xdr:nvGraphicFramePr>
        <xdr:cNvPr id="141674995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20:H21" displayName="Table_1" id="1">
  <tableColumns count="5">
    <tableColumn name="Q1" id="1"/>
    <tableColumn name="Q3" id="2"/>
    <tableColumn name="IQR" id="3"/>
    <tableColumn name="Upper Outlier" id="4"/>
    <tableColumn name="Lower Outlier" id="5"/>
  </tableColumns>
  <tableStyleInfo name="Abrar Kh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4.5"/>
    <col customWidth="1" min="6" max="6" width="12.63"/>
  </cols>
  <sheetData>
    <row r="1" ht="15.75" customHeight="1">
      <c r="A1" s="1" t="s">
        <v>0</v>
      </c>
      <c r="E1" s="2" t="s">
        <v>0</v>
      </c>
      <c r="H1" s="3"/>
    </row>
    <row r="2" ht="15.75" customHeight="1">
      <c r="A2" s="4">
        <v>112.0</v>
      </c>
      <c r="D2" s="2" t="s">
        <v>1</v>
      </c>
      <c r="E2" s="2">
        <v>122.75</v>
      </c>
      <c r="H2" s="3"/>
    </row>
    <row r="3" ht="15.75" customHeight="1">
      <c r="A3" s="4">
        <v>681.0</v>
      </c>
      <c r="D3" s="2" t="s">
        <v>2</v>
      </c>
      <c r="E3" s="2">
        <v>180.0</v>
      </c>
      <c r="H3" s="3"/>
    </row>
    <row r="4" ht="15.75" customHeight="1">
      <c r="A4" s="4">
        <v>191.0</v>
      </c>
      <c r="D4" s="2" t="s">
        <v>3</v>
      </c>
      <c r="E4" s="2">
        <v>57.25</v>
      </c>
      <c r="H4" s="3"/>
    </row>
    <row r="5" ht="15.75" customHeight="1">
      <c r="A5" s="4">
        <v>191.0</v>
      </c>
      <c r="D5" s="2" t="s">
        <v>4</v>
      </c>
      <c r="E5" s="2">
        <v>265.875</v>
      </c>
      <c r="H5" s="3"/>
    </row>
    <row r="6" ht="15.75" customHeight="1">
      <c r="A6" s="4">
        <v>191.0</v>
      </c>
      <c r="D6" s="2" t="s">
        <v>5</v>
      </c>
      <c r="E6" s="2">
        <v>36.875</v>
      </c>
      <c r="H6" s="3"/>
    </row>
    <row r="7" ht="15.75" customHeight="1">
      <c r="A7" s="4">
        <v>191.0</v>
      </c>
      <c r="G7" s="2" t="s">
        <v>6</v>
      </c>
      <c r="H7" s="3"/>
    </row>
    <row r="8" ht="15.75" customHeight="1">
      <c r="A8" s="4">
        <v>191.0</v>
      </c>
      <c r="D8" s="2" t="s">
        <v>7</v>
      </c>
      <c r="E8" s="5">
        <f>min(A2:A101)</f>
        <v>18</v>
      </c>
      <c r="G8" s="2" t="s">
        <v>7</v>
      </c>
      <c r="H8" s="2" t="s">
        <v>1</v>
      </c>
      <c r="I8" s="2" t="s">
        <v>8</v>
      </c>
      <c r="J8" s="2" t="s">
        <v>2</v>
      </c>
      <c r="K8" s="2" t="s">
        <v>9</v>
      </c>
    </row>
    <row r="9" ht="15.75" customHeight="1">
      <c r="A9" s="4">
        <v>191.0</v>
      </c>
      <c r="D9" s="2" t="s">
        <v>1</v>
      </c>
      <c r="E9" s="2">
        <v>122.75</v>
      </c>
      <c r="G9" s="5">
        <f>min(A5:CV5)</f>
        <v>191</v>
      </c>
      <c r="H9" s="2">
        <v>122.75</v>
      </c>
      <c r="I9" s="5">
        <f>QUARTILE(A5:CV5,2)</f>
        <v>228.4375</v>
      </c>
      <c r="J9" s="2">
        <v>180.0</v>
      </c>
      <c r="K9" s="5">
        <f>max(A2:A101)</f>
        <v>681</v>
      </c>
    </row>
    <row r="10" ht="15.75" customHeight="1">
      <c r="A10" s="4">
        <v>191.0</v>
      </c>
      <c r="D10" s="2" t="s">
        <v>8</v>
      </c>
      <c r="E10" s="5">
        <f>QUARTILE(A2:A101,2)</f>
        <v>191</v>
      </c>
      <c r="H10" s="3"/>
    </row>
    <row r="11" ht="15.75" customHeight="1">
      <c r="A11" s="4">
        <v>191.0</v>
      </c>
      <c r="D11" s="2" t="s">
        <v>2</v>
      </c>
      <c r="E11" s="2">
        <v>180.0</v>
      </c>
      <c r="H11" s="3"/>
    </row>
    <row r="12" ht="15.75" customHeight="1">
      <c r="A12" s="4">
        <v>191.0</v>
      </c>
      <c r="D12" s="2" t="s">
        <v>9</v>
      </c>
      <c r="E12" s="5">
        <f>max(A2:A101)</f>
        <v>681</v>
      </c>
      <c r="H12" s="3"/>
    </row>
    <row r="13" ht="15.75" customHeight="1">
      <c r="A13" s="4">
        <v>191.0</v>
      </c>
      <c r="H13" s="3"/>
    </row>
    <row r="14" ht="15.75" customHeight="1">
      <c r="A14" s="4">
        <v>191.0</v>
      </c>
      <c r="H14" s="3"/>
    </row>
    <row r="15" ht="15.75" customHeight="1">
      <c r="A15" s="4">
        <v>191.0</v>
      </c>
      <c r="H15" s="3"/>
    </row>
    <row r="16" ht="15.75" customHeight="1">
      <c r="A16" s="4">
        <v>191.0</v>
      </c>
      <c r="H16" s="3"/>
    </row>
    <row r="17" ht="15.75" customHeight="1">
      <c r="A17" s="4">
        <v>191.0</v>
      </c>
    </row>
    <row r="18" ht="15.75" customHeight="1">
      <c r="A18" s="4">
        <v>191.0</v>
      </c>
    </row>
    <row r="19" ht="15.75" customHeight="1">
      <c r="A19" s="4">
        <v>191.0</v>
      </c>
    </row>
    <row r="20" ht="15.75" customHeight="1">
      <c r="A20" s="4">
        <v>191.0</v>
      </c>
    </row>
    <row r="21" ht="15.75" customHeight="1">
      <c r="A21" s="4">
        <v>191.0</v>
      </c>
    </row>
    <row r="22" ht="15.75" customHeight="1">
      <c r="A22" s="4">
        <v>191.0</v>
      </c>
    </row>
    <row r="23" ht="15.75" customHeight="1">
      <c r="A23" s="4">
        <v>191.0</v>
      </c>
    </row>
    <row r="24" ht="15.75" customHeight="1">
      <c r="A24" s="4">
        <v>191.0</v>
      </c>
    </row>
    <row r="25" ht="15.75" customHeight="1">
      <c r="A25" s="4">
        <v>191.0</v>
      </c>
    </row>
    <row r="26" ht="15.75" customHeight="1">
      <c r="A26" s="4">
        <v>191.0</v>
      </c>
    </row>
    <row r="27" ht="15.75" customHeight="1">
      <c r="A27" s="4">
        <v>191.0</v>
      </c>
    </row>
    <row r="28" ht="15.75" customHeight="1">
      <c r="A28" s="4">
        <v>191.0</v>
      </c>
    </row>
    <row r="29" ht="15.75" customHeight="1">
      <c r="A29" s="4">
        <v>191.0</v>
      </c>
    </row>
    <row r="30" ht="15.75" customHeight="1">
      <c r="A30" s="4">
        <v>191.0</v>
      </c>
    </row>
    <row r="31" ht="15.75" customHeight="1">
      <c r="A31" s="4">
        <v>191.0</v>
      </c>
    </row>
    <row r="32" ht="15.75" customHeight="1">
      <c r="A32" s="4">
        <v>191.0</v>
      </c>
    </row>
    <row r="33" ht="15.75" customHeight="1">
      <c r="A33" s="4">
        <v>191.0</v>
      </c>
    </row>
    <row r="34" ht="15.75" customHeight="1">
      <c r="A34" s="4">
        <v>191.0</v>
      </c>
    </row>
    <row r="35" ht="15.75" customHeight="1">
      <c r="A35" s="4">
        <v>191.0</v>
      </c>
    </row>
    <row r="36" ht="15.75" customHeight="1">
      <c r="A36" s="4">
        <v>191.0</v>
      </c>
    </row>
    <row r="37" ht="15.75" customHeight="1">
      <c r="A37" s="4">
        <v>191.0</v>
      </c>
    </row>
    <row r="38" ht="15.75" customHeight="1">
      <c r="A38" s="4">
        <v>191.0</v>
      </c>
    </row>
    <row r="39" ht="15.75" customHeight="1">
      <c r="A39" s="4">
        <v>191.0</v>
      </c>
    </row>
    <row r="40" ht="15.75" customHeight="1">
      <c r="A40" s="4">
        <v>191.0</v>
      </c>
    </row>
    <row r="41" ht="15.75" customHeight="1">
      <c r="A41" s="4">
        <v>191.0</v>
      </c>
    </row>
    <row r="42" ht="15.75" customHeight="1">
      <c r="A42" s="4">
        <v>191.0</v>
      </c>
    </row>
    <row r="43" ht="15.75" customHeight="1">
      <c r="A43" s="4">
        <v>191.0</v>
      </c>
    </row>
    <row r="44" ht="15.75" customHeight="1">
      <c r="A44" s="4">
        <v>191.0</v>
      </c>
    </row>
    <row r="45" ht="15.75" customHeight="1">
      <c r="A45" s="4">
        <v>191.0</v>
      </c>
    </row>
    <row r="46" ht="15.75" customHeight="1">
      <c r="A46" s="4">
        <v>191.0</v>
      </c>
    </row>
    <row r="47" ht="15.75" customHeight="1">
      <c r="A47" s="4">
        <v>191.0</v>
      </c>
    </row>
    <row r="48" ht="15.75" customHeight="1">
      <c r="A48" s="4">
        <v>191.0</v>
      </c>
    </row>
    <row r="49" ht="15.75" customHeight="1">
      <c r="A49" s="4">
        <v>191.0</v>
      </c>
    </row>
    <row r="50" ht="15.75" customHeight="1">
      <c r="A50" s="4">
        <v>191.0</v>
      </c>
    </row>
    <row r="51" ht="15.75" customHeight="1">
      <c r="A51" s="4">
        <v>191.0</v>
      </c>
    </row>
    <row r="52" ht="15.75" customHeight="1">
      <c r="A52" s="4">
        <v>191.0</v>
      </c>
    </row>
    <row r="53" ht="15.75" customHeight="1">
      <c r="A53" s="4">
        <v>191.0</v>
      </c>
    </row>
    <row r="54" ht="15.75" customHeight="1">
      <c r="A54" s="4">
        <v>191.0</v>
      </c>
    </row>
    <row r="55" ht="15.75" customHeight="1">
      <c r="A55" s="4">
        <v>191.0</v>
      </c>
    </row>
    <row r="56" ht="15.75" customHeight="1">
      <c r="A56" s="4">
        <v>191.0</v>
      </c>
    </row>
    <row r="57" ht="15.75" customHeight="1">
      <c r="A57" s="4">
        <v>191.0</v>
      </c>
    </row>
    <row r="58" ht="15.75" customHeight="1">
      <c r="A58" s="4">
        <v>191.0</v>
      </c>
    </row>
    <row r="59" ht="15.75" customHeight="1">
      <c r="A59" s="4">
        <v>191.0</v>
      </c>
    </row>
    <row r="60" ht="15.75" customHeight="1">
      <c r="A60" s="4">
        <v>191.0</v>
      </c>
    </row>
    <row r="61" ht="15.75" customHeight="1">
      <c r="A61" s="4">
        <v>191.0</v>
      </c>
    </row>
    <row r="62" ht="15.75" customHeight="1">
      <c r="A62" s="4">
        <v>191.0</v>
      </c>
    </row>
    <row r="63" ht="15.75" customHeight="1">
      <c r="A63" s="4">
        <v>191.0</v>
      </c>
    </row>
    <row r="64" ht="15.75" customHeight="1">
      <c r="A64" s="4">
        <v>191.0</v>
      </c>
    </row>
    <row r="65" ht="15.75" customHeight="1">
      <c r="A65" s="4">
        <v>191.0</v>
      </c>
    </row>
    <row r="66" ht="15.75" customHeight="1">
      <c r="A66" s="4">
        <v>191.0</v>
      </c>
    </row>
    <row r="67" ht="15.75" customHeight="1">
      <c r="A67" s="4">
        <v>191.0</v>
      </c>
    </row>
    <row r="68" ht="15.75" customHeight="1">
      <c r="A68" s="4">
        <v>191.0</v>
      </c>
    </row>
    <row r="69" ht="15.75" customHeight="1">
      <c r="A69" s="4">
        <v>191.0</v>
      </c>
    </row>
    <row r="70" ht="15.75" customHeight="1">
      <c r="A70" s="4">
        <v>191.0</v>
      </c>
    </row>
    <row r="71" ht="15.75" customHeight="1">
      <c r="A71" s="4">
        <v>191.0</v>
      </c>
    </row>
    <row r="72" ht="15.75" customHeight="1">
      <c r="A72" s="4">
        <v>191.0</v>
      </c>
    </row>
    <row r="73" ht="15.75" customHeight="1">
      <c r="A73" s="4">
        <v>191.0</v>
      </c>
    </row>
    <row r="74" ht="15.75" customHeight="1">
      <c r="A74" s="4">
        <v>191.0</v>
      </c>
    </row>
    <row r="75" ht="15.75" customHeight="1">
      <c r="A75" s="4">
        <v>191.0</v>
      </c>
    </row>
    <row r="76" ht="15.75" customHeight="1">
      <c r="A76" s="4">
        <v>191.0</v>
      </c>
    </row>
    <row r="77" ht="15.75" customHeight="1">
      <c r="A77" s="4">
        <v>191.0</v>
      </c>
    </row>
    <row r="78" ht="15.75" customHeight="1">
      <c r="A78" s="4">
        <v>191.0</v>
      </c>
    </row>
    <row r="79" ht="15.75" customHeight="1">
      <c r="A79" s="4">
        <v>191.0</v>
      </c>
    </row>
    <row r="80" ht="15.75" customHeight="1">
      <c r="A80" s="4">
        <v>191.0</v>
      </c>
    </row>
    <row r="81" ht="15.75" customHeight="1">
      <c r="A81" s="4">
        <v>191.0</v>
      </c>
    </row>
    <row r="82" ht="15.75" customHeight="1">
      <c r="A82" s="4">
        <v>191.0</v>
      </c>
    </row>
    <row r="83" ht="15.75" customHeight="1">
      <c r="A83" s="4">
        <v>191.0</v>
      </c>
    </row>
    <row r="84" ht="15.75" customHeight="1">
      <c r="A84" s="4">
        <v>191.0</v>
      </c>
    </row>
    <row r="85" ht="15.75" customHeight="1">
      <c r="A85" s="4">
        <v>144.0</v>
      </c>
    </row>
    <row r="86" ht="15.75" customHeight="1">
      <c r="A86" s="4">
        <v>103.0</v>
      </c>
    </row>
    <row r="87" ht="15.75" customHeight="1">
      <c r="A87" s="4">
        <v>150.0</v>
      </c>
    </row>
    <row r="88" ht="15.75" customHeight="1">
      <c r="A88" s="4">
        <v>175.0</v>
      </c>
    </row>
    <row r="89" ht="15.75" customHeight="1">
      <c r="A89" s="4">
        <v>161.0</v>
      </c>
    </row>
    <row r="90" ht="15.75" customHeight="1">
      <c r="A90" s="4">
        <v>103.0</v>
      </c>
    </row>
    <row r="91" ht="15.75" customHeight="1">
      <c r="A91" s="4">
        <v>152.0</v>
      </c>
    </row>
    <row r="92" ht="15.75" customHeight="1">
      <c r="A92" s="4">
        <v>194.0</v>
      </c>
    </row>
    <row r="93" ht="15.75" customHeight="1">
      <c r="A93" s="4">
        <v>134.0</v>
      </c>
    </row>
    <row r="94" ht="15.75" customHeight="1">
      <c r="A94" s="4">
        <v>126.0</v>
      </c>
    </row>
    <row r="95" ht="15.75" customHeight="1">
      <c r="A95" s="4">
        <v>18.0</v>
      </c>
    </row>
    <row r="96" ht="15.75" customHeight="1">
      <c r="A96" s="4">
        <v>128.0</v>
      </c>
    </row>
    <row r="97" ht="15.75" customHeight="1">
      <c r="A97" s="4">
        <v>122.0</v>
      </c>
    </row>
    <row r="98" ht="15.75" customHeight="1">
      <c r="A98" s="4">
        <v>182.0</v>
      </c>
    </row>
    <row r="99" ht="15.75" customHeight="1">
      <c r="A99" s="4">
        <v>130.0</v>
      </c>
    </row>
    <row r="100" ht="15.75" customHeight="1">
      <c r="A100" s="4">
        <v>178.0</v>
      </c>
    </row>
    <row r="101" ht="15.75" customHeight="1">
      <c r="A101" s="4">
        <v>177.0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/>
      <c r="B1" s="32"/>
      <c r="C1" s="27"/>
      <c r="D1" s="27"/>
      <c r="E1" s="27" t="s">
        <v>57</v>
      </c>
      <c r="F1" s="27" t="s">
        <v>58</v>
      </c>
    </row>
    <row r="2">
      <c r="A2" s="27" t="s">
        <v>0</v>
      </c>
      <c r="B2" s="27" t="s">
        <v>61</v>
      </c>
      <c r="C2" s="27"/>
      <c r="D2" s="2" t="s">
        <v>53</v>
      </c>
      <c r="E2" s="5">
        <f>Min($A$3:$A$17)</f>
        <v>4</v>
      </c>
    </row>
    <row r="3">
      <c r="A3" s="6">
        <v>4.0</v>
      </c>
      <c r="B3" s="6">
        <v>1.0</v>
      </c>
      <c r="C3" s="27"/>
      <c r="D3" s="27" t="s">
        <v>1</v>
      </c>
      <c r="E3" s="6">
        <v>7.0</v>
      </c>
      <c r="F3" s="82">
        <f>16/4</f>
        <v>4</v>
      </c>
    </row>
    <row r="4">
      <c r="A4" s="6">
        <v>6.0</v>
      </c>
      <c r="B4" s="6">
        <v>2.0</v>
      </c>
      <c r="C4" s="27"/>
      <c r="D4" s="27" t="s">
        <v>60</v>
      </c>
      <c r="E4" s="6">
        <v>17.0</v>
      </c>
      <c r="F4" s="6">
        <f>16/2</f>
        <v>8</v>
      </c>
    </row>
    <row r="5">
      <c r="A5" s="6">
        <v>6.0</v>
      </c>
      <c r="B5" s="6">
        <v>3.0</v>
      </c>
      <c r="C5" s="27"/>
      <c r="D5" s="27" t="s">
        <v>2</v>
      </c>
      <c r="E5" s="6">
        <v>23.0</v>
      </c>
      <c r="F5" s="6">
        <f>3*16/4</f>
        <v>12</v>
      </c>
    </row>
    <row r="6">
      <c r="A6" s="45">
        <v>7.0</v>
      </c>
      <c r="B6" s="45">
        <v>4.0</v>
      </c>
      <c r="C6" s="27"/>
      <c r="D6" s="29" t="s">
        <v>54</v>
      </c>
      <c r="E6" s="27">
        <f>Max($A$3:$A$17)</f>
        <v>27</v>
      </c>
    </row>
    <row r="7">
      <c r="A7" s="6">
        <v>8.0</v>
      </c>
      <c r="B7" s="6">
        <v>5.0</v>
      </c>
      <c r="C7" s="27"/>
    </row>
    <row r="8">
      <c r="A8" s="6">
        <v>12.0</v>
      </c>
      <c r="B8" s="6">
        <v>6.0</v>
      </c>
      <c r="C8" s="27"/>
      <c r="D8" s="27"/>
      <c r="E8" s="27"/>
      <c r="F8" s="27"/>
      <c r="G8" s="27"/>
    </row>
    <row r="9">
      <c r="A9" s="6">
        <v>15.0</v>
      </c>
      <c r="B9" s="6">
        <v>7.0</v>
      </c>
      <c r="C9" s="27"/>
      <c r="D9" s="27"/>
      <c r="E9" s="27"/>
      <c r="F9" s="27"/>
      <c r="G9" s="27"/>
    </row>
    <row r="10">
      <c r="A10" s="45">
        <v>17.0</v>
      </c>
      <c r="B10" s="45">
        <v>8.0</v>
      </c>
      <c r="C10" s="27"/>
      <c r="D10" s="27"/>
      <c r="E10" s="27"/>
      <c r="F10" s="27"/>
      <c r="G10" s="27"/>
    </row>
    <row r="11">
      <c r="A11" s="6">
        <v>20.0</v>
      </c>
      <c r="B11" s="6">
        <v>9.0</v>
      </c>
      <c r="C11" s="27"/>
      <c r="D11" s="27"/>
      <c r="E11" s="27"/>
      <c r="F11" s="27"/>
      <c r="G11" s="27"/>
    </row>
    <row r="12">
      <c r="A12" s="6">
        <v>21.0</v>
      </c>
      <c r="B12" s="6">
        <v>10.0</v>
      </c>
      <c r="C12" s="27"/>
      <c r="D12" s="29" t="s">
        <v>62</v>
      </c>
      <c r="E12" s="29" t="s">
        <v>54</v>
      </c>
      <c r="F12" s="29" t="s">
        <v>63</v>
      </c>
      <c r="G12" s="27"/>
      <c r="H12" s="5">
        <f>E5+1.5*E6</f>
        <v>63.5</v>
      </c>
    </row>
    <row r="13">
      <c r="A13" s="6">
        <v>21.0</v>
      </c>
      <c r="B13" s="6">
        <v>11.0</v>
      </c>
      <c r="C13" s="27"/>
      <c r="D13" s="27"/>
      <c r="E13" s="29" t="s">
        <v>53</v>
      </c>
      <c r="F13" s="29" t="s">
        <v>64</v>
      </c>
      <c r="G13" s="27"/>
      <c r="H13" s="5">
        <f>E3-1.5*E6</f>
        <v>-33.5</v>
      </c>
    </row>
    <row r="14">
      <c r="A14" s="45">
        <v>23.0</v>
      </c>
      <c r="B14" s="45">
        <v>12.0</v>
      </c>
      <c r="C14" s="27"/>
      <c r="D14" s="27"/>
      <c r="E14" s="27"/>
      <c r="F14" s="27"/>
      <c r="G14" s="27"/>
    </row>
    <row r="15">
      <c r="A15" s="6">
        <v>24.0</v>
      </c>
      <c r="B15" s="6">
        <v>13.0</v>
      </c>
      <c r="C15" s="27"/>
      <c r="D15" s="27"/>
      <c r="E15" s="27"/>
      <c r="F15" s="27"/>
      <c r="G15" s="27"/>
    </row>
    <row r="16">
      <c r="A16" s="6">
        <v>27.0</v>
      </c>
      <c r="B16" s="6">
        <v>14.0</v>
      </c>
      <c r="C16" s="27"/>
      <c r="D16" s="27"/>
      <c r="E16" s="27"/>
      <c r="F16" s="27"/>
      <c r="G16" s="2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/>
      <c r="B1" s="3" t="s">
        <v>0</v>
      </c>
      <c r="C1" s="83" t="s">
        <v>77</v>
      </c>
    </row>
    <row r="2">
      <c r="A2" s="3" t="b">
        <f t="shared" ref="A2:A16" si="1">OR(B2&gt;$M$3,B2&lt;$N$3)</f>
        <v>0</v>
      </c>
      <c r="B2" s="3">
        <v>4.0</v>
      </c>
      <c r="C2" s="2">
        <v>1.0</v>
      </c>
      <c r="E2" s="2" t="s">
        <v>36</v>
      </c>
      <c r="G2" s="84" t="s">
        <v>7</v>
      </c>
      <c r="H2" s="84" t="s">
        <v>49</v>
      </c>
      <c r="I2" s="84" t="s">
        <v>12</v>
      </c>
      <c r="J2" s="84" t="s">
        <v>50</v>
      </c>
      <c r="K2" s="84" t="s">
        <v>78</v>
      </c>
      <c r="L2" s="85" t="s">
        <v>15</v>
      </c>
      <c r="M2" s="85" t="s">
        <v>79</v>
      </c>
      <c r="N2" s="85" t="s">
        <v>80</v>
      </c>
    </row>
    <row r="3">
      <c r="A3" s="3" t="b">
        <f t="shared" si="1"/>
        <v>0</v>
      </c>
      <c r="B3" s="3">
        <v>6.0</v>
      </c>
      <c r="C3" s="2">
        <v>2.0</v>
      </c>
      <c r="E3" s="86">
        <f>B9</f>
        <v>17</v>
      </c>
      <c r="G3" s="12">
        <v>4.0</v>
      </c>
      <c r="H3" s="12">
        <v>6.75</v>
      </c>
      <c r="I3" s="64">
        <f>E3</f>
        <v>17</v>
      </c>
      <c r="J3" s="64">
        <f>B13</f>
        <v>23</v>
      </c>
      <c r="K3" s="12">
        <v>28.0</v>
      </c>
      <c r="L3" s="64">
        <f>J3-H3</f>
        <v>16.25</v>
      </c>
      <c r="M3" s="64">
        <f>L3*1.5+J3</f>
        <v>47.375</v>
      </c>
      <c r="N3" s="64">
        <f>H3-L3*1.5</f>
        <v>-17.625</v>
      </c>
    </row>
    <row r="4">
      <c r="A4" s="3" t="b">
        <f t="shared" si="1"/>
        <v>0</v>
      </c>
      <c r="B4" s="3">
        <v>6.0</v>
      </c>
      <c r="C4" s="2">
        <v>3.0</v>
      </c>
    </row>
    <row r="5">
      <c r="A5" s="3" t="b">
        <f t="shared" si="1"/>
        <v>0</v>
      </c>
      <c r="B5" s="87">
        <v>7.0</v>
      </c>
      <c r="C5" s="88">
        <v>4.0</v>
      </c>
      <c r="D5" s="2" t="s">
        <v>1</v>
      </c>
      <c r="E5" s="2" t="s">
        <v>15</v>
      </c>
    </row>
    <row r="6">
      <c r="A6" s="3" t="b">
        <f t="shared" si="1"/>
        <v>0</v>
      </c>
      <c r="B6" s="3">
        <v>8.0</v>
      </c>
      <c r="C6" s="2">
        <v>5.0</v>
      </c>
      <c r="E6" s="89">
        <f>B13-B5</f>
        <v>16</v>
      </c>
    </row>
    <row r="7">
      <c r="A7" s="3" t="b">
        <f t="shared" si="1"/>
        <v>0</v>
      </c>
      <c r="B7" s="3">
        <v>12.0</v>
      </c>
      <c r="C7" s="2">
        <v>6.0</v>
      </c>
    </row>
    <row r="8">
      <c r="A8" s="3" t="b">
        <f t="shared" si="1"/>
        <v>0</v>
      </c>
      <c r="B8" s="3">
        <v>15.0</v>
      </c>
      <c r="C8" s="2">
        <v>7.0</v>
      </c>
      <c r="E8" s="2" t="s">
        <v>81</v>
      </c>
      <c r="F8" s="5">
        <f>E6*1.5+B13</f>
        <v>47</v>
      </c>
    </row>
    <row r="9">
      <c r="A9" s="3" t="b">
        <f t="shared" si="1"/>
        <v>0</v>
      </c>
      <c r="B9" s="87">
        <v>17.0</v>
      </c>
      <c r="C9" s="88">
        <v>8.0</v>
      </c>
      <c r="D9" s="2" t="s">
        <v>60</v>
      </c>
      <c r="E9" s="2" t="s">
        <v>82</v>
      </c>
      <c r="F9" s="5">
        <f>B5-E6*1.5</f>
        <v>-17</v>
      </c>
    </row>
    <row r="10">
      <c r="A10" s="3" t="b">
        <f t="shared" si="1"/>
        <v>0</v>
      </c>
      <c r="B10" s="3">
        <v>20.0</v>
      </c>
      <c r="C10" s="2">
        <v>9.0</v>
      </c>
    </row>
    <row r="11">
      <c r="A11" s="3" t="b">
        <f t="shared" si="1"/>
        <v>0</v>
      </c>
      <c r="B11" s="3">
        <v>21.0</v>
      </c>
      <c r="C11" s="2">
        <v>10.0</v>
      </c>
      <c r="E11" s="90" t="s">
        <v>7</v>
      </c>
      <c r="F11" s="91">
        <v>4.0</v>
      </c>
    </row>
    <row r="12">
      <c r="A12" s="3" t="b">
        <f t="shared" si="1"/>
        <v>0</v>
      </c>
      <c r="B12" s="3">
        <v>21.0</v>
      </c>
      <c r="C12" s="2">
        <v>11.0</v>
      </c>
      <c r="E12" s="92" t="s">
        <v>1</v>
      </c>
      <c r="F12" s="93">
        <v>6.75</v>
      </c>
    </row>
    <row r="13">
      <c r="A13" s="3" t="b">
        <f t="shared" si="1"/>
        <v>0</v>
      </c>
      <c r="B13" s="87">
        <v>23.0</v>
      </c>
      <c r="C13" s="88">
        <v>12.0</v>
      </c>
      <c r="D13" s="2" t="s">
        <v>2</v>
      </c>
      <c r="E13" s="92" t="s">
        <v>12</v>
      </c>
      <c r="F13" s="93">
        <v>17.0</v>
      </c>
    </row>
    <row r="14">
      <c r="A14" s="3" t="b">
        <f t="shared" si="1"/>
        <v>0</v>
      </c>
      <c r="B14" s="3">
        <v>24.0</v>
      </c>
      <c r="C14" s="2">
        <v>13.0</v>
      </c>
      <c r="E14" s="92" t="s">
        <v>2</v>
      </c>
      <c r="F14" s="93">
        <v>23.0</v>
      </c>
    </row>
    <row r="15">
      <c r="A15" s="3" t="b">
        <f t="shared" si="1"/>
        <v>0</v>
      </c>
      <c r="B15" s="3">
        <v>27.0</v>
      </c>
      <c r="C15" s="2">
        <v>14.0</v>
      </c>
      <c r="E15" s="94" t="s">
        <v>9</v>
      </c>
      <c r="F15" s="95">
        <v>28.0</v>
      </c>
    </row>
    <row r="16">
      <c r="A16" s="3" t="b">
        <f t="shared" si="1"/>
        <v>0</v>
      </c>
      <c r="B16" s="3">
        <v>28.0</v>
      </c>
      <c r="C16" s="2">
        <v>15.0</v>
      </c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  <c r="E20" s="5">
        <f>101/2</f>
        <v>50.5</v>
      </c>
    </row>
    <row r="21">
      <c r="A21" s="3"/>
      <c r="B21" s="3"/>
      <c r="F21" s="2">
        <f>101/4</f>
        <v>25.25</v>
      </c>
      <c r="J21" s="2" t="s">
        <v>6</v>
      </c>
    </row>
    <row r="22">
      <c r="A22" s="3"/>
      <c r="B22" s="3"/>
      <c r="F22" s="5">
        <f>101/2</f>
        <v>50.5</v>
      </c>
    </row>
    <row r="23">
      <c r="A23" s="3"/>
      <c r="B23" s="3"/>
    </row>
    <row r="24">
      <c r="A24" s="96"/>
      <c r="B24" s="96" t="s">
        <v>0</v>
      </c>
      <c r="C24" s="97" t="s">
        <v>77</v>
      </c>
    </row>
    <row r="25">
      <c r="A25" s="98" t="b">
        <f t="shared" ref="A25:A124" si="2">OR(B25&gt;$J$27,B25&lt;$K$27)</f>
        <v>1</v>
      </c>
      <c r="B25" s="98">
        <v>3.0</v>
      </c>
      <c r="C25" s="12">
        <v>1.0</v>
      </c>
    </row>
    <row r="26">
      <c r="A26" s="98" t="b">
        <f t="shared" si="2"/>
        <v>1</v>
      </c>
      <c r="B26" s="98">
        <v>6.0</v>
      </c>
      <c r="C26" s="12">
        <v>2.0</v>
      </c>
      <c r="D26" s="84" t="s">
        <v>7</v>
      </c>
      <c r="E26" s="84" t="s">
        <v>1</v>
      </c>
      <c r="F26" s="84" t="s">
        <v>36</v>
      </c>
      <c r="G26" s="84" t="s">
        <v>2</v>
      </c>
      <c r="H26" s="84" t="s">
        <v>9</v>
      </c>
      <c r="I26" s="84" t="s">
        <v>15</v>
      </c>
      <c r="J26" s="84" t="s">
        <v>83</v>
      </c>
      <c r="K26" s="84" t="s">
        <v>84</v>
      </c>
    </row>
    <row r="27">
      <c r="A27" s="98" t="b">
        <f t="shared" si="2"/>
        <v>1</v>
      </c>
      <c r="B27" s="98">
        <v>16.0</v>
      </c>
      <c r="C27" s="12">
        <v>3.0</v>
      </c>
      <c r="D27" s="12">
        <v>103.0</v>
      </c>
      <c r="E27" s="12">
        <v>122.75</v>
      </c>
      <c r="F27" s="64">
        <f>(B74+B75)/2</f>
        <v>150.5</v>
      </c>
      <c r="G27" s="12">
        <v>180.0</v>
      </c>
      <c r="H27" s="12">
        <v>195.0</v>
      </c>
      <c r="I27" s="64">
        <f>G27-E27</f>
        <v>57.25</v>
      </c>
      <c r="J27" s="64">
        <f>I27*1.5+G27</f>
        <v>265.875</v>
      </c>
      <c r="K27" s="64">
        <f>E27-I27*1.5</f>
        <v>36.875</v>
      </c>
    </row>
    <row r="28">
      <c r="A28" s="98" t="b">
        <f t="shared" si="2"/>
        <v>1</v>
      </c>
      <c r="B28" s="98">
        <v>18.0</v>
      </c>
      <c r="C28" s="12">
        <v>4.0</v>
      </c>
    </row>
    <row r="29">
      <c r="A29" s="98" t="b">
        <f t="shared" si="2"/>
        <v>1</v>
      </c>
      <c r="B29" s="98">
        <v>18.0</v>
      </c>
      <c r="C29" s="12">
        <v>5.0</v>
      </c>
      <c r="G29" s="90" t="s">
        <v>7</v>
      </c>
      <c r="H29" s="91">
        <v>103.0</v>
      </c>
    </row>
    <row r="30">
      <c r="A30" s="98" t="b">
        <f t="shared" si="2"/>
        <v>1</v>
      </c>
      <c r="B30" s="98">
        <v>19.0</v>
      </c>
      <c r="C30" s="12">
        <v>6.0</v>
      </c>
      <c r="G30" s="92" t="s">
        <v>1</v>
      </c>
      <c r="H30" s="93">
        <v>122.75</v>
      </c>
    </row>
    <row r="31">
      <c r="A31" s="98" t="b">
        <f t="shared" si="2"/>
        <v>1</v>
      </c>
      <c r="B31" s="98">
        <v>19.0</v>
      </c>
      <c r="C31" s="12">
        <v>7.0</v>
      </c>
      <c r="G31" s="92" t="s">
        <v>36</v>
      </c>
      <c r="H31" s="93">
        <v>150.5</v>
      </c>
    </row>
    <row r="32">
      <c r="A32" s="98" t="b">
        <f t="shared" si="2"/>
        <v>1</v>
      </c>
      <c r="B32" s="98">
        <v>20.0</v>
      </c>
      <c r="C32" s="12">
        <v>8.0</v>
      </c>
      <c r="G32" s="92" t="s">
        <v>2</v>
      </c>
      <c r="H32" s="93">
        <v>180.0</v>
      </c>
    </row>
    <row r="33">
      <c r="A33" s="98" t="b">
        <f t="shared" si="2"/>
        <v>1</v>
      </c>
      <c r="B33" s="98">
        <v>21.0</v>
      </c>
      <c r="C33" s="12">
        <v>9.0</v>
      </c>
      <c r="G33" s="94" t="s">
        <v>9</v>
      </c>
      <c r="H33" s="95">
        <v>195.0</v>
      </c>
    </row>
    <row r="34">
      <c r="A34" s="98" t="b">
        <f t="shared" si="2"/>
        <v>1</v>
      </c>
      <c r="B34" s="98">
        <v>23.0</v>
      </c>
      <c r="C34" s="12">
        <v>10.0</v>
      </c>
    </row>
    <row r="35">
      <c r="A35" s="98" t="b">
        <f t="shared" si="2"/>
        <v>0</v>
      </c>
      <c r="B35" s="99">
        <v>103.0</v>
      </c>
      <c r="C35" s="12">
        <v>11.0</v>
      </c>
    </row>
    <row r="36">
      <c r="A36" s="98" t="b">
        <f t="shared" si="2"/>
        <v>0</v>
      </c>
      <c r="B36" s="98">
        <v>103.0</v>
      </c>
      <c r="C36" s="12">
        <v>12.0</v>
      </c>
    </row>
    <row r="37">
      <c r="A37" s="98" t="b">
        <f t="shared" si="2"/>
        <v>0</v>
      </c>
      <c r="B37" s="98">
        <v>103.0</v>
      </c>
      <c r="C37" s="12">
        <v>13.0</v>
      </c>
    </row>
    <row r="38">
      <c r="A38" s="98" t="b">
        <f t="shared" si="2"/>
        <v>0</v>
      </c>
      <c r="B38" s="98">
        <v>106.0</v>
      </c>
      <c r="C38" s="12">
        <v>14.0</v>
      </c>
    </row>
    <row r="39">
      <c r="A39" s="98" t="b">
        <f t="shared" si="2"/>
        <v>0</v>
      </c>
      <c r="B39" s="98">
        <v>106.0</v>
      </c>
      <c r="C39" s="12">
        <v>15.0</v>
      </c>
    </row>
    <row r="40">
      <c r="A40" s="98" t="b">
        <f t="shared" si="2"/>
        <v>0</v>
      </c>
      <c r="B40" s="98">
        <v>108.0</v>
      </c>
      <c r="C40" s="12">
        <v>16.0</v>
      </c>
    </row>
    <row r="41">
      <c r="A41" s="98" t="b">
        <f t="shared" si="2"/>
        <v>0</v>
      </c>
      <c r="B41" s="98">
        <v>111.0</v>
      </c>
      <c r="C41" s="12">
        <v>17.0</v>
      </c>
    </row>
    <row r="42">
      <c r="A42" s="98" t="b">
        <f t="shared" si="2"/>
        <v>0</v>
      </c>
      <c r="B42" s="98">
        <v>111.0</v>
      </c>
      <c r="C42" s="12">
        <v>18.0</v>
      </c>
    </row>
    <row r="43">
      <c r="A43" s="98" t="b">
        <f t="shared" si="2"/>
        <v>0</v>
      </c>
      <c r="B43" s="98">
        <v>111.0</v>
      </c>
      <c r="C43" s="12">
        <v>19.0</v>
      </c>
    </row>
    <row r="44">
      <c r="A44" s="98" t="b">
        <f t="shared" si="2"/>
        <v>0</v>
      </c>
      <c r="B44" s="98">
        <v>112.0</v>
      </c>
      <c r="C44" s="12">
        <v>20.0</v>
      </c>
    </row>
    <row r="45">
      <c r="A45" s="98" t="b">
        <f t="shared" si="2"/>
        <v>0</v>
      </c>
      <c r="B45" s="98">
        <v>112.0</v>
      </c>
      <c r="C45" s="12">
        <v>21.0</v>
      </c>
    </row>
    <row r="46">
      <c r="A46" s="98" t="b">
        <f t="shared" si="2"/>
        <v>0</v>
      </c>
      <c r="B46" s="98">
        <v>113.0</v>
      </c>
      <c r="C46" s="12">
        <v>22.0</v>
      </c>
    </row>
    <row r="47">
      <c r="A47" s="98" t="b">
        <f t="shared" si="2"/>
        <v>0</v>
      </c>
      <c r="B47" s="98">
        <v>113.0</v>
      </c>
      <c r="C47" s="12">
        <v>23.0</v>
      </c>
    </row>
    <row r="48">
      <c r="A48" s="98" t="b">
        <f t="shared" si="2"/>
        <v>0</v>
      </c>
      <c r="B48" s="98">
        <v>114.0</v>
      </c>
      <c r="C48" s="12">
        <v>24.0</v>
      </c>
    </row>
    <row r="49">
      <c r="A49" s="98" t="b">
        <f t="shared" si="2"/>
        <v>0</v>
      </c>
      <c r="B49" s="98">
        <v>122.0</v>
      </c>
      <c r="C49" s="12">
        <v>25.0</v>
      </c>
    </row>
    <row r="50">
      <c r="A50" s="98" t="b">
        <f t="shared" si="2"/>
        <v>0</v>
      </c>
      <c r="B50" s="98">
        <v>123.0</v>
      </c>
      <c r="C50" s="12">
        <v>26.0</v>
      </c>
    </row>
    <row r="51">
      <c r="A51" s="98" t="b">
        <f t="shared" si="2"/>
        <v>0</v>
      </c>
      <c r="B51" s="98">
        <v>126.0</v>
      </c>
      <c r="C51" s="12">
        <v>27.0</v>
      </c>
    </row>
    <row r="52">
      <c r="A52" s="98" t="b">
        <f t="shared" si="2"/>
        <v>0</v>
      </c>
      <c r="B52" s="98">
        <v>126.0</v>
      </c>
      <c r="C52" s="12">
        <v>28.0</v>
      </c>
    </row>
    <row r="53">
      <c r="A53" s="98" t="b">
        <f t="shared" si="2"/>
        <v>0</v>
      </c>
      <c r="B53" s="98">
        <v>128.0</v>
      </c>
      <c r="C53" s="12">
        <v>29.0</v>
      </c>
    </row>
    <row r="54">
      <c r="A54" s="98" t="b">
        <f t="shared" si="2"/>
        <v>0</v>
      </c>
      <c r="B54" s="98">
        <v>128.0</v>
      </c>
      <c r="C54" s="12">
        <v>30.0</v>
      </c>
    </row>
    <row r="55">
      <c r="A55" s="98" t="b">
        <f t="shared" si="2"/>
        <v>0</v>
      </c>
      <c r="B55" s="98">
        <v>129.0</v>
      </c>
      <c r="C55" s="12">
        <v>31.0</v>
      </c>
    </row>
    <row r="56">
      <c r="A56" s="98" t="b">
        <f t="shared" si="2"/>
        <v>0</v>
      </c>
      <c r="B56" s="98">
        <v>130.0</v>
      </c>
      <c r="C56" s="12">
        <v>32.0</v>
      </c>
    </row>
    <row r="57">
      <c r="A57" s="98" t="b">
        <f t="shared" si="2"/>
        <v>0</v>
      </c>
      <c r="B57" s="98">
        <v>130.0</v>
      </c>
      <c r="C57" s="12">
        <v>33.0</v>
      </c>
    </row>
    <row r="58">
      <c r="A58" s="98" t="b">
        <f t="shared" si="2"/>
        <v>0</v>
      </c>
      <c r="B58" s="98">
        <v>133.0</v>
      </c>
      <c r="C58" s="12">
        <v>34.0</v>
      </c>
    </row>
    <row r="59">
      <c r="A59" s="98" t="b">
        <f t="shared" si="2"/>
        <v>0</v>
      </c>
      <c r="B59" s="98">
        <v>134.0</v>
      </c>
      <c r="C59" s="12">
        <v>35.0</v>
      </c>
    </row>
    <row r="60">
      <c r="A60" s="98" t="b">
        <f t="shared" si="2"/>
        <v>0</v>
      </c>
      <c r="B60" s="98">
        <v>134.0</v>
      </c>
      <c r="C60" s="12">
        <v>36.0</v>
      </c>
    </row>
    <row r="61">
      <c r="A61" s="98" t="b">
        <f t="shared" si="2"/>
        <v>0</v>
      </c>
      <c r="B61" s="98">
        <v>135.0</v>
      </c>
      <c r="C61" s="12">
        <v>37.0</v>
      </c>
    </row>
    <row r="62">
      <c r="A62" s="98" t="b">
        <f t="shared" si="2"/>
        <v>0</v>
      </c>
      <c r="B62" s="98">
        <v>137.0</v>
      </c>
      <c r="C62" s="12">
        <v>38.0</v>
      </c>
    </row>
    <row r="63">
      <c r="A63" s="98" t="b">
        <f t="shared" si="2"/>
        <v>0</v>
      </c>
      <c r="B63" s="98">
        <v>137.0</v>
      </c>
      <c r="C63" s="12">
        <v>39.0</v>
      </c>
    </row>
    <row r="64">
      <c r="A64" s="98" t="b">
        <f t="shared" si="2"/>
        <v>0</v>
      </c>
      <c r="B64" s="98">
        <v>139.0</v>
      </c>
      <c r="C64" s="12">
        <v>40.0</v>
      </c>
    </row>
    <row r="65">
      <c r="A65" s="98" t="b">
        <f t="shared" si="2"/>
        <v>0</v>
      </c>
      <c r="B65" s="98">
        <v>139.0</v>
      </c>
      <c r="C65" s="12">
        <v>41.0</v>
      </c>
    </row>
    <row r="66">
      <c r="A66" s="98" t="b">
        <f t="shared" si="2"/>
        <v>0</v>
      </c>
      <c r="B66" s="98">
        <v>140.0</v>
      </c>
      <c r="C66" s="12">
        <v>42.0</v>
      </c>
    </row>
    <row r="67">
      <c r="A67" s="98" t="b">
        <f t="shared" si="2"/>
        <v>0</v>
      </c>
      <c r="B67" s="98">
        <v>140.0</v>
      </c>
      <c r="C67" s="12">
        <v>43.0</v>
      </c>
    </row>
    <row r="68">
      <c r="A68" s="98" t="b">
        <f t="shared" si="2"/>
        <v>0</v>
      </c>
      <c r="B68" s="98">
        <v>141.0</v>
      </c>
      <c r="C68" s="12">
        <v>44.0</v>
      </c>
    </row>
    <row r="69">
      <c r="A69" s="98" t="b">
        <f t="shared" si="2"/>
        <v>0</v>
      </c>
      <c r="B69" s="98">
        <v>142.0</v>
      </c>
      <c r="C69" s="12">
        <v>45.0</v>
      </c>
    </row>
    <row r="70">
      <c r="A70" s="98" t="b">
        <f t="shared" si="2"/>
        <v>0</v>
      </c>
      <c r="B70" s="98">
        <v>144.0</v>
      </c>
      <c r="C70" s="12">
        <v>46.0</v>
      </c>
    </row>
    <row r="71">
      <c r="A71" s="98" t="b">
        <f t="shared" si="2"/>
        <v>0</v>
      </c>
      <c r="B71" s="98">
        <v>144.0</v>
      </c>
      <c r="C71" s="12">
        <v>47.0</v>
      </c>
    </row>
    <row r="72">
      <c r="A72" s="98" t="b">
        <f t="shared" si="2"/>
        <v>0</v>
      </c>
      <c r="B72" s="98">
        <v>145.0</v>
      </c>
      <c r="C72" s="12">
        <v>48.0</v>
      </c>
    </row>
    <row r="73">
      <c r="A73" s="98" t="b">
        <f t="shared" si="2"/>
        <v>0</v>
      </c>
      <c r="B73" s="98">
        <v>149.0</v>
      </c>
      <c r="C73" s="12">
        <v>49.0</v>
      </c>
    </row>
    <row r="74">
      <c r="A74" s="98" t="b">
        <f t="shared" si="2"/>
        <v>0</v>
      </c>
      <c r="B74" s="98">
        <v>150.0</v>
      </c>
      <c r="C74" s="12">
        <v>50.0</v>
      </c>
    </row>
    <row r="75">
      <c r="A75" s="98" t="b">
        <f t="shared" si="2"/>
        <v>0</v>
      </c>
      <c r="B75" s="98">
        <v>151.0</v>
      </c>
      <c r="C75" s="12">
        <v>51.0</v>
      </c>
    </row>
    <row r="76">
      <c r="A76" s="98" t="b">
        <f t="shared" si="2"/>
        <v>0</v>
      </c>
      <c r="B76" s="98">
        <v>151.0</v>
      </c>
      <c r="C76" s="12">
        <v>52.0</v>
      </c>
    </row>
    <row r="77">
      <c r="A77" s="98" t="b">
        <f t="shared" si="2"/>
        <v>0</v>
      </c>
      <c r="B77" s="98">
        <v>152.0</v>
      </c>
      <c r="C77" s="12">
        <v>53.0</v>
      </c>
    </row>
    <row r="78">
      <c r="A78" s="98" t="b">
        <f t="shared" si="2"/>
        <v>0</v>
      </c>
      <c r="B78" s="98">
        <v>153.0</v>
      </c>
      <c r="C78" s="12">
        <v>54.0</v>
      </c>
    </row>
    <row r="79">
      <c r="A79" s="98" t="b">
        <f t="shared" si="2"/>
        <v>0</v>
      </c>
      <c r="B79" s="98">
        <v>158.0</v>
      </c>
      <c r="C79" s="12">
        <v>55.0</v>
      </c>
    </row>
    <row r="80">
      <c r="A80" s="98" t="b">
        <f t="shared" si="2"/>
        <v>0</v>
      </c>
      <c r="B80" s="98">
        <v>158.0</v>
      </c>
      <c r="C80" s="12">
        <v>56.0</v>
      </c>
    </row>
    <row r="81">
      <c r="A81" s="98" t="b">
        <f t="shared" si="2"/>
        <v>0</v>
      </c>
      <c r="B81" s="98">
        <v>159.0</v>
      </c>
      <c r="C81" s="12">
        <v>57.0</v>
      </c>
    </row>
    <row r="82">
      <c r="A82" s="98" t="b">
        <f t="shared" si="2"/>
        <v>0</v>
      </c>
      <c r="B82" s="98">
        <v>159.0</v>
      </c>
      <c r="C82" s="12">
        <v>58.0</v>
      </c>
    </row>
    <row r="83">
      <c r="A83" s="98" t="b">
        <f t="shared" si="2"/>
        <v>0</v>
      </c>
      <c r="B83" s="98">
        <v>161.0</v>
      </c>
      <c r="C83" s="12">
        <v>59.0</v>
      </c>
    </row>
    <row r="84">
      <c r="A84" s="98" t="b">
        <f t="shared" si="2"/>
        <v>0</v>
      </c>
      <c r="B84" s="98">
        <v>161.0</v>
      </c>
      <c r="C84" s="12">
        <v>60.0</v>
      </c>
    </row>
    <row r="85">
      <c r="A85" s="98" t="b">
        <f t="shared" si="2"/>
        <v>0</v>
      </c>
      <c r="B85" s="98">
        <v>161.0</v>
      </c>
      <c r="C85" s="12">
        <v>61.0</v>
      </c>
    </row>
    <row r="86">
      <c r="A86" s="98" t="b">
        <f t="shared" si="2"/>
        <v>0</v>
      </c>
      <c r="B86" s="98">
        <v>163.0</v>
      </c>
      <c r="C86" s="12">
        <v>62.0</v>
      </c>
    </row>
    <row r="87">
      <c r="A87" s="98" t="b">
        <f t="shared" si="2"/>
        <v>0</v>
      </c>
      <c r="B87" s="98">
        <v>163.0</v>
      </c>
      <c r="C87" s="12">
        <v>63.0</v>
      </c>
    </row>
    <row r="88">
      <c r="A88" s="98" t="b">
        <f t="shared" si="2"/>
        <v>0</v>
      </c>
      <c r="B88" s="98">
        <v>165.0</v>
      </c>
      <c r="C88" s="12">
        <v>64.0</v>
      </c>
    </row>
    <row r="89">
      <c r="A89" s="98" t="b">
        <f t="shared" si="2"/>
        <v>0</v>
      </c>
      <c r="B89" s="98">
        <v>166.0</v>
      </c>
      <c r="C89" s="12">
        <v>65.0</v>
      </c>
    </row>
    <row r="90">
      <c r="A90" s="98" t="b">
        <f t="shared" si="2"/>
        <v>0</v>
      </c>
      <c r="B90" s="98">
        <v>169.0</v>
      </c>
      <c r="C90" s="12">
        <v>66.0</v>
      </c>
    </row>
    <row r="91">
      <c r="A91" s="98" t="b">
        <f t="shared" si="2"/>
        <v>0</v>
      </c>
      <c r="B91" s="98">
        <v>172.0</v>
      </c>
      <c r="C91" s="12">
        <v>67.0</v>
      </c>
    </row>
    <row r="92">
      <c r="A92" s="98" t="b">
        <f t="shared" si="2"/>
        <v>0</v>
      </c>
      <c r="B92" s="98">
        <v>175.0</v>
      </c>
      <c r="C92" s="12">
        <v>68.0</v>
      </c>
    </row>
    <row r="93">
      <c r="A93" s="98" t="b">
        <f t="shared" si="2"/>
        <v>0</v>
      </c>
      <c r="B93" s="98">
        <v>175.0</v>
      </c>
      <c r="C93" s="12">
        <v>69.0</v>
      </c>
    </row>
    <row r="94">
      <c r="A94" s="98" t="b">
        <f t="shared" si="2"/>
        <v>0</v>
      </c>
      <c r="B94" s="98">
        <v>175.0</v>
      </c>
      <c r="C94" s="12">
        <v>70.0</v>
      </c>
    </row>
    <row r="95">
      <c r="A95" s="98" t="b">
        <f t="shared" si="2"/>
        <v>0</v>
      </c>
      <c r="B95" s="98">
        <v>177.0</v>
      </c>
      <c r="C95" s="12">
        <v>71.0</v>
      </c>
    </row>
    <row r="96">
      <c r="A96" s="98" t="b">
        <f t="shared" si="2"/>
        <v>0</v>
      </c>
      <c r="B96" s="98">
        <v>178.0</v>
      </c>
      <c r="C96" s="12">
        <v>72.0</v>
      </c>
    </row>
    <row r="97">
      <c r="A97" s="98" t="b">
        <f t="shared" si="2"/>
        <v>0</v>
      </c>
      <c r="B97" s="98">
        <v>179.0</v>
      </c>
      <c r="C97" s="12">
        <v>73.0</v>
      </c>
    </row>
    <row r="98">
      <c r="A98" s="98" t="b">
        <f t="shared" si="2"/>
        <v>0</v>
      </c>
      <c r="B98" s="98">
        <v>179.0</v>
      </c>
      <c r="C98" s="12">
        <v>74.0</v>
      </c>
    </row>
    <row r="99">
      <c r="A99" s="98" t="b">
        <f t="shared" si="2"/>
        <v>0</v>
      </c>
      <c r="B99" s="98">
        <v>180.0</v>
      </c>
      <c r="C99" s="12">
        <v>75.0</v>
      </c>
    </row>
    <row r="100">
      <c r="A100" s="98" t="b">
        <f t="shared" si="2"/>
        <v>0</v>
      </c>
      <c r="B100" s="98">
        <v>180.0</v>
      </c>
      <c r="C100" s="12">
        <v>76.0</v>
      </c>
    </row>
    <row r="101">
      <c r="A101" s="98" t="b">
        <f t="shared" si="2"/>
        <v>0</v>
      </c>
      <c r="B101" s="98">
        <v>181.0</v>
      </c>
      <c r="C101" s="12">
        <v>77.0</v>
      </c>
    </row>
    <row r="102">
      <c r="A102" s="98" t="b">
        <f t="shared" si="2"/>
        <v>0</v>
      </c>
      <c r="B102" s="98">
        <v>182.0</v>
      </c>
      <c r="C102" s="12">
        <v>78.0</v>
      </c>
    </row>
    <row r="103">
      <c r="A103" s="98" t="b">
        <f t="shared" si="2"/>
        <v>0</v>
      </c>
      <c r="B103" s="98">
        <v>185.0</v>
      </c>
      <c r="C103" s="12">
        <v>79.0</v>
      </c>
    </row>
    <row r="104">
      <c r="A104" s="98" t="b">
        <f t="shared" si="2"/>
        <v>0</v>
      </c>
      <c r="B104" s="98">
        <v>186.0</v>
      </c>
      <c r="C104" s="12">
        <v>80.0</v>
      </c>
    </row>
    <row r="105">
      <c r="A105" s="98" t="b">
        <f t="shared" si="2"/>
        <v>0</v>
      </c>
      <c r="B105" s="98">
        <v>188.0</v>
      </c>
      <c r="C105" s="12">
        <v>81.0</v>
      </c>
    </row>
    <row r="106">
      <c r="A106" s="98" t="b">
        <f t="shared" si="2"/>
        <v>0</v>
      </c>
      <c r="B106" s="98">
        <v>189.0</v>
      </c>
      <c r="C106" s="12">
        <v>82.0</v>
      </c>
    </row>
    <row r="107">
      <c r="A107" s="98" t="b">
        <f t="shared" si="2"/>
        <v>0</v>
      </c>
      <c r="B107" s="98">
        <v>189.0</v>
      </c>
      <c r="C107" s="12">
        <v>83.0</v>
      </c>
    </row>
    <row r="108">
      <c r="A108" s="98" t="b">
        <f t="shared" si="2"/>
        <v>0</v>
      </c>
      <c r="B108" s="98">
        <v>191.0</v>
      </c>
      <c r="C108" s="12">
        <v>84.0</v>
      </c>
    </row>
    <row r="109">
      <c r="A109" s="98" t="b">
        <f t="shared" si="2"/>
        <v>0</v>
      </c>
      <c r="B109" s="98">
        <v>192.0</v>
      </c>
      <c r="C109" s="12">
        <v>85.0</v>
      </c>
    </row>
    <row r="110">
      <c r="A110" s="98" t="b">
        <f t="shared" si="2"/>
        <v>0</v>
      </c>
      <c r="B110" s="98">
        <v>193.0</v>
      </c>
      <c r="C110" s="12">
        <v>86.0</v>
      </c>
    </row>
    <row r="111">
      <c r="A111" s="98" t="b">
        <f t="shared" si="2"/>
        <v>0</v>
      </c>
      <c r="B111" s="98">
        <v>193.0</v>
      </c>
      <c r="C111" s="12">
        <v>87.0</v>
      </c>
    </row>
    <row r="112">
      <c r="A112" s="98" t="b">
        <f t="shared" si="2"/>
        <v>0</v>
      </c>
      <c r="B112" s="98">
        <v>194.0</v>
      </c>
      <c r="C112" s="12">
        <v>88.0</v>
      </c>
    </row>
    <row r="113">
      <c r="A113" s="98" t="b">
        <f t="shared" si="2"/>
        <v>0</v>
      </c>
      <c r="B113" s="98">
        <v>194.0</v>
      </c>
      <c r="C113" s="12">
        <v>89.0</v>
      </c>
    </row>
    <row r="114">
      <c r="A114" s="98" t="b">
        <f t="shared" si="2"/>
        <v>0</v>
      </c>
      <c r="B114" s="99">
        <v>195.0</v>
      </c>
      <c r="C114" s="12">
        <v>90.0</v>
      </c>
    </row>
    <row r="115">
      <c r="A115" s="98" t="b">
        <f t="shared" si="2"/>
        <v>1</v>
      </c>
      <c r="B115" s="98">
        <v>586.0</v>
      </c>
      <c r="C115" s="12">
        <v>91.0</v>
      </c>
    </row>
    <row r="116">
      <c r="A116" s="98" t="b">
        <f t="shared" si="2"/>
        <v>1</v>
      </c>
      <c r="B116" s="98">
        <v>621.0</v>
      </c>
      <c r="C116" s="12">
        <v>92.0</v>
      </c>
    </row>
    <row r="117">
      <c r="A117" s="98" t="b">
        <f t="shared" si="2"/>
        <v>1</v>
      </c>
      <c r="B117" s="98">
        <v>636.0</v>
      </c>
      <c r="C117" s="12">
        <v>93.0</v>
      </c>
    </row>
    <row r="118">
      <c r="A118" s="98" t="b">
        <f t="shared" si="2"/>
        <v>1</v>
      </c>
      <c r="B118" s="98">
        <v>681.0</v>
      </c>
      <c r="C118" s="12">
        <v>94.0</v>
      </c>
    </row>
    <row r="119">
      <c r="A119" s="98" t="b">
        <f t="shared" si="2"/>
        <v>1</v>
      </c>
      <c r="B119" s="98">
        <v>686.0</v>
      </c>
      <c r="C119" s="12">
        <v>95.0</v>
      </c>
    </row>
    <row r="120">
      <c r="A120" s="98" t="b">
        <f t="shared" si="2"/>
        <v>1</v>
      </c>
      <c r="B120" s="98">
        <v>689.0</v>
      </c>
      <c r="C120" s="12">
        <v>96.0</v>
      </c>
    </row>
    <row r="121">
      <c r="A121" s="98" t="b">
        <f t="shared" si="2"/>
        <v>1</v>
      </c>
      <c r="B121" s="98">
        <v>710.0</v>
      </c>
      <c r="C121" s="12">
        <v>97.0</v>
      </c>
    </row>
    <row r="122">
      <c r="A122" s="98" t="b">
        <f t="shared" si="2"/>
        <v>1</v>
      </c>
      <c r="B122" s="98">
        <v>752.0</v>
      </c>
      <c r="C122" s="12">
        <v>98.0</v>
      </c>
    </row>
    <row r="123">
      <c r="A123" s="98" t="b">
        <f t="shared" si="2"/>
        <v>1</v>
      </c>
      <c r="B123" s="98">
        <v>779.0</v>
      </c>
      <c r="C123" s="12">
        <v>99.0</v>
      </c>
    </row>
    <row r="124">
      <c r="A124" s="98" t="b">
        <f t="shared" si="2"/>
        <v>1</v>
      </c>
      <c r="B124" s="98">
        <v>797.0</v>
      </c>
      <c r="C124" s="12">
        <v>100.0</v>
      </c>
    </row>
  </sheetData>
  <conditionalFormatting sqref="A25:A124">
    <cfRule type="containsText" dxfId="0" priority="1" operator="containsText" text="TRUE">
      <formula>NOT(ISERROR(SEARCH(("TRUE"),(A25))))</formula>
    </cfRule>
  </conditionalFormatting>
  <hyperlinks>
    <hyperlink r:id="rId1" ref="C1"/>
    <hyperlink r:id="rId2" ref="C2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8"/>
      <c r="B1" s="79" t="s">
        <v>85</v>
      </c>
    </row>
    <row r="2">
      <c r="A2" s="78" t="s">
        <v>1</v>
      </c>
      <c r="B2" s="80">
        <v>122.25</v>
      </c>
    </row>
    <row r="3">
      <c r="A3" s="78" t="s">
        <v>2</v>
      </c>
      <c r="B3" s="80">
        <v>180.0</v>
      </c>
      <c r="O3" s="2" t="s">
        <v>53</v>
      </c>
      <c r="P3" s="2">
        <v>4.0</v>
      </c>
    </row>
    <row r="4">
      <c r="A4" s="81" t="s">
        <v>70</v>
      </c>
      <c r="B4" s="80">
        <f>B2-B6*1.5</f>
        <v>35.625</v>
      </c>
      <c r="O4" s="27"/>
      <c r="P4" s="6"/>
    </row>
    <row r="5">
      <c r="A5" s="81" t="s">
        <v>71</v>
      </c>
      <c r="B5" s="80">
        <f>B6*1.5+B3</f>
        <v>266.625</v>
      </c>
      <c r="O5" s="27"/>
      <c r="P5" s="6"/>
    </row>
    <row r="6">
      <c r="A6" s="78" t="s">
        <v>15</v>
      </c>
      <c r="B6" s="80">
        <v>57.75</v>
      </c>
      <c r="O6" s="27" t="s">
        <v>1</v>
      </c>
      <c r="P6" s="6">
        <v>7.0</v>
      </c>
    </row>
    <row r="7">
      <c r="A7" s="78" t="s">
        <v>60</v>
      </c>
      <c r="B7" s="80">
        <v>150.5</v>
      </c>
      <c r="O7" s="27"/>
      <c r="P7" s="27" t="s">
        <v>57</v>
      </c>
    </row>
    <row r="8">
      <c r="A8" s="78"/>
      <c r="B8" s="80"/>
      <c r="O8" s="27" t="s">
        <v>2</v>
      </c>
      <c r="P8" s="6">
        <v>23.0</v>
      </c>
      <c r="S8" s="78"/>
      <c r="T8" s="78"/>
      <c r="U8" s="78"/>
      <c r="V8" s="78"/>
      <c r="W8" s="78"/>
    </row>
    <row r="9">
      <c r="A9" s="78"/>
      <c r="B9" s="80"/>
      <c r="O9" s="29" t="s">
        <v>54</v>
      </c>
      <c r="P9" s="29">
        <v>28.0</v>
      </c>
      <c r="S9" s="80"/>
      <c r="T9" s="80"/>
      <c r="U9" s="80"/>
      <c r="V9" s="80"/>
      <c r="W9" s="80"/>
    </row>
    <row r="10">
      <c r="A10" s="78"/>
      <c r="B10" s="80"/>
    </row>
    <row r="11">
      <c r="A11" s="78"/>
      <c r="B11" s="8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3" max="3" width="12.63"/>
  </cols>
  <sheetData>
    <row r="1">
      <c r="A1" s="100" t="s">
        <v>86</v>
      </c>
    </row>
    <row r="4">
      <c r="A4" s="2" t="s">
        <v>87</v>
      </c>
      <c r="B4" s="14" t="s">
        <v>88</v>
      </c>
      <c r="C4" s="3" t="s">
        <v>0</v>
      </c>
      <c r="E4" s="101" t="s">
        <v>38</v>
      </c>
      <c r="F4" s="101" t="s">
        <v>36</v>
      </c>
      <c r="G4" s="101" t="s">
        <v>49</v>
      </c>
      <c r="H4" s="101" t="s">
        <v>50</v>
      </c>
      <c r="I4" s="101" t="s">
        <v>7</v>
      </c>
      <c r="J4" s="101" t="s">
        <v>9</v>
      </c>
      <c r="K4" s="101" t="s">
        <v>15</v>
      </c>
    </row>
    <row r="5">
      <c r="B5" s="2">
        <v>1.0</v>
      </c>
      <c r="C5" s="3">
        <v>4.0</v>
      </c>
      <c r="E5" s="22">
        <f>count(C5:C19)</f>
        <v>15</v>
      </c>
      <c r="F5" s="20">
        <v>17.0</v>
      </c>
      <c r="G5" s="20">
        <v>7.0</v>
      </c>
      <c r="H5" s="20">
        <v>23.0</v>
      </c>
      <c r="I5" s="22">
        <f>MIN($C$5:$C$19)</f>
        <v>4</v>
      </c>
      <c r="J5" s="22">
        <f>max($C$5:$C$19)</f>
        <v>28</v>
      </c>
      <c r="K5" s="22">
        <f>H5-G5</f>
        <v>16</v>
      </c>
    </row>
    <row r="6">
      <c r="B6" s="2">
        <v>2.0</v>
      </c>
      <c r="C6" s="3">
        <v>6.0</v>
      </c>
    </row>
    <row r="7">
      <c r="B7" s="2">
        <v>3.0</v>
      </c>
      <c r="C7" s="3">
        <v>6.0</v>
      </c>
      <c r="E7" s="12" t="s">
        <v>89</v>
      </c>
      <c r="F7" s="64">
        <f>H5+(1.5*K5)</f>
        <v>47</v>
      </c>
    </row>
    <row r="8">
      <c r="B8" s="2">
        <v>4.0</v>
      </c>
      <c r="C8" s="102">
        <v>7.0</v>
      </c>
      <c r="E8" s="12" t="s">
        <v>90</v>
      </c>
      <c r="F8" s="64">
        <f>G5-(1.5*K5)</f>
        <v>-17</v>
      </c>
    </row>
    <row r="9">
      <c r="B9" s="2">
        <v>5.0</v>
      </c>
      <c r="C9" s="3">
        <v>8.0</v>
      </c>
      <c r="K9" s="2" t="s">
        <v>36</v>
      </c>
      <c r="L9" s="2">
        <v>17.0</v>
      </c>
    </row>
    <row r="10">
      <c r="B10" s="2">
        <v>6.0</v>
      </c>
      <c r="C10" s="3">
        <v>12.0</v>
      </c>
      <c r="K10" s="2" t="s">
        <v>49</v>
      </c>
      <c r="L10" s="2">
        <v>7.0</v>
      </c>
    </row>
    <row r="11">
      <c r="B11" s="2">
        <v>7.0</v>
      </c>
      <c r="C11" s="3">
        <v>15.0</v>
      </c>
      <c r="K11" s="2" t="s">
        <v>50</v>
      </c>
      <c r="L11" s="2">
        <v>23.0</v>
      </c>
    </row>
    <row r="12">
      <c r="B12" s="2">
        <v>8.0</v>
      </c>
      <c r="C12" s="103">
        <v>17.0</v>
      </c>
      <c r="K12" s="2" t="s">
        <v>7</v>
      </c>
      <c r="L12" s="2">
        <v>4.0</v>
      </c>
    </row>
    <row r="13">
      <c r="B13" s="2">
        <v>9.0</v>
      </c>
      <c r="C13" s="3">
        <v>20.0</v>
      </c>
      <c r="K13" s="2" t="s">
        <v>9</v>
      </c>
      <c r="L13" s="2">
        <v>28.0</v>
      </c>
    </row>
    <row r="14">
      <c r="B14" s="2">
        <v>10.0</v>
      </c>
      <c r="C14" s="3">
        <v>21.0</v>
      </c>
    </row>
    <row r="15">
      <c r="B15" s="2">
        <v>11.0</v>
      </c>
      <c r="C15" s="3">
        <v>21.0</v>
      </c>
    </row>
    <row r="16">
      <c r="B16" s="2">
        <v>12.0</v>
      </c>
      <c r="C16" s="3">
        <v>23.0</v>
      </c>
    </row>
    <row r="17">
      <c r="B17" s="2">
        <v>13.0</v>
      </c>
      <c r="C17" s="3">
        <v>24.0</v>
      </c>
    </row>
    <row r="18">
      <c r="B18" s="2">
        <v>14.0</v>
      </c>
      <c r="C18" s="3">
        <v>27.0</v>
      </c>
    </row>
    <row r="19">
      <c r="B19" s="2">
        <v>15.0</v>
      </c>
      <c r="C19" s="3">
        <v>28.0</v>
      </c>
    </row>
    <row r="27">
      <c r="A27" s="2" t="s">
        <v>91</v>
      </c>
    </row>
    <row r="28">
      <c r="B28" s="104" t="s">
        <v>92</v>
      </c>
      <c r="C28" s="105" t="s">
        <v>0</v>
      </c>
      <c r="E28" s="101" t="s">
        <v>38</v>
      </c>
      <c r="F28" s="101" t="s">
        <v>36</v>
      </c>
      <c r="G28" s="101" t="s">
        <v>49</v>
      </c>
      <c r="H28" s="101" t="s">
        <v>50</v>
      </c>
      <c r="I28" s="101" t="s">
        <v>7</v>
      </c>
      <c r="J28" s="101" t="s">
        <v>9</v>
      </c>
      <c r="K28" s="101" t="s">
        <v>15</v>
      </c>
    </row>
    <row r="29">
      <c r="B29" s="106">
        <v>1.0</v>
      </c>
      <c r="C29" s="15">
        <v>3.0</v>
      </c>
      <c r="E29" s="107">
        <f>count($C$29:$C$128)</f>
        <v>100</v>
      </c>
      <c r="F29" s="105">
        <v>151.0</v>
      </c>
      <c r="G29" s="105">
        <v>123.0</v>
      </c>
      <c r="H29" s="105">
        <v>180.0</v>
      </c>
      <c r="I29" s="107">
        <f>min($C$29:$C$128)</f>
        <v>3</v>
      </c>
      <c r="J29" s="107">
        <f>max($C$29:$C$128)</f>
        <v>797</v>
      </c>
      <c r="K29" s="107">
        <f>H29-G29</f>
        <v>57</v>
      </c>
    </row>
    <row r="30">
      <c r="B30" s="106">
        <v>2.0</v>
      </c>
      <c r="C30" s="15">
        <v>6.0</v>
      </c>
    </row>
    <row r="31">
      <c r="B31" s="106">
        <v>3.0</v>
      </c>
      <c r="C31" s="15">
        <v>16.0</v>
      </c>
      <c r="E31" s="12" t="s">
        <v>89</v>
      </c>
      <c r="F31" s="64">
        <f>H29+(1.5*K29)</f>
        <v>265.5</v>
      </c>
    </row>
    <row r="32">
      <c r="B32" s="106">
        <v>4.0</v>
      </c>
      <c r="C32" s="15">
        <v>18.0</v>
      </c>
      <c r="E32" s="12" t="s">
        <v>90</v>
      </c>
      <c r="F32" s="64">
        <f>G29-(1.5*K29)</f>
        <v>37.5</v>
      </c>
    </row>
    <row r="33">
      <c r="B33" s="106">
        <v>5.0</v>
      </c>
      <c r="C33" s="15">
        <v>18.0</v>
      </c>
    </row>
    <row r="34">
      <c r="B34" s="106">
        <v>6.0</v>
      </c>
      <c r="C34" s="15">
        <v>19.0</v>
      </c>
    </row>
    <row r="35">
      <c r="B35" s="106">
        <v>7.0</v>
      </c>
      <c r="C35" s="15">
        <v>19.0</v>
      </c>
    </row>
    <row r="36">
      <c r="B36" s="106">
        <v>8.0</v>
      </c>
      <c r="C36" s="15">
        <v>20.0</v>
      </c>
      <c r="E36" s="2" t="s">
        <v>0</v>
      </c>
    </row>
    <row r="37">
      <c r="B37" s="106">
        <v>9.0</v>
      </c>
      <c r="C37" s="15">
        <v>21.0</v>
      </c>
      <c r="E37" s="2" t="s">
        <v>36</v>
      </c>
      <c r="F37" s="2">
        <v>151.0</v>
      </c>
    </row>
    <row r="38">
      <c r="B38" s="106">
        <v>10.0</v>
      </c>
      <c r="C38" s="15">
        <v>23.0</v>
      </c>
      <c r="E38" s="2" t="s">
        <v>49</v>
      </c>
      <c r="F38" s="2">
        <v>123.0</v>
      </c>
    </row>
    <row r="39">
      <c r="B39" s="106">
        <v>11.0</v>
      </c>
      <c r="C39" s="15">
        <v>103.0</v>
      </c>
      <c r="E39" s="2" t="s">
        <v>50</v>
      </c>
      <c r="F39" s="2">
        <v>180.0</v>
      </c>
    </row>
    <row r="40">
      <c r="B40" s="106">
        <v>12.0</v>
      </c>
      <c r="C40" s="15">
        <v>103.0</v>
      </c>
      <c r="E40" s="2" t="s">
        <v>93</v>
      </c>
      <c r="F40" s="2">
        <v>265.5</v>
      </c>
    </row>
    <row r="41">
      <c r="B41" s="106">
        <v>13.0</v>
      </c>
      <c r="C41" s="15">
        <v>103.0</v>
      </c>
      <c r="E41" s="2" t="s">
        <v>46</v>
      </c>
      <c r="F41" s="2">
        <v>37.5</v>
      </c>
    </row>
    <row r="42">
      <c r="B42" s="106">
        <v>14.0</v>
      </c>
      <c r="C42" s="15">
        <v>106.0</v>
      </c>
    </row>
    <row r="43">
      <c r="B43" s="106">
        <v>15.0</v>
      </c>
      <c r="C43" s="15">
        <v>106.0</v>
      </c>
    </row>
    <row r="44">
      <c r="B44" s="106">
        <v>16.0</v>
      </c>
      <c r="C44" s="15">
        <v>108.0</v>
      </c>
    </row>
    <row r="45">
      <c r="B45" s="106">
        <v>17.0</v>
      </c>
      <c r="C45" s="15">
        <v>111.0</v>
      </c>
    </row>
    <row r="46">
      <c r="B46" s="106">
        <v>18.0</v>
      </c>
      <c r="C46" s="15">
        <v>111.0</v>
      </c>
    </row>
    <row r="47">
      <c r="B47" s="106">
        <v>19.0</v>
      </c>
      <c r="C47" s="15">
        <v>111.0</v>
      </c>
    </row>
    <row r="48">
      <c r="B48" s="106">
        <v>20.0</v>
      </c>
      <c r="C48" s="15">
        <v>112.0</v>
      </c>
    </row>
    <row r="49">
      <c r="B49" s="106">
        <v>21.0</v>
      </c>
      <c r="C49" s="15">
        <v>112.0</v>
      </c>
    </row>
    <row r="50">
      <c r="B50" s="106">
        <v>22.0</v>
      </c>
      <c r="C50" s="15">
        <v>113.0</v>
      </c>
    </row>
    <row r="51">
      <c r="B51" s="106">
        <v>23.0</v>
      </c>
      <c r="C51" s="15">
        <v>113.0</v>
      </c>
    </row>
    <row r="52">
      <c r="B52" s="106">
        <v>24.0</v>
      </c>
      <c r="C52" s="15">
        <v>114.0</v>
      </c>
    </row>
    <row r="53">
      <c r="B53" s="106">
        <v>25.0</v>
      </c>
      <c r="C53" s="15">
        <v>122.0</v>
      </c>
    </row>
    <row r="54">
      <c r="B54" s="108">
        <v>26.0</v>
      </c>
      <c r="C54" s="109">
        <v>123.0</v>
      </c>
    </row>
    <row r="55">
      <c r="B55" s="106">
        <v>27.0</v>
      </c>
      <c r="C55" s="15">
        <v>126.0</v>
      </c>
    </row>
    <row r="56">
      <c r="B56" s="106">
        <v>28.0</v>
      </c>
      <c r="C56" s="15">
        <v>126.0</v>
      </c>
    </row>
    <row r="57">
      <c r="B57" s="106">
        <v>29.0</v>
      </c>
      <c r="C57" s="15">
        <v>128.0</v>
      </c>
    </row>
    <row r="58">
      <c r="B58" s="106">
        <v>30.0</v>
      </c>
      <c r="C58" s="15">
        <v>128.0</v>
      </c>
    </row>
    <row r="59">
      <c r="B59" s="106">
        <v>31.0</v>
      </c>
      <c r="C59" s="15">
        <v>129.0</v>
      </c>
    </row>
    <row r="60">
      <c r="B60" s="106">
        <v>32.0</v>
      </c>
      <c r="C60" s="15">
        <v>130.0</v>
      </c>
    </row>
    <row r="61">
      <c r="B61" s="106">
        <v>33.0</v>
      </c>
      <c r="C61" s="15">
        <v>130.0</v>
      </c>
    </row>
    <row r="62">
      <c r="B62" s="106">
        <v>34.0</v>
      </c>
      <c r="C62" s="15">
        <v>133.0</v>
      </c>
    </row>
    <row r="63">
      <c r="B63" s="106">
        <v>35.0</v>
      </c>
      <c r="C63" s="15">
        <v>134.0</v>
      </c>
    </row>
    <row r="64">
      <c r="B64" s="106">
        <v>36.0</v>
      </c>
      <c r="C64" s="15">
        <v>134.0</v>
      </c>
    </row>
    <row r="65">
      <c r="B65" s="106">
        <v>37.0</v>
      </c>
      <c r="C65" s="15">
        <v>135.0</v>
      </c>
    </row>
    <row r="66">
      <c r="B66" s="106">
        <v>38.0</v>
      </c>
      <c r="C66" s="15">
        <v>137.0</v>
      </c>
    </row>
    <row r="67">
      <c r="B67" s="106">
        <v>39.0</v>
      </c>
      <c r="C67" s="15">
        <v>137.0</v>
      </c>
    </row>
    <row r="68">
      <c r="B68" s="106">
        <v>40.0</v>
      </c>
      <c r="C68" s="15">
        <v>139.0</v>
      </c>
    </row>
    <row r="69">
      <c r="B69" s="106">
        <v>41.0</v>
      </c>
      <c r="C69" s="15">
        <v>139.0</v>
      </c>
    </row>
    <row r="70">
      <c r="B70" s="106">
        <v>42.0</v>
      </c>
      <c r="C70" s="15">
        <v>140.0</v>
      </c>
    </row>
    <row r="71">
      <c r="B71" s="106">
        <v>43.0</v>
      </c>
      <c r="C71" s="15">
        <v>140.0</v>
      </c>
    </row>
    <row r="72">
      <c r="B72" s="106">
        <v>44.0</v>
      </c>
      <c r="C72" s="15">
        <v>141.0</v>
      </c>
    </row>
    <row r="73">
      <c r="B73" s="106">
        <v>45.0</v>
      </c>
      <c r="C73" s="15">
        <v>142.0</v>
      </c>
    </row>
    <row r="74">
      <c r="B74" s="106">
        <v>46.0</v>
      </c>
      <c r="C74" s="15">
        <v>144.0</v>
      </c>
    </row>
    <row r="75">
      <c r="B75" s="106">
        <v>47.0</v>
      </c>
      <c r="C75" s="15">
        <v>144.0</v>
      </c>
    </row>
    <row r="76">
      <c r="B76" s="106">
        <v>48.0</v>
      </c>
      <c r="C76" s="15">
        <v>145.0</v>
      </c>
    </row>
    <row r="77">
      <c r="B77" s="106">
        <v>49.0</v>
      </c>
      <c r="C77" s="15">
        <v>149.0</v>
      </c>
    </row>
    <row r="78">
      <c r="B78" s="106">
        <v>50.0</v>
      </c>
      <c r="C78" s="15">
        <v>150.0</v>
      </c>
    </row>
    <row r="79">
      <c r="B79" s="110">
        <v>51.0</v>
      </c>
      <c r="C79" s="111">
        <v>151.0</v>
      </c>
    </row>
    <row r="80">
      <c r="B80" s="106">
        <v>52.0</v>
      </c>
      <c r="C80" s="15">
        <v>151.0</v>
      </c>
    </row>
    <row r="81">
      <c r="B81" s="106">
        <v>53.0</v>
      </c>
      <c r="C81" s="15">
        <v>152.0</v>
      </c>
    </row>
    <row r="82">
      <c r="B82" s="106">
        <v>54.0</v>
      </c>
      <c r="C82" s="15">
        <v>153.0</v>
      </c>
    </row>
    <row r="83">
      <c r="B83" s="106">
        <v>55.0</v>
      </c>
      <c r="C83" s="15">
        <v>158.0</v>
      </c>
    </row>
    <row r="84">
      <c r="B84" s="106">
        <v>56.0</v>
      </c>
      <c r="C84" s="15">
        <v>158.0</v>
      </c>
    </row>
    <row r="85">
      <c r="B85" s="106">
        <v>57.0</v>
      </c>
      <c r="C85" s="15">
        <v>159.0</v>
      </c>
    </row>
    <row r="86">
      <c r="B86" s="106">
        <v>58.0</v>
      </c>
      <c r="C86" s="15">
        <v>159.0</v>
      </c>
    </row>
    <row r="87">
      <c r="B87" s="106">
        <v>59.0</v>
      </c>
      <c r="C87" s="15">
        <v>161.0</v>
      </c>
    </row>
    <row r="88">
      <c r="B88" s="106">
        <v>60.0</v>
      </c>
      <c r="C88" s="15">
        <v>161.0</v>
      </c>
    </row>
    <row r="89">
      <c r="B89" s="106">
        <v>61.0</v>
      </c>
      <c r="C89" s="15">
        <v>161.0</v>
      </c>
    </row>
    <row r="90">
      <c r="B90" s="106">
        <v>62.0</v>
      </c>
      <c r="C90" s="15">
        <v>163.0</v>
      </c>
    </row>
    <row r="91">
      <c r="B91" s="106">
        <v>63.0</v>
      </c>
      <c r="C91" s="15">
        <v>163.0</v>
      </c>
    </row>
    <row r="92">
      <c r="B92" s="106">
        <v>64.0</v>
      </c>
      <c r="C92" s="15">
        <v>165.0</v>
      </c>
    </row>
    <row r="93">
      <c r="B93" s="106">
        <v>65.0</v>
      </c>
      <c r="C93" s="15">
        <v>166.0</v>
      </c>
    </row>
    <row r="94">
      <c r="B94" s="106">
        <v>66.0</v>
      </c>
      <c r="C94" s="15">
        <v>169.0</v>
      </c>
    </row>
    <row r="95">
      <c r="B95" s="106">
        <v>67.0</v>
      </c>
      <c r="C95" s="15">
        <v>172.0</v>
      </c>
    </row>
    <row r="96">
      <c r="B96" s="106">
        <v>68.0</v>
      </c>
      <c r="C96" s="15">
        <v>175.0</v>
      </c>
    </row>
    <row r="97">
      <c r="B97" s="106">
        <v>69.0</v>
      </c>
      <c r="C97" s="15">
        <v>175.0</v>
      </c>
    </row>
    <row r="98">
      <c r="B98" s="106">
        <v>70.0</v>
      </c>
      <c r="C98" s="15">
        <v>175.0</v>
      </c>
    </row>
    <row r="99">
      <c r="B99" s="106">
        <v>71.0</v>
      </c>
      <c r="C99" s="15">
        <v>177.0</v>
      </c>
    </row>
    <row r="100">
      <c r="B100" s="106">
        <v>72.0</v>
      </c>
      <c r="C100" s="15">
        <v>178.0</v>
      </c>
    </row>
    <row r="101">
      <c r="B101" s="106">
        <v>73.0</v>
      </c>
      <c r="C101" s="15">
        <v>179.0</v>
      </c>
    </row>
    <row r="102">
      <c r="B102" s="106">
        <v>74.0</v>
      </c>
      <c r="C102" s="15">
        <v>179.0</v>
      </c>
    </row>
    <row r="103">
      <c r="B103" s="106">
        <v>75.0</v>
      </c>
      <c r="C103" s="15">
        <v>180.0</v>
      </c>
    </row>
    <row r="104">
      <c r="B104" s="112">
        <v>76.0</v>
      </c>
      <c r="C104" s="113">
        <v>180.0</v>
      </c>
    </row>
    <row r="105">
      <c r="B105" s="106">
        <v>77.0</v>
      </c>
      <c r="C105" s="15">
        <v>181.0</v>
      </c>
    </row>
    <row r="106">
      <c r="B106" s="106">
        <v>78.0</v>
      </c>
      <c r="C106" s="15">
        <v>182.0</v>
      </c>
    </row>
    <row r="107">
      <c r="B107" s="106">
        <v>79.0</v>
      </c>
      <c r="C107" s="15">
        <v>185.0</v>
      </c>
    </row>
    <row r="108">
      <c r="B108" s="106">
        <v>80.0</v>
      </c>
      <c r="C108" s="15">
        <v>186.0</v>
      </c>
    </row>
    <row r="109">
      <c r="B109" s="106">
        <v>81.0</v>
      </c>
      <c r="C109" s="15">
        <v>188.0</v>
      </c>
    </row>
    <row r="110">
      <c r="B110" s="106">
        <v>82.0</v>
      </c>
      <c r="C110" s="15">
        <v>189.0</v>
      </c>
    </row>
    <row r="111">
      <c r="B111" s="106">
        <v>83.0</v>
      </c>
      <c r="C111" s="15">
        <v>189.0</v>
      </c>
    </row>
    <row r="112">
      <c r="B112" s="106">
        <v>84.0</v>
      </c>
      <c r="C112" s="15">
        <v>191.0</v>
      </c>
    </row>
    <row r="113">
      <c r="B113" s="106">
        <v>85.0</v>
      </c>
      <c r="C113" s="15">
        <v>192.0</v>
      </c>
    </row>
    <row r="114">
      <c r="B114" s="106">
        <v>86.0</v>
      </c>
      <c r="C114" s="15">
        <v>193.0</v>
      </c>
    </row>
    <row r="115">
      <c r="B115" s="106">
        <v>87.0</v>
      </c>
      <c r="C115" s="15">
        <v>193.0</v>
      </c>
    </row>
    <row r="116">
      <c r="B116" s="106">
        <v>88.0</v>
      </c>
      <c r="C116" s="15">
        <v>194.0</v>
      </c>
    </row>
    <row r="117">
      <c r="B117" s="106">
        <v>89.0</v>
      </c>
      <c r="C117" s="15">
        <v>194.0</v>
      </c>
    </row>
    <row r="118">
      <c r="B118" s="106">
        <v>90.0</v>
      </c>
      <c r="C118" s="15">
        <v>195.0</v>
      </c>
    </row>
    <row r="119">
      <c r="B119" s="106">
        <v>91.0</v>
      </c>
      <c r="C119" s="15">
        <v>586.0</v>
      </c>
    </row>
    <row r="120">
      <c r="B120" s="106">
        <v>92.0</v>
      </c>
      <c r="C120" s="15">
        <v>621.0</v>
      </c>
    </row>
    <row r="121">
      <c r="B121" s="106">
        <v>93.0</v>
      </c>
      <c r="C121" s="15">
        <v>636.0</v>
      </c>
    </row>
    <row r="122">
      <c r="B122" s="106">
        <v>94.0</v>
      </c>
      <c r="C122" s="15">
        <v>681.0</v>
      </c>
    </row>
    <row r="123">
      <c r="B123" s="106">
        <v>95.0</v>
      </c>
      <c r="C123" s="15">
        <v>686.0</v>
      </c>
    </row>
    <row r="124">
      <c r="B124" s="106">
        <v>96.0</v>
      </c>
      <c r="C124" s="15">
        <v>689.0</v>
      </c>
    </row>
    <row r="125">
      <c r="B125" s="106">
        <v>97.0</v>
      </c>
      <c r="C125" s="15">
        <v>710.0</v>
      </c>
    </row>
    <row r="126">
      <c r="B126" s="106">
        <v>98.0</v>
      </c>
      <c r="C126" s="15">
        <v>752.0</v>
      </c>
    </row>
    <row r="127">
      <c r="B127" s="106">
        <v>99.0</v>
      </c>
      <c r="C127" s="15">
        <v>779.0</v>
      </c>
    </row>
    <row r="128">
      <c r="B128" s="106">
        <v>100.0</v>
      </c>
      <c r="C128" s="15">
        <v>797.0</v>
      </c>
    </row>
  </sheetData>
  <hyperlinks>
    <hyperlink r:id="rId1" ref="B4"/>
    <hyperlink r:id="rId2" ref="B28"/>
  </hyperlin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9.63"/>
    <col customWidth="1" min="3" max="3" width="12.63"/>
    <col customWidth="1" min="4" max="4" width="14.5"/>
    <col customWidth="1" min="5" max="5" width="12.63"/>
    <col customWidth="1" min="6" max="11" width="9.63"/>
    <col customWidth="1" min="12" max="12" width="17.13"/>
    <col customWidth="1" min="13" max="13" width="9.63"/>
    <col customWidth="1" min="14" max="14" width="10.25"/>
  </cols>
  <sheetData>
    <row r="1" ht="15.75" customHeight="1">
      <c r="A1" s="114" t="s">
        <v>94</v>
      </c>
      <c r="B1" s="115"/>
      <c r="C1" s="115"/>
      <c r="D1" s="116"/>
      <c r="E1" s="117"/>
    </row>
    <row r="2" ht="15.75" customHeight="1">
      <c r="A2" s="118"/>
      <c r="B2" s="119"/>
      <c r="C2" s="119"/>
      <c r="D2" s="120"/>
      <c r="E2" s="117"/>
    </row>
    <row r="3" ht="15.75" customHeight="1">
      <c r="A3" s="117"/>
      <c r="B3" s="117"/>
      <c r="C3" s="117"/>
      <c r="D3" s="117"/>
      <c r="E3" s="117"/>
    </row>
    <row r="4" ht="15.75" customHeight="1">
      <c r="A4" s="117"/>
      <c r="B4" s="117"/>
      <c r="C4" s="117"/>
      <c r="D4" s="117"/>
      <c r="E4" s="117"/>
    </row>
    <row r="5" ht="15.75" customHeight="1">
      <c r="A5" s="114" t="s">
        <v>95</v>
      </c>
      <c r="B5" s="115"/>
      <c r="C5" s="116"/>
      <c r="D5" s="117"/>
      <c r="E5" s="117"/>
    </row>
    <row r="6" ht="15.75" customHeight="1">
      <c r="A6" s="118"/>
      <c r="B6" s="119"/>
      <c r="C6" s="120"/>
      <c r="D6" s="117"/>
      <c r="E6" s="117"/>
    </row>
    <row r="7" ht="15.75" customHeight="1">
      <c r="A7" s="27"/>
      <c r="B7" s="27"/>
    </row>
    <row r="8" ht="15.75" customHeight="1">
      <c r="A8" s="27"/>
    </row>
    <row r="9">
      <c r="A9" s="2" t="s">
        <v>96</v>
      </c>
    </row>
    <row r="10">
      <c r="A10" s="2"/>
      <c r="B10" s="2"/>
      <c r="F10" s="121"/>
    </row>
    <row r="11">
      <c r="A11" s="122" t="s">
        <v>97</v>
      </c>
      <c r="B11" s="122" t="s">
        <v>98</v>
      </c>
      <c r="D11" s="33"/>
      <c r="E11" s="123" t="s">
        <v>53</v>
      </c>
      <c r="F11" s="123" t="s">
        <v>49</v>
      </c>
      <c r="G11" s="123" t="s">
        <v>12</v>
      </c>
      <c r="H11" s="123" t="s">
        <v>50</v>
      </c>
      <c r="I11" s="123" t="s">
        <v>99</v>
      </c>
      <c r="J11" s="24" t="s">
        <v>100</v>
      </c>
    </row>
    <row r="12">
      <c r="A12" s="12">
        <v>1.0</v>
      </c>
      <c r="B12" s="12">
        <v>4.0</v>
      </c>
      <c r="D12" s="33" t="s">
        <v>0</v>
      </c>
      <c r="E12" s="23">
        <v>4.0</v>
      </c>
      <c r="F12" s="24">
        <v>7.0</v>
      </c>
      <c r="G12" s="24">
        <v>17.0</v>
      </c>
      <c r="H12" s="24">
        <v>23.0</v>
      </c>
      <c r="I12" s="24">
        <v>28.0</v>
      </c>
      <c r="J12" s="24">
        <v>16.0</v>
      </c>
    </row>
    <row r="13">
      <c r="A13" s="12">
        <v>2.0</v>
      </c>
      <c r="B13" s="12">
        <v>6.0</v>
      </c>
    </row>
    <row r="14">
      <c r="A14" s="124">
        <v>3.0</v>
      </c>
      <c r="B14" s="125">
        <v>6.0</v>
      </c>
      <c r="E14" s="121"/>
    </row>
    <row r="15">
      <c r="A15" s="126">
        <v>4.0</v>
      </c>
      <c r="B15" s="126">
        <v>7.0</v>
      </c>
      <c r="E15" s="121"/>
    </row>
    <row r="16">
      <c r="A16" s="125">
        <v>5.0</v>
      </c>
      <c r="B16" s="125">
        <v>8.0</v>
      </c>
      <c r="E16" s="121"/>
    </row>
    <row r="17">
      <c r="A17" s="125">
        <v>6.0</v>
      </c>
      <c r="B17" s="125">
        <v>12.0</v>
      </c>
    </row>
    <row r="18">
      <c r="A18" s="125">
        <v>7.0</v>
      </c>
      <c r="B18" s="125">
        <v>15.0</v>
      </c>
    </row>
    <row r="19">
      <c r="A19" s="126">
        <v>8.0</v>
      </c>
      <c r="B19" s="126">
        <v>17.0</v>
      </c>
    </row>
    <row r="20">
      <c r="A20" s="125">
        <v>9.0</v>
      </c>
      <c r="B20" s="125">
        <v>20.0</v>
      </c>
    </row>
    <row r="21">
      <c r="A21" s="125">
        <v>10.0</v>
      </c>
      <c r="B21" s="125">
        <v>21.0</v>
      </c>
    </row>
    <row r="22">
      <c r="A22" s="125">
        <v>11.0</v>
      </c>
      <c r="B22" s="125">
        <v>21.0</v>
      </c>
    </row>
    <row r="23">
      <c r="A23" s="126">
        <v>12.0</v>
      </c>
      <c r="B23" s="126">
        <v>23.0</v>
      </c>
    </row>
    <row r="24">
      <c r="A24" s="125">
        <v>13.0</v>
      </c>
      <c r="B24" s="125">
        <v>24.0</v>
      </c>
    </row>
    <row r="25">
      <c r="A25" s="125">
        <v>14.0</v>
      </c>
      <c r="B25" s="125">
        <v>27.0</v>
      </c>
    </row>
    <row r="26">
      <c r="A26" s="125">
        <v>15.0</v>
      </c>
      <c r="B26" s="125">
        <v>28.0</v>
      </c>
    </row>
    <row r="27">
      <c r="A27" s="33" t="s">
        <v>12</v>
      </c>
      <c r="B27" s="40">
        <f>(A26+1)/2</f>
        <v>8</v>
      </c>
      <c r="C27" s="44" t="s">
        <v>101</v>
      </c>
    </row>
    <row r="28">
      <c r="A28" s="127" t="s">
        <v>102</v>
      </c>
      <c r="B28" s="128">
        <f>B19</f>
        <v>17</v>
      </c>
    </row>
    <row r="29">
      <c r="A29" s="33" t="s">
        <v>103</v>
      </c>
      <c r="B29" s="40">
        <f>(A26+1)/4</f>
        <v>4</v>
      </c>
      <c r="C29" s="44" t="s">
        <v>101</v>
      </c>
    </row>
    <row r="30">
      <c r="A30" s="127" t="s">
        <v>1</v>
      </c>
      <c r="B30" s="128">
        <f>B15</f>
        <v>7</v>
      </c>
    </row>
    <row r="31">
      <c r="A31" s="33" t="s">
        <v>104</v>
      </c>
      <c r="B31" s="40">
        <f>3*B29</f>
        <v>12</v>
      </c>
      <c r="C31" s="44" t="s">
        <v>101</v>
      </c>
    </row>
    <row r="32">
      <c r="A32" s="127" t="s">
        <v>2</v>
      </c>
      <c r="B32" s="128">
        <f>B23</f>
        <v>23</v>
      </c>
    </row>
    <row r="33">
      <c r="A33" s="127" t="s">
        <v>100</v>
      </c>
      <c r="B33" s="128">
        <f>B32-B30</f>
        <v>16</v>
      </c>
    </row>
    <row r="34">
      <c r="A34" s="129" t="s">
        <v>99</v>
      </c>
      <c r="B34" s="130">
        <f>max(B12:B26)</f>
        <v>28</v>
      </c>
    </row>
    <row r="35">
      <c r="A35" s="129" t="s">
        <v>53</v>
      </c>
      <c r="B35" s="130">
        <f>min(B12:B26)</f>
        <v>4</v>
      </c>
    </row>
    <row r="37">
      <c r="A37" s="2"/>
    </row>
    <row r="38">
      <c r="A38" s="114" t="s">
        <v>74</v>
      </c>
      <c r="B38" s="115"/>
      <c r="C38" s="116"/>
      <c r="D38" s="117"/>
      <c r="E38" s="117"/>
    </row>
    <row r="39">
      <c r="A39" s="118"/>
      <c r="B39" s="119"/>
      <c r="C39" s="120"/>
      <c r="D39" s="117"/>
      <c r="E39" s="117"/>
    </row>
    <row r="42">
      <c r="A42" s="2" t="s">
        <v>96</v>
      </c>
    </row>
    <row r="43">
      <c r="B43" s="27"/>
    </row>
    <row r="44">
      <c r="A44" s="131" t="s">
        <v>97</v>
      </c>
      <c r="B44" s="131" t="s">
        <v>98</v>
      </c>
      <c r="C44" s="132" t="s">
        <v>105</v>
      </c>
      <c r="D44" s="132" t="s">
        <v>106</v>
      </c>
      <c r="F44" s="24"/>
      <c r="G44" s="23" t="s">
        <v>107</v>
      </c>
      <c r="H44" s="23" t="s">
        <v>1</v>
      </c>
      <c r="I44" s="23" t="s">
        <v>60</v>
      </c>
      <c r="J44" s="23" t="s">
        <v>2</v>
      </c>
      <c r="K44" s="23" t="s">
        <v>78</v>
      </c>
      <c r="L44" s="23" t="s">
        <v>15</v>
      </c>
      <c r="M44" s="23" t="s">
        <v>108</v>
      </c>
      <c r="N44" s="23" t="s">
        <v>109</v>
      </c>
    </row>
    <row r="45">
      <c r="A45" s="12">
        <v>1.0</v>
      </c>
      <c r="B45" s="98">
        <v>3.0</v>
      </c>
      <c r="C45" s="64" t="str">
        <f t="shared" ref="C45:C144" si="1">if(B45&gt;$N$45,"Upper Outlier",IF(B45&lt;$M$45,"Lower Outlier","No Outlier"))</f>
        <v>Lower Outlier</v>
      </c>
      <c r="D45" s="64">
        <f t="shared" ref="D45:D144" si="2">if(B45&gt;$N$45,$N$45,IF(B45&lt;$M$45,$M$45,B45))</f>
        <v>36.875</v>
      </c>
      <c r="F45" s="37" t="s">
        <v>0</v>
      </c>
      <c r="G45" s="24">
        <v>3.0</v>
      </c>
      <c r="H45" s="24">
        <f>QUARTILE(B45:B144,1)</f>
        <v>122.75</v>
      </c>
      <c r="I45" s="24">
        <f>QUARTILE(B45:B144,2)</f>
        <v>150.5</v>
      </c>
      <c r="J45" s="24">
        <f>QUARTILE(B45:B144,3)</f>
        <v>180</v>
      </c>
      <c r="K45" s="24">
        <v>797.0</v>
      </c>
      <c r="L45" s="24">
        <f>J45-H45</f>
        <v>57.25</v>
      </c>
      <c r="M45" s="24">
        <f>H45-1.5*L45</f>
        <v>36.875</v>
      </c>
      <c r="N45" s="24">
        <f>J45+1.5*L45</f>
        <v>265.875</v>
      </c>
    </row>
    <row r="46">
      <c r="A46" s="12">
        <v>2.0</v>
      </c>
      <c r="B46" s="98">
        <v>6.0</v>
      </c>
      <c r="C46" s="64" t="str">
        <f t="shared" si="1"/>
        <v>Lower Outlier</v>
      </c>
      <c r="D46" s="64">
        <f t="shared" si="2"/>
        <v>36.875</v>
      </c>
      <c r="I46" s="133"/>
    </row>
    <row r="47">
      <c r="A47" s="12">
        <v>3.0</v>
      </c>
      <c r="B47" s="98">
        <v>16.0</v>
      </c>
      <c r="C47" s="64" t="str">
        <f t="shared" si="1"/>
        <v>Lower Outlier</v>
      </c>
      <c r="D47" s="64">
        <f t="shared" si="2"/>
        <v>36.875</v>
      </c>
      <c r="I47" s="133"/>
    </row>
    <row r="48">
      <c r="A48" s="12">
        <v>4.0</v>
      </c>
      <c r="B48" s="98">
        <v>18.0</v>
      </c>
      <c r="C48" s="64" t="str">
        <f t="shared" si="1"/>
        <v>Lower Outlier</v>
      </c>
      <c r="D48" s="64">
        <f t="shared" si="2"/>
        <v>36.875</v>
      </c>
    </row>
    <row r="49">
      <c r="A49" s="12">
        <v>5.0</v>
      </c>
      <c r="B49" s="98">
        <v>18.0</v>
      </c>
      <c r="C49" s="64" t="str">
        <f t="shared" si="1"/>
        <v>Lower Outlier</v>
      </c>
      <c r="D49" s="64">
        <f t="shared" si="2"/>
        <v>36.875</v>
      </c>
      <c r="G49" s="133"/>
    </row>
    <row r="50">
      <c r="A50" s="12">
        <v>6.0</v>
      </c>
      <c r="B50" s="98">
        <v>19.0</v>
      </c>
      <c r="C50" s="64" t="str">
        <f t="shared" si="1"/>
        <v>Lower Outlier</v>
      </c>
      <c r="D50" s="64">
        <f t="shared" si="2"/>
        <v>36.875</v>
      </c>
      <c r="G50" s="133"/>
    </row>
    <row r="51">
      <c r="A51" s="12">
        <v>7.0</v>
      </c>
      <c r="B51" s="98">
        <v>19.0</v>
      </c>
      <c r="C51" s="64" t="str">
        <f t="shared" si="1"/>
        <v>Lower Outlier</v>
      </c>
      <c r="D51" s="64">
        <f t="shared" si="2"/>
        <v>36.875</v>
      </c>
    </row>
    <row r="52">
      <c r="A52" s="12">
        <v>8.0</v>
      </c>
      <c r="B52" s="98">
        <v>20.0</v>
      </c>
      <c r="C52" s="64" t="str">
        <f t="shared" si="1"/>
        <v>Lower Outlier</v>
      </c>
      <c r="D52" s="64">
        <f t="shared" si="2"/>
        <v>36.875</v>
      </c>
    </row>
    <row r="53">
      <c r="A53" s="12">
        <v>9.0</v>
      </c>
      <c r="B53" s="98">
        <v>21.0</v>
      </c>
      <c r="C53" s="64" t="str">
        <f t="shared" si="1"/>
        <v>Lower Outlier</v>
      </c>
      <c r="D53" s="64">
        <f t="shared" si="2"/>
        <v>36.875</v>
      </c>
    </row>
    <row r="54">
      <c r="A54" s="12">
        <v>10.0</v>
      </c>
      <c r="B54" s="98">
        <v>23.0</v>
      </c>
      <c r="C54" s="64" t="str">
        <f t="shared" si="1"/>
        <v>Lower Outlier</v>
      </c>
      <c r="D54" s="64">
        <f t="shared" si="2"/>
        <v>36.875</v>
      </c>
    </row>
    <row r="55">
      <c r="A55" s="12">
        <v>11.0</v>
      </c>
      <c r="B55" s="98">
        <v>103.0</v>
      </c>
      <c r="C55" s="64" t="str">
        <f t="shared" si="1"/>
        <v>No Outlier</v>
      </c>
      <c r="D55" s="64">
        <f t="shared" si="2"/>
        <v>103</v>
      </c>
    </row>
    <row r="56">
      <c r="A56" s="12">
        <v>12.0</v>
      </c>
      <c r="B56" s="98">
        <v>103.0</v>
      </c>
      <c r="C56" s="64" t="str">
        <f t="shared" si="1"/>
        <v>No Outlier</v>
      </c>
      <c r="D56" s="64">
        <f t="shared" si="2"/>
        <v>103</v>
      </c>
    </row>
    <row r="57">
      <c r="A57" s="12">
        <v>13.0</v>
      </c>
      <c r="B57" s="98">
        <v>103.0</v>
      </c>
      <c r="C57" s="64" t="str">
        <f t="shared" si="1"/>
        <v>No Outlier</v>
      </c>
      <c r="D57" s="64">
        <f t="shared" si="2"/>
        <v>103</v>
      </c>
    </row>
    <row r="58">
      <c r="A58" s="12">
        <v>14.0</v>
      </c>
      <c r="B58" s="98">
        <v>106.0</v>
      </c>
      <c r="C58" s="64" t="str">
        <f t="shared" si="1"/>
        <v>No Outlier</v>
      </c>
      <c r="D58" s="64">
        <f t="shared" si="2"/>
        <v>106</v>
      </c>
    </row>
    <row r="59">
      <c r="A59" s="12">
        <v>15.0</v>
      </c>
      <c r="B59" s="98">
        <v>106.0</v>
      </c>
      <c r="C59" s="64" t="str">
        <f t="shared" si="1"/>
        <v>No Outlier</v>
      </c>
      <c r="D59" s="64">
        <f t="shared" si="2"/>
        <v>106</v>
      </c>
    </row>
    <row r="60">
      <c r="A60" s="12">
        <v>16.0</v>
      </c>
      <c r="B60" s="98">
        <v>108.0</v>
      </c>
      <c r="C60" s="64" t="str">
        <f t="shared" si="1"/>
        <v>No Outlier</v>
      </c>
      <c r="D60" s="64">
        <f t="shared" si="2"/>
        <v>108</v>
      </c>
    </row>
    <row r="61">
      <c r="A61" s="12">
        <v>17.0</v>
      </c>
      <c r="B61" s="98">
        <v>111.0</v>
      </c>
      <c r="C61" s="64" t="str">
        <f t="shared" si="1"/>
        <v>No Outlier</v>
      </c>
      <c r="D61" s="64">
        <f t="shared" si="2"/>
        <v>111</v>
      </c>
    </row>
    <row r="62">
      <c r="A62" s="12">
        <v>18.0</v>
      </c>
      <c r="B62" s="98">
        <v>111.0</v>
      </c>
      <c r="C62" s="64" t="str">
        <f t="shared" si="1"/>
        <v>No Outlier</v>
      </c>
      <c r="D62" s="64">
        <f t="shared" si="2"/>
        <v>111</v>
      </c>
    </row>
    <row r="63">
      <c r="A63" s="12">
        <v>19.0</v>
      </c>
      <c r="B63" s="98">
        <v>111.0</v>
      </c>
      <c r="C63" s="64" t="str">
        <f t="shared" si="1"/>
        <v>No Outlier</v>
      </c>
      <c r="D63" s="64">
        <f t="shared" si="2"/>
        <v>111</v>
      </c>
    </row>
    <row r="64">
      <c r="A64" s="12">
        <v>20.0</v>
      </c>
      <c r="B64" s="98">
        <v>112.0</v>
      </c>
      <c r="C64" s="64" t="str">
        <f t="shared" si="1"/>
        <v>No Outlier</v>
      </c>
      <c r="D64" s="64">
        <f t="shared" si="2"/>
        <v>112</v>
      </c>
    </row>
    <row r="65">
      <c r="A65" s="12">
        <v>21.0</v>
      </c>
      <c r="B65" s="98">
        <v>112.0</v>
      </c>
      <c r="C65" s="64" t="str">
        <f t="shared" si="1"/>
        <v>No Outlier</v>
      </c>
      <c r="D65" s="64">
        <f t="shared" si="2"/>
        <v>112</v>
      </c>
    </row>
    <row r="66">
      <c r="A66" s="12">
        <v>22.0</v>
      </c>
      <c r="B66" s="98">
        <v>113.0</v>
      </c>
      <c r="C66" s="64" t="str">
        <f t="shared" si="1"/>
        <v>No Outlier</v>
      </c>
      <c r="D66" s="64">
        <f t="shared" si="2"/>
        <v>113</v>
      </c>
    </row>
    <row r="67">
      <c r="A67" s="12">
        <v>23.0</v>
      </c>
      <c r="B67" s="98">
        <v>113.0</v>
      </c>
      <c r="C67" s="64" t="str">
        <f t="shared" si="1"/>
        <v>No Outlier</v>
      </c>
      <c r="D67" s="64">
        <f t="shared" si="2"/>
        <v>113</v>
      </c>
    </row>
    <row r="68">
      <c r="A68" s="12">
        <v>24.0</v>
      </c>
      <c r="B68" s="98">
        <v>114.0</v>
      </c>
      <c r="C68" s="64" t="str">
        <f t="shared" si="1"/>
        <v>No Outlier</v>
      </c>
      <c r="D68" s="64">
        <f t="shared" si="2"/>
        <v>114</v>
      </c>
    </row>
    <row r="69">
      <c r="A69" s="134">
        <v>25.0</v>
      </c>
      <c r="B69" s="135">
        <v>122.0</v>
      </c>
      <c r="C69" s="64" t="str">
        <f t="shared" si="1"/>
        <v>No Outlier</v>
      </c>
      <c r="D69" s="64">
        <f t="shared" si="2"/>
        <v>122</v>
      </c>
    </row>
    <row r="70">
      <c r="A70" s="12">
        <v>26.0</v>
      </c>
      <c r="B70" s="98">
        <v>123.0</v>
      </c>
      <c r="C70" s="64" t="str">
        <f t="shared" si="1"/>
        <v>No Outlier</v>
      </c>
      <c r="D70" s="64">
        <f t="shared" si="2"/>
        <v>123</v>
      </c>
    </row>
    <row r="71">
      <c r="A71" s="12">
        <v>27.0</v>
      </c>
      <c r="B71" s="98">
        <v>126.0</v>
      </c>
      <c r="C71" s="64" t="str">
        <f t="shared" si="1"/>
        <v>No Outlier</v>
      </c>
      <c r="D71" s="64">
        <f t="shared" si="2"/>
        <v>126</v>
      </c>
    </row>
    <row r="72">
      <c r="A72" s="12">
        <v>28.0</v>
      </c>
      <c r="B72" s="98">
        <v>126.0</v>
      </c>
      <c r="C72" s="64" t="str">
        <f t="shared" si="1"/>
        <v>No Outlier</v>
      </c>
      <c r="D72" s="64">
        <f t="shared" si="2"/>
        <v>126</v>
      </c>
    </row>
    <row r="73">
      <c r="A73" s="12">
        <v>29.0</v>
      </c>
      <c r="B73" s="98">
        <v>128.0</v>
      </c>
      <c r="C73" s="64" t="str">
        <f t="shared" si="1"/>
        <v>No Outlier</v>
      </c>
      <c r="D73" s="64">
        <f t="shared" si="2"/>
        <v>128</v>
      </c>
    </row>
    <row r="74">
      <c r="A74" s="12">
        <v>30.0</v>
      </c>
      <c r="B74" s="98">
        <v>128.0</v>
      </c>
      <c r="C74" s="64" t="str">
        <f t="shared" si="1"/>
        <v>No Outlier</v>
      </c>
      <c r="D74" s="64">
        <f t="shared" si="2"/>
        <v>128</v>
      </c>
    </row>
    <row r="75">
      <c r="A75" s="12">
        <v>31.0</v>
      </c>
      <c r="B75" s="98">
        <v>129.0</v>
      </c>
      <c r="C75" s="64" t="str">
        <f t="shared" si="1"/>
        <v>No Outlier</v>
      </c>
      <c r="D75" s="64">
        <f t="shared" si="2"/>
        <v>129</v>
      </c>
    </row>
    <row r="76">
      <c r="A76" s="12">
        <v>32.0</v>
      </c>
      <c r="B76" s="98">
        <v>130.0</v>
      </c>
      <c r="C76" s="64" t="str">
        <f t="shared" si="1"/>
        <v>No Outlier</v>
      </c>
      <c r="D76" s="64">
        <f t="shared" si="2"/>
        <v>130</v>
      </c>
    </row>
    <row r="77">
      <c r="A77" s="12">
        <v>33.0</v>
      </c>
      <c r="B77" s="98">
        <v>130.0</v>
      </c>
      <c r="C77" s="64" t="str">
        <f t="shared" si="1"/>
        <v>No Outlier</v>
      </c>
      <c r="D77" s="64">
        <f t="shared" si="2"/>
        <v>130</v>
      </c>
    </row>
    <row r="78">
      <c r="A78" s="12">
        <v>34.0</v>
      </c>
      <c r="B78" s="98">
        <v>133.0</v>
      </c>
      <c r="C78" s="64" t="str">
        <f t="shared" si="1"/>
        <v>No Outlier</v>
      </c>
      <c r="D78" s="64">
        <f t="shared" si="2"/>
        <v>133</v>
      </c>
    </row>
    <row r="79">
      <c r="A79" s="12">
        <v>35.0</v>
      </c>
      <c r="B79" s="98">
        <v>134.0</v>
      </c>
      <c r="C79" s="64" t="str">
        <f t="shared" si="1"/>
        <v>No Outlier</v>
      </c>
      <c r="D79" s="64">
        <f t="shared" si="2"/>
        <v>134</v>
      </c>
    </row>
    <row r="80">
      <c r="A80" s="12">
        <v>36.0</v>
      </c>
      <c r="B80" s="98">
        <v>134.0</v>
      </c>
      <c r="C80" s="64" t="str">
        <f t="shared" si="1"/>
        <v>No Outlier</v>
      </c>
      <c r="D80" s="64">
        <f t="shared" si="2"/>
        <v>134</v>
      </c>
    </row>
    <row r="81">
      <c r="A81" s="12">
        <v>37.0</v>
      </c>
      <c r="B81" s="98">
        <v>135.0</v>
      </c>
      <c r="C81" s="64" t="str">
        <f t="shared" si="1"/>
        <v>No Outlier</v>
      </c>
      <c r="D81" s="64">
        <f t="shared" si="2"/>
        <v>135</v>
      </c>
    </row>
    <row r="82">
      <c r="A82" s="12">
        <v>38.0</v>
      </c>
      <c r="B82" s="98">
        <v>137.0</v>
      </c>
      <c r="C82" s="64" t="str">
        <f t="shared" si="1"/>
        <v>No Outlier</v>
      </c>
      <c r="D82" s="64">
        <f t="shared" si="2"/>
        <v>137</v>
      </c>
    </row>
    <row r="83">
      <c r="A83" s="12">
        <v>39.0</v>
      </c>
      <c r="B83" s="98">
        <v>137.0</v>
      </c>
      <c r="C83" s="64" t="str">
        <f t="shared" si="1"/>
        <v>No Outlier</v>
      </c>
      <c r="D83" s="64">
        <f t="shared" si="2"/>
        <v>137</v>
      </c>
    </row>
    <row r="84">
      <c r="A84" s="12">
        <v>40.0</v>
      </c>
      <c r="B84" s="98">
        <v>139.0</v>
      </c>
      <c r="C84" s="64" t="str">
        <f t="shared" si="1"/>
        <v>No Outlier</v>
      </c>
      <c r="D84" s="64">
        <f t="shared" si="2"/>
        <v>139</v>
      </c>
    </row>
    <row r="85">
      <c r="A85" s="12">
        <v>41.0</v>
      </c>
      <c r="B85" s="98">
        <v>139.0</v>
      </c>
      <c r="C85" s="64" t="str">
        <f t="shared" si="1"/>
        <v>No Outlier</v>
      </c>
      <c r="D85" s="64">
        <f t="shared" si="2"/>
        <v>139</v>
      </c>
    </row>
    <row r="86">
      <c r="A86" s="12">
        <v>42.0</v>
      </c>
      <c r="B86" s="98">
        <v>140.0</v>
      </c>
      <c r="C86" s="64" t="str">
        <f t="shared" si="1"/>
        <v>No Outlier</v>
      </c>
      <c r="D86" s="64">
        <f t="shared" si="2"/>
        <v>140</v>
      </c>
    </row>
    <row r="87">
      <c r="A87" s="12">
        <v>43.0</v>
      </c>
      <c r="B87" s="98">
        <v>140.0</v>
      </c>
      <c r="C87" s="64" t="str">
        <f t="shared" si="1"/>
        <v>No Outlier</v>
      </c>
      <c r="D87" s="64">
        <f t="shared" si="2"/>
        <v>140</v>
      </c>
    </row>
    <row r="88">
      <c r="A88" s="12">
        <v>44.0</v>
      </c>
      <c r="B88" s="98">
        <v>141.0</v>
      </c>
      <c r="C88" s="64" t="str">
        <f t="shared" si="1"/>
        <v>No Outlier</v>
      </c>
      <c r="D88" s="64">
        <f t="shared" si="2"/>
        <v>141</v>
      </c>
    </row>
    <row r="89">
      <c r="A89" s="12">
        <v>45.0</v>
      </c>
      <c r="B89" s="98">
        <v>142.0</v>
      </c>
      <c r="C89" s="64" t="str">
        <f t="shared" si="1"/>
        <v>No Outlier</v>
      </c>
      <c r="D89" s="64">
        <f t="shared" si="2"/>
        <v>142</v>
      </c>
    </row>
    <row r="90">
      <c r="A90" s="12">
        <v>46.0</v>
      </c>
      <c r="B90" s="98">
        <v>144.0</v>
      </c>
      <c r="C90" s="64" t="str">
        <f t="shared" si="1"/>
        <v>No Outlier</v>
      </c>
      <c r="D90" s="64">
        <f t="shared" si="2"/>
        <v>144</v>
      </c>
    </row>
    <row r="91">
      <c r="A91" s="12">
        <v>47.0</v>
      </c>
      <c r="B91" s="98">
        <v>144.0</v>
      </c>
      <c r="C91" s="64" t="str">
        <f t="shared" si="1"/>
        <v>No Outlier</v>
      </c>
      <c r="D91" s="64">
        <f t="shared" si="2"/>
        <v>144</v>
      </c>
    </row>
    <row r="92">
      <c r="A92" s="12">
        <v>48.0</v>
      </c>
      <c r="B92" s="98">
        <v>145.0</v>
      </c>
      <c r="C92" s="64" t="str">
        <f t="shared" si="1"/>
        <v>No Outlier</v>
      </c>
      <c r="D92" s="64">
        <f t="shared" si="2"/>
        <v>145</v>
      </c>
    </row>
    <row r="93">
      <c r="A93" s="12">
        <v>49.0</v>
      </c>
      <c r="B93" s="98">
        <v>149.0</v>
      </c>
      <c r="C93" s="64" t="str">
        <f t="shared" si="1"/>
        <v>No Outlier</v>
      </c>
      <c r="D93" s="64">
        <f t="shared" si="2"/>
        <v>149</v>
      </c>
    </row>
    <row r="94">
      <c r="A94" s="134">
        <v>50.0</v>
      </c>
      <c r="B94" s="135">
        <v>150.0</v>
      </c>
      <c r="C94" s="64" t="str">
        <f t="shared" si="1"/>
        <v>No Outlier</v>
      </c>
      <c r="D94" s="64">
        <f t="shared" si="2"/>
        <v>150</v>
      </c>
    </row>
    <row r="95">
      <c r="A95" s="134">
        <v>51.0</v>
      </c>
      <c r="B95" s="135">
        <v>151.0</v>
      </c>
      <c r="C95" s="64" t="str">
        <f t="shared" si="1"/>
        <v>No Outlier</v>
      </c>
      <c r="D95" s="64">
        <f t="shared" si="2"/>
        <v>151</v>
      </c>
    </row>
    <row r="96">
      <c r="A96" s="12">
        <v>52.0</v>
      </c>
      <c r="B96" s="98">
        <v>151.0</v>
      </c>
      <c r="C96" s="64" t="str">
        <f t="shared" si="1"/>
        <v>No Outlier</v>
      </c>
      <c r="D96" s="64">
        <f t="shared" si="2"/>
        <v>151</v>
      </c>
    </row>
    <row r="97">
      <c r="A97" s="12">
        <v>53.0</v>
      </c>
      <c r="B97" s="98">
        <v>152.0</v>
      </c>
      <c r="C97" s="64" t="str">
        <f t="shared" si="1"/>
        <v>No Outlier</v>
      </c>
      <c r="D97" s="64">
        <f t="shared" si="2"/>
        <v>152</v>
      </c>
    </row>
    <row r="98">
      <c r="A98" s="12">
        <v>54.0</v>
      </c>
      <c r="B98" s="98">
        <v>153.0</v>
      </c>
      <c r="C98" s="64" t="str">
        <f t="shared" si="1"/>
        <v>No Outlier</v>
      </c>
      <c r="D98" s="64">
        <f t="shared" si="2"/>
        <v>153</v>
      </c>
    </row>
    <row r="99">
      <c r="A99" s="12">
        <v>55.0</v>
      </c>
      <c r="B99" s="98">
        <v>158.0</v>
      </c>
      <c r="C99" s="64" t="str">
        <f t="shared" si="1"/>
        <v>No Outlier</v>
      </c>
      <c r="D99" s="64">
        <f t="shared" si="2"/>
        <v>158</v>
      </c>
    </row>
    <row r="100">
      <c r="A100" s="12">
        <v>56.0</v>
      </c>
      <c r="B100" s="98">
        <v>158.0</v>
      </c>
      <c r="C100" s="64" t="str">
        <f t="shared" si="1"/>
        <v>No Outlier</v>
      </c>
      <c r="D100" s="64">
        <f t="shared" si="2"/>
        <v>158</v>
      </c>
    </row>
    <row r="101">
      <c r="A101" s="12">
        <v>57.0</v>
      </c>
      <c r="B101" s="98">
        <v>159.0</v>
      </c>
      <c r="C101" s="64" t="str">
        <f t="shared" si="1"/>
        <v>No Outlier</v>
      </c>
      <c r="D101" s="64">
        <f t="shared" si="2"/>
        <v>159</v>
      </c>
    </row>
    <row r="102">
      <c r="A102" s="12">
        <v>58.0</v>
      </c>
      <c r="B102" s="98">
        <v>159.0</v>
      </c>
      <c r="C102" s="64" t="str">
        <f t="shared" si="1"/>
        <v>No Outlier</v>
      </c>
      <c r="D102" s="64">
        <f t="shared" si="2"/>
        <v>159</v>
      </c>
    </row>
    <row r="103">
      <c r="A103" s="12">
        <v>59.0</v>
      </c>
      <c r="B103" s="98">
        <v>161.0</v>
      </c>
      <c r="C103" s="64" t="str">
        <f t="shared" si="1"/>
        <v>No Outlier</v>
      </c>
      <c r="D103" s="64">
        <f t="shared" si="2"/>
        <v>161</v>
      </c>
    </row>
    <row r="104">
      <c r="A104" s="12">
        <v>60.0</v>
      </c>
      <c r="B104" s="98">
        <v>161.0</v>
      </c>
      <c r="C104" s="64" t="str">
        <f t="shared" si="1"/>
        <v>No Outlier</v>
      </c>
      <c r="D104" s="64">
        <f t="shared" si="2"/>
        <v>161</v>
      </c>
    </row>
    <row r="105">
      <c r="A105" s="12">
        <v>61.0</v>
      </c>
      <c r="B105" s="98">
        <v>161.0</v>
      </c>
      <c r="C105" s="64" t="str">
        <f t="shared" si="1"/>
        <v>No Outlier</v>
      </c>
      <c r="D105" s="64">
        <f t="shared" si="2"/>
        <v>161</v>
      </c>
    </row>
    <row r="106">
      <c r="A106" s="12">
        <v>62.0</v>
      </c>
      <c r="B106" s="98">
        <v>163.0</v>
      </c>
      <c r="C106" s="64" t="str">
        <f t="shared" si="1"/>
        <v>No Outlier</v>
      </c>
      <c r="D106" s="64">
        <f t="shared" si="2"/>
        <v>163</v>
      </c>
    </row>
    <row r="107">
      <c r="A107" s="12">
        <v>63.0</v>
      </c>
      <c r="B107" s="98">
        <v>163.0</v>
      </c>
      <c r="C107" s="64" t="str">
        <f t="shared" si="1"/>
        <v>No Outlier</v>
      </c>
      <c r="D107" s="64">
        <f t="shared" si="2"/>
        <v>163</v>
      </c>
    </row>
    <row r="108">
      <c r="A108" s="12">
        <v>64.0</v>
      </c>
      <c r="B108" s="98">
        <v>165.0</v>
      </c>
      <c r="C108" s="64" t="str">
        <f t="shared" si="1"/>
        <v>No Outlier</v>
      </c>
      <c r="D108" s="64">
        <f t="shared" si="2"/>
        <v>165</v>
      </c>
    </row>
    <row r="109">
      <c r="A109" s="12">
        <v>65.0</v>
      </c>
      <c r="B109" s="98">
        <v>166.0</v>
      </c>
      <c r="C109" s="64" t="str">
        <f t="shared" si="1"/>
        <v>No Outlier</v>
      </c>
      <c r="D109" s="64">
        <f t="shared" si="2"/>
        <v>166</v>
      </c>
    </row>
    <row r="110">
      <c r="A110" s="12">
        <v>66.0</v>
      </c>
      <c r="B110" s="98">
        <v>169.0</v>
      </c>
      <c r="C110" s="64" t="str">
        <f t="shared" si="1"/>
        <v>No Outlier</v>
      </c>
      <c r="D110" s="64">
        <f t="shared" si="2"/>
        <v>169</v>
      </c>
    </row>
    <row r="111">
      <c r="A111" s="12">
        <v>67.0</v>
      </c>
      <c r="B111" s="98">
        <v>172.0</v>
      </c>
      <c r="C111" s="64" t="str">
        <f t="shared" si="1"/>
        <v>No Outlier</v>
      </c>
      <c r="D111" s="64">
        <f t="shared" si="2"/>
        <v>172</v>
      </c>
    </row>
    <row r="112">
      <c r="A112" s="12">
        <v>68.0</v>
      </c>
      <c r="B112" s="98">
        <v>175.0</v>
      </c>
      <c r="C112" s="64" t="str">
        <f t="shared" si="1"/>
        <v>No Outlier</v>
      </c>
      <c r="D112" s="64">
        <f t="shared" si="2"/>
        <v>175</v>
      </c>
    </row>
    <row r="113">
      <c r="A113" s="12">
        <v>69.0</v>
      </c>
      <c r="B113" s="98">
        <v>175.0</v>
      </c>
      <c r="C113" s="64" t="str">
        <f t="shared" si="1"/>
        <v>No Outlier</v>
      </c>
      <c r="D113" s="64">
        <f t="shared" si="2"/>
        <v>175</v>
      </c>
    </row>
    <row r="114">
      <c r="A114" s="12">
        <v>70.0</v>
      </c>
      <c r="B114" s="98">
        <v>175.0</v>
      </c>
      <c r="C114" s="64" t="str">
        <f t="shared" si="1"/>
        <v>No Outlier</v>
      </c>
      <c r="D114" s="64">
        <f t="shared" si="2"/>
        <v>175</v>
      </c>
    </row>
    <row r="115">
      <c r="A115" s="12">
        <v>71.0</v>
      </c>
      <c r="B115" s="98">
        <v>177.0</v>
      </c>
      <c r="C115" s="64" t="str">
        <f t="shared" si="1"/>
        <v>No Outlier</v>
      </c>
      <c r="D115" s="64">
        <f t="shared" si="2"/>
        <v>177</v>
      </c>
    </row>
    <row r="116">
      <c r="A116" s="12">
        <v>72.0</v>
      </c>
      <c r="B116" s="98">
        <v>178.0</v>
      </c>
      <c r="C116" s="64" t="str">
        <f t="shared" si="1"/>
        <v>No Outlier</v>
      </c>
      <c r="D116" s="64">
        <f t="shared" si="2"/>
        <v>178</v>
      </c>
    </row>
    <row r="117">
      <c r="A117" s="12">
        <v>73.0</v>
      </c>
      <c r="B117" s="98">
        <v>179.0</v>
      </c>
      <c r="C117" s="64" t="str">
        <f t="shared" si="1"/>
        <v>No Outlier</v>
      </c>
      <c r="D117" s="64">
        <f t="shared" si="2"/>
        <v>179</v>
      </c>
    </row>
    <row r="118">
      <c r="A118" s="12">
        <v>74.0</v>
      </c>
      <c r="B118" s="98">
        <v>179.0</v>
      </c>
      <c r="C118" s="64" t="str">
        <f t="shared" si="1"/>
        <v>No Outlier</v>
      </c>
      <c r="D118" s="64">
        <f t="shared" si="2"/>
        <v>179</v>
      </c>
    </row>
    <row r="119">
      <c r="A119" s="134">
        <v>75.0</v>
      </c>
      <c r="B119" s="135">
        <v>180.0</v>
      </c>
      <c r="C119" s="64" t="str">
        <f t="shared" si="1"/>
        <v>No Outlier</v>
      </c>
      <c r="D119" s="64">
        <f t="shared" si="2"/>
        <v>180</v>
      </c>
    </row>
    <row r="120">
      <c r="A120" s="12">
        <v>76.0</v>
      </c>
      <c r="B120" s="98">
        <v>180.0</v>
      </c>
      <c r="C120" s="64" t="str">
        <f t="shared" si="1"/>
        <v>No Outlier</v>
      </c>
      <c r="D120" s="64">
        <f t="shared" si="2"/>
        <v>180</v>
      </c>
    </row>
    <row r="121">
      <c r="A121" s="12">
        <v>77.0</v>
      </c>
      <c r="B121" s="98">
        <v>181.0</v>
      </c>
      <c r="C121" s="64" t="str">
        <f t="shared" si="1"/>
        <v>No Outlier</v>
      </c>
      <c r="D121" s="64">
        <f t="shared" si="2"/>
        <v>181</v>
      </c>
    </row>
    <row r="122">
      <c r="A122" s="12">
        <v>78.0</v>
      </c>
      <c r="B122" s="98">
        <v>182.0</v>
      </c>
      <c r="C122" s="64" t="str">
        <f t="shared" si="1"/>
        <v>No Outlier</v>
      </c>
      <c r="D122" s="64">
        <f t="shared" si="2"/>
        <v>182</v>
      </c>
    </row>
    <row r="123">
      <c r="A123" s="12">
        <v>79.0</v>
      </c>
      <c r="B123" s="98">
        <v>185.0</v>
      </c>
      <c r="C123" s="64" t="str">
        <f t="shared" si="1"/>
        <v>No Outlier</v>
      </c>
      <c r="D123" s="64">
        <f t="shared" si="2"/>
        <v>185</v>
      </c>
    </row>
    <row r="124">
      <c r="A124" s="12">
        <v>80.0</v>
      </c>
      <c r="B124" s="98">
        <v>186.0</v>
      </c>
      <c r="C124" s="64" t="str">
        <f t="shared" si="1"/>
        <v>No Outlier</v>
      </c>
      <c r="D124" s="64">
        <f t="shared" si="2"/>
        <v>186</v>
      </c>
    </row>
    <row r="125">
      <c r="A125" s="12">
        <v>81.0</v>
      </c>
      <c r="B125" s="98">
        <v>188.0</v>
      </c>
      <c r="C125" s="64" t="str">
        <f t="shared" si="1"/>
        <v>No Outlier</v>
      </c>
      <c r="D125" s="64">
        <f t="shared" si="2"/>
        <v>188</v>
      </c>
    </row>
    <row r="126">
      <c r="A126" s="12">
        <v>82.0</v>
      </c>
      <c r="B126" s="98">
        <v>189.0</v>
      </c>
      <c r="C126" s="64" t="str">
        <f t="shared" si="1"/>
        <v>No Outlier</v>
      </c>
      <c r="D126" s="64">
        <f t="shared" si="2"/>
        <v>189</v>
      </c>
    </row>
    <row r="127">
      <c r="A127" s="12">
        <v>83.0</v>
      </c>
      <c r="B127" s="98">
        <v>189.0</v>
      </c>
      <c r="C127" s="64" t="str">
        <f t="shared" si="1"/>
        <v>No Outlier</v>
      </c>
      <c r="D127" s="64">
        <f t="shared" si="2"/>
        <v>189</v>
      </c>
    </row>
    <row r="128">
      <c r="A128" s="12">
        <v>84.0</v>
      </c>
      <c r="B128" s="98">
        <v>191.0</v>
      </c>
      <c r="C128" s="64" t="str">
        <f t="shared" si="1"/>
        <v>No Outlier</v>
      </c>
      <c r="D128" s="64">
        <f t="shared" si="2"/>
        <v>191</v>
      </c>
    </row>
    <row r="129">
      <c r="A129" s="12">
        <v>85.0</v>
      </c>
      <c r="B129" s="98">
        <v>192.0</v>
      </c>
      <c r="C129" s="64" t="str">
        <f t="shared" si="1"/>
        <v>No Outlier</v>
      </c>
      <c r="D129" s="64">
        <f t="shared" si="2"/>
        <v>192</v>
      </c>
    </row>
    <row r="130">
      <c r="A130" s="12">
        <v>86.0</v>
      </c>
      <c r="B130" s="98">
        <v>193.0</v>
      </c>
      <c r="C130" s="64" t="str">
        <f t="shared" si="1"/>
        <v>No Outlier</v>
      </c>
      <c r="D130" s="64">
        <f t="shared" si="2"/>
        <v>193</v>
      </c>
    </row>
    <row r="131">
      <c r="A131" s="12">
        <v>87.0</v>
      </c>
      <c r="B131" s="98">
        <v>193.0</v>
      </c>
      <c r="C131" s="64" t="str">
        <f t="shared" si="1"/>
        <v>No Outlier</v>
      </c>
      <c r="D131" s="64">
        <f t="shared" si="2"/>
        <v>193</v>
      </c>
    </row>
    <row r="132">
      <c r="A132" s="12">
        <v>88.0</v>
      </c>
      <c r="B132" s="98">
        <v>194.0</v>
      </c>
      <c r="C132" s="64" t="str">
        <f t="shared" si="1"/>
        <v>No Outlier</v>
      </c>
      <c r="D132" s="64">
        <f t="shared" si="2"/>
        <v>194</v>
      </c>
    </row>
    <row r="133">
      <c r="A133" s="12">
        <v>89.0</v>
      </c>
      <c r="B133" s="98">
        <v>194.0</v>
      </c>
      <c r="C133" s="64" t="str">
        <f t="shared" si="1"/>
        <v>No Outlier</v>
      </c>
      <c r="D133" s="64">
        <f t="shared" si="2"/>
        <v>194</v>
      </c>
    </row>
    <row r="134">
      <c r="A134" s="12">
        <v>90.0</v>
      </c>
      <c r="B134" s="98">
        <v>195.0</v>
      </c>
      <c r="C134" s="64" t="str">
        <f t="shared" si="1"/>
        <v>No Outlier</v>
      </c>
      <c r="D134" s="64">
        <f t="shared" si="2"/>
        <v>195</v>
      </c>
    </row>
    <row r="135">
      <c r="A135" s="12">
        <v>91.0</v>
      </c>
      <c r="B135" s="98">
        <v>586.0</v>
      </c>
      <c r="C135" s="64" t="str">
        <f t="shared" si="1"/>
        <v>Upper Outlier</v>
      </c>
      <c r="D135" s="64">
        <f t="shared" si="2"/>
        <v>265.875</v>
      </c>
    </row>
    <row r="136">
      <c r="A136" s="12">
        <v>92.0</v>
      </c>
      <c r="B136" s="98">
        <v>621.0</v>
      </c>
      <c r="C136" s="64" t="str">
        <f t="shared" si="1"/>
        <v>Upper Outlier</v>
      </c>
      <c r="D136" s="64">
        <f t="shared" si="2"/>
        <v>265.875</v>
      </c>
    </row>
    <row r="137">
      <c r="A137" s="12">
        <v>93.0</v>
      </c>
      <c r="B137" s="98">
        <v>636.0</v>
      </c>
      <c r="C137" s="64" t="str">
        <f t="shared" si="1"/>
        <v>Upper Outlier</v>
      </c>
      <c r="D137" s="64">
        <f t="shared" si="2"/>
        <v>265.875</v>
      </c>
    </row>
    <row r="138">
      <c r="A138" s="12">
        <v>94.0</v>
      </c>
      <c r="B138" s="98">
        <v>681.0</v>
      </c>
      <c r="C138" s="64" t="str">
        <f t="shared" si="1"/>
        <v>Upper Outlier</v>
      </c>
      <c r="D138" s="64">
        <f t="shared" si="2"/>
        <v>265.875</v>
      </c>
    </row>
    <row r="139">
      <c r="A139" s="12">
        <v>95.0</v>
      </c>
      <c r="B139" s="98">
        <v>686.0</v>
      </c>
      <c r="C139" s="64" t="str">
        <f t="shared" si="1"/>
        <v>Upper Outlier</v>
      </c>
      <c r="D139" s="64">
        <f t="shared" si="2"/>
        <v>265.875</v>
      </c>
    </row>
    <row r="140">
      <c r="A140" s="12">
        <v>96.0</v>
      </c>
      <c r="B140" s="98">
        <v>689.0</v>
      </c>
      <c r="C140" s="64" t="str">
        <f t="shared" si="1"/>
        <v>Upper Outlier</v>
      </c>
      <c r="D140" s="64">
        <f t="shared" si="2"/>
        <v>265.875</v>
      </c>
    </row>
    <row r="141">
      <c r="A141" s="12">
        <v>97.0</v>
      </c>
      <c r="B141" s="98">
        <v>710.0</v>
      </c>
      <c r="C141" s="64" t="str">
        <f t="shared" si="1"/>
        <v>Upper Outlier</v>
      </c>
      <c r="D141" s="64">
        <f t="shared" si="2"/>
        <v>265.875</v>
      </c>
    </row>
    <row r="142">
      <c r="A142" s="12">
        <v>98.0</v>
      </c>
      <c r="B142" s="98">
        <v>752.0</v>
      </c>
      <c r="C142" s="64" t="str">
        <f t="shared" si="1"/>
        <v>Upper Outlier</v>
      </c>
      <c r="D142" s="64">
        <f t="shared" si="2"/>
        <v>265.875</v>
      </c>
    </row>
    <row r="143">
      <c r="A143" s="12">
        <v>99.0</v>
      </c>
      <c r="B143" s="98">
        <v>779.0</v>
      </c>
      <c r="C143" s="64" t="str">
        <f t="shared" si="1"/>
        <v>Upper Outlier</v>
      </c>
      <c r="D143" s="64">
        <f t="shared" si="2"/>
        <v>265.875</v>
      </c>
    </row>
    <row r="144">
      <c r="A144" s="12">
        <v>100.0</v>
      </c>
      <c r="B144" s="98">
        <v>797.0</v>
      </c>
      <c r="C144" s="64" t="str">
        <f t="shared" si="1"/>
        <v>Upper Outlier</v>
      </c>
      <c r="D144" s="64">
        <f t="shared" si="2"/>
        <v>265.875</v>
      </c>
    </row>
    <row r="145">
      <c r="A145" s="33" t="s">
        <v>38</v>
      </c>
      <c r="B145" s="40">
        <f>A144</f>
        <v>100</v>
      </c>
      <c r="C145" s="44" t="s">
        <v>110</v>
      </c>
      <c r="E145" s="44"/>
    </row>
    <row r="146">
      <c r="A146" s="33" t="s">
        <v>111</v>
      </c>
      <c r="B146" s="40">
        <f>B145/2</f>
        <v>50</v>
      </c>
      <c r="C146" s="44" t="s">
        <v>101</v>
      </c>
      <c r="E146" s="44"/>
      <c r="H146" s="5">
        <f>101/4</f>
        <v>25.25</v>
      </c>
    </row>
    <row r="147">
      <c r="A147" s="33" t="s">
        <v>112</v>
      </c>
      <c r="B147" s="40">
        <f>B146+1</f>
        <v>51</v>
      </c>
      <c r="C147" s="44" t="s">
        <v>101</v>
      </c>
      <c r="E147" s="44"/>
      <c r="H147" s="5">
        <f>QUARTILE(B45:B144,1)</f>
        <v>122.75</v>
      </c>
    </row>
    <row r="148">
      <c r="A148" s="127" t="s">
        <v>102</v>
      </c>
      <c r="B148" s="136">
        <f>(B94+B95)/2</f>
        <v>150.5</v>
      </c>
      <c r="C148" s="38"/>
      <c r="E148" s="38"/>
    </row>
    <row r="149">
      <c r="A149" s="33" t="s">
        <v>103</v>
      </c>
      <c r="B149" s="40">
        <f>(B145+1)/4</f>
        <v>25.25</v>
      </c>
      <c r="C149" s="44" t="s">
        <v>101</v>
      </c>
      <c r="E149" s="44"/>
    </row>
    <row r="150">
      <c r="A150" s="127" t="s">
        <v>1</v>
      </c>
      <c r="B150" s="128">
        <f>B69+0.25</f>
        <v>122.25</v>
      </c>
      <c r="C150" s="44" t="s">
        <v>113</v>
      </c>
      <c r="E150" s="44"/>
    </row>
    <row r="151">
      <c r="A151" s="33" t="s">
        <v>104</v>
      </c>
      <c r="B151" s="40">
        <f>3*B149</f>
        <v>75.75</v>
      </c>
      <c r="C151" s="44" t="s">
        <v>101</v>
      </c>
      <c r="E151" s="44"/>
    </row>
    <row r="152">
      <c r="A152" s="127" t="s">
        <v>2</v>
      </c>
      <c r="B152" s="128">
        <f>B119+0.75</f>
        <v>180.75</v>
      </c>
      <c r="C152" s="44" t="s">
        <v>114</v>
      </c>
      <c r="E152" s="44"/>
    </row>
    <row r="153">
      <c r="A153" s="127" t="s">
        <v>100</v>
      </c>
      <c r="B153" s="128">
        <f>B152-B150</f>
        <v>58.5</v>
      </c>
    </row>
    <row r="154">
      <c r="A154" s="129" t="s">
        <v>99</v>
      </c>
      <c r="B154" s="130">
        <f>max(B45:B144)</f>
        <v>797</v>
      </c>
    </row>
    <row r="155">
      <c r="A155" s="129" t="s">
        <v>53</v>
      </c>
      <c r="B155" s="130">
        <f>MIN(B45:B144)</f>
        <v>3</v>
      </c>
    </row>
    <row r="158">
      <c r="A158" s="28" t="s">
        <v>115</v>
      </c>
    </row>
    <row r="159">
      <c r="A159" s="3"/>
    </row>
    <row r="160">
      <c r="A160" s="131" t="s">
        <v>97</v>
      </c>
      <c r="B160" s="131" t="s">
        <v>98</v>
      </c>
      <c r="D160" s="24"/>
      <c r="E160" s="23" t="s">
        <v>107</v>
      </c>
      <c r="F160" s="24" t="s">
        <v>1</v>
      </c>
      <c r="G160" s="23" t="s">
        <v>60</v>
      </c>
      <c r="H160" s="24" t="s">
        <v>2</v>
      </c>
      <c r="I160" s="23" t="s">
        <v>78</v>
      </c>
      <c r="J160" s="23" t="s">
        <v>15</v>
      </c>
      <c r="K160" s="23" t="s">
        <v>108</v>
      </c>
      <c r="L160" s="23" t="s">
        <v>109</v>
      </c>
    </row>
    <row r="161">
      <c r="A161" s="12">
        <v>1.0</v>
      </c>
      <c r="B161" s="137">
        <v>2.0</v>
      </c>
      <c r="D161" s="37" t="s">
        <v>0</v>
      </c>
      <c r="E161" s="24">
        <v>2.0</v>
      </c>
      <c r="F161" s="23">
        <v>26.25</v>
      </c>
      <c r="G161" s="24">
        <f>QUARTILE(B161:B260,2)</f>
        <v>49.5</v>
      </c>
      <c r="H161" s="23">
        <v>69.75</v>
      </c>
      <c r="I161" s="24">
        <v>98.0</v>
      </c>
      <c r="J161" s="24">
        <v>43.5</v>
      </c>
      <c r="K161" s="24">
        <f>F161-1.5*J161</f>
        <v>-39</v>
      </c>
      <c r="L161" s="24">
        <f>H161+1.5*J161</f>
        <v>135</v>
      </c>
    </row>
    <row r="162">
      <c r="A162" s="12">
        <v>2.0</v>
      </c>
      <c r="B162" s="137">
        <v>2.0</v>
      </c>
    </row>
    <row r="163">
      <c r="A163" s="12">
        <v>3.0</v>
      </c>
      <c r="B163" s="137">
        <v>5.0</v>
      </c>
    </row>
    <row r="164">
      <c r="A164" s="12">
        <v>4.0</v>
      </c>
      <c r="B164" s="137">
        <v>5.0</v>
      </c>
    </row>
    <row r="165">
      <c r="A165" s="12">
        <v>5.0</v>
      </c>
      <c r="B165" s="137">
        <v>5.0</v>
      </c>
    </row>
    <row r="166">
      <c r="A166" s="12">
        <v>6.0</v>
      </c>
      <c r="B166" s="137">
        <v>6.0</v>
      </c>
    </row>
    <row r="167">
      <c r="A167" s="12">
        <v>7.0</v>
      </c>
      <c r="B167" s="137">
        <v>8.0</v>
      </c>
    </row>
    <row r="168">
      <c r="A168" s="12">
        <v>8.0</v>
      </c>
      <c r="B168" s="137">
        <v>8.0</v>
      </c>
    </row>
    <row r="169">
      <c r="A169" s="12">
        <v>9.0</v>
      </c>
      <c r="B169" s="137">
        <v>8.0</v>
      </c>
    </row>
    <row r="170">
      <c r="A170" s="12">
        <v>10.0</v>
      </c>
      <c r="B170" s="137">
        <v>10.0</v>
      </c>
    </row>
    <row r="171">
      <c r="A171" s="12">
        <v>11.0</v>
      </c>
      <c r="B171" s="137">
        <v>10.0</v>
      </c>
    </row>
    <row r="172">
      <c r="A172" s="12">
        <v>12.0</v>
      </c>
      <c r="B172" s="137">
        <v>11.0</v>
      </c>
    </row>
    <row r="173">
      <c r="A173" s="12">
        <v>13.0</v>
      </c>
      <c r="B173" s="137">
        <v>12.0</v>
      </c>
    </row>
    <row r="174">
      <c r="A174" s="12">
        <v>14.0</v>
      </c>
      <c r="B174" s="137">
        <v>12.0</v>
      </c>
    </row>
    <row r="175">
      <c r="A175" s="12">
        <v>15.0</v>
      </c>
      <c r="B175" s="137">
        <v>12.0</v>
      </c>
    </row>
    <row r="176">
      <c r="A176" s="12">
        <v>16.0</v>
      </c>
      <c r="B176" s="137">
        <v>12.0</v>
      </c>
    </row>
    <row r="177">
      <c r="A177" s="12">
        <v>17.0</v>
      </c>
      <c r="B177" s="137">
        <v>13.0</v>
      </c>
    </row>
    <row r="178">
      <c r="A178" s="12">
        <v>18.0</v>
      </c>
      <c r="B178" s="138">
        <v>14.0</v>
      </c>
    </row>
    <row r="179">
      <c r="A179" s="12">
        <v>19.0</v>
      </c>
      <c r="B179" s="137">
        <v>16.0</v>
      </c>
    </row>
    <row r="180">
      <c r="A180" s="12">
        <v>20.0</v>
      </c>
      <c r="B180" s="137">
        <v>19.0</v>
      </c>
    </row>
    <row r="181">
      <c r="A181" s="12">
        <v>21.0</v>
      </c>
      <c r="B181" s="137">
        <v>22.0</v>
      </c>
    </row>
    <row r="182">
      <c r="A182" s="12">
        <v>22.0</v>
      </c>
      <c r="B182" s="137">
        <v>22.0</v>
      </c>
    </row>
    <row r="183">
      <c r="A183" s="12">
        <v>23.0</v>
      </c>
      <c r="B183" s="137">
        <v>25.0</v>
      </c>
    </row>
    <row r="184">
      <c r="A184" s="12">
        <v>24.0</v>
      </c>
      <c r="B184" s="137">
        <v>25.0</v>
      </c>
    </row>
    <row r="185">
      <c r="A185" s="134">
        <v>25.0</v>
      </c>
      <c r="B185" s="139">
        <v>26.0</v>
      </c>
    </row>
    <row r="186">
      <c r="A186" s="12">
        <v>26.0</v>
      </c>
      <c r="B186" s="137">
        <v>27.0</v>
      </c>
    </row>
    <row r="187">
      <c r="A187" s="12">
        <v>27.0</v>
      </c>
      <c r="B187" s="137">
        <v>28.0</v>
      </c>
    </row>
    <row r="188">
      <c r="A188" s="12">
        <v>28.0</v>
      </c>
      <c r="B188" s="137">
        <v>29.0</v>
      </c>
    </row>
    <row r="189">
      <c r="A189" s="12">
        <v>29.0</v>
      </c>
      <c r="B189" s="137">
        <v>33.0</v>
      </c>
    </row>
    <row r="190">
      <c r="A190" s="12">
        <v>30.0</v>
      </c>
      <c r="B190" s="137">
        <v>34.0</v>
      </c>
    </row>
    <row r="191">
      <c r="A191" s="12">
        <v>31.0</v>
      </c>
      <c r="B191" s="137">
        <v>35.0</v>
      </c>
    </row>
    <row r="192">
      <c r="A192" s="12">
        <v>32.0</v>
      </c>
      <c r="B192" s="137">
        <v>35.0</v>
      </c>
    </row>
    <row r="193">
      <c r="A193" s="12">
        <v>33.0</v>
      </c>
      <c r="B193" s="137">
        <v>35.0</v>
      </c>
    </row>
    <row r="194">
      <c r="A194" s="12">
        <v>34.0</v>
      </c>
      <c r="B194" s="137">
        <v>37.0</v>
      </c>
    </row>
    <row r="195">
      <c r="A195" s="12">
        <v>35.0</v>
      </c>
      <c r="B195" s="137">
        <v>38.0</v>
      </c>
    </row>
    <row r="196">
      <c r="A196" s="12">
        <v>36.0</v>
      </c>
      <c r="B196" s="137">
        <v>38.0</v>
      </c>
    </row>
    <row r="197">
      <c r="A197" s="12">
        <v>37.0</v>
      </c>
      <c r="B197" s="137">
        <v>39.0</v>
      </c>
    </row>
    <row r="198">
      <c r="A198" s="12">
        <v>38.0</v>
      </c>
      <c r="B198" s="138">
        <v>39.0</v>
      </c>
    </row>
    <row r="199">
      <c r="A199" s="12">
        <v>39.0</v>
      </c>
      <c r="B199" s="137">
        <v>39.0</v>
      </c>
    </row>
    <row r="200">
      <c r="A200" s="12">
        <v>40.0</v>
      </c>
      <c r="B200" s="137">
        <v>40.0</v>
      </c>
    </row>
    <row r="201">
      <c r="A201" s="12">
        <v>41.0</v>
      </c>
      <c r="B201" s="137">
        <v>41.0</v>
      </c>
    </row>
    <row r="202">
      <c r="A202" s="12">
        <v>42.0</v>
      </c>
      <c r="B202" s="137">
        <v>42.0</v>
      </c>
    </row>
    <row r="203">
      <c r="A203" s="12">
        <v>43.0</v>
      </c>
      <c r="B203" s="137">
        <v>42.0</v>
      </c>
    </row>
    <row r="204">
      <c r="A204" s="12">
        <v>44.0</v>
      </c>
      <c r="B204" s="137">
        <v>43.0</v>
      </c>
    </row>
    <row r="205">
      <c r="A205" s="12">
        <v>45.0</v>
      </c>
      <c r="B205" s="137">
        <v>44.0</v>
      </c>
    </row>
    <row r="206">
      <c r="A206" s="12">
        <v>46.0</v>
      </c>
      <c r="B206" s="137">
        <v>44.0</v>
      </c>
    </row>
    <row r="207">
      <c r="A207" s="12">
        <v>47.0</v>
      </c>
      <c r="B207" s="137">
        <v>45.0</v>
      </c>
    </row>
    <row r="208">
      <c r="A208" s="12">
        <v>48.0</v>
      </c>
      <c r="B208" s="137">
        <v>46.0</v>
      </c>
    </row>
    <row r="209">
      <c r="A209" s="12">
        <v>49.0</v>
      </c>
      <c r="B209" s="137">
        <v>48.0</v>
      </c>
    </row>
    <row r="210">
      <c r="A210" s="134">
        <v>50.0</v>
      </c>
      <c r="B210" s="139">
        <v>49.0</v>
      </c>
    </row>
    <row r="211">
      <c r="A211" s="134">
        <v>51.0</v>
      </c>
      <c r="B211" s="139">
        <v>50.0</v>
      </c>
    </row>
    <row r="212">
      <c r="A212" s="12">
        <v>52.0</v>
      </c>
      <c r="B212" s="137">
        <v>50.0</v>
      </c>
    </row>
    <row r="213">
      <c r="A213" s="12">
        <v>53.0</v>
      </c>
      <c r="B213" s="137">
        <v>51.0</v>
      </c>
    </row>
    <row r="214">
      <c r="A214" s="12">
        <v>54.0</v>
      </c>
      <c r="B214" s="137">
        <v>51.0</v>
      </c>
    </row>
    <row r="215">
      <c r="A215" s="12">
        <v>55.0</v>
      </c>
      <c r="B215" s="137">
        <v>52.0</v>
      </c>
    </row>
    <row r="216">
      <c r="A216" s="12">
        <v>56.0</v>
      </c>
      <c r="B216" s="137">
        <v>52.0</v>
      </c>
    </row>
    <row r="217">
      <c r="A217" s="12">
        <v>57.0</v>
      </c>
      <c r="B217" s="138">
        <v>53.0</v>
      </c>
    </row>
    <row r="218">
      <c r="A218" s="12">
        <v>58.0</v>
      </c>
      <c r="B218" s="137">
        <v>53.0</v>
      </c>
    </row>
    <row r="219">
      <c r="A219" s="12">
        <v>59.0</v>
      </c>
      <c r="B219" s="137">
        <v>53.0</v>
      </c>
    </row>
    <row r="220">
      <c r="A220" s="12">
        <v>60.0</v>
      </c>
      <c r="B220" s="137">
        <v>55.0</v>
      </c>
    </row>
    <row r="221">
      <c r="A221" s="12">
        <v>61.0</v>
      </c>
      <c r="B221" s="137">
        <v>55.0</v>
      </c>
    </row>
    <row r="222">
      <c r="A222" s="12">
        <v>62.0</v>
      </c>
      <c r="B222" s="137">
        <v>55.0</v>
      </c>
    </row>
    <row r="223">
      <c r="A223" s="12">
        <v>63.0</v>
      </c>
      <c r="B223" s="137">
        <v>56.0</v>
      </c>
    </row>
    <row r="224">
      <c r="A224" s="12">
        <v>64.0</v>
      </c>
      <c r="B224" s="137">
        <v>57.0</v>
      </c>
    </row>
    <row r="225">
      <c r="A225" s="12">
        <v>65.0</v>
      </c>
      <c r="B225" s="137">
        <v>58.0</v>
      </c>
    </row>
    <row r="226">
      <c r="A226" s="12">
        <v>66.0</v>
      </c>
      <c r="B226" s="137">
        <v>59.0</v>
      </c>
    </row>
    <row r="227">
      <c r="A227" s="12">
        <v>67.0</v>
      </c>
      <c r="B227" s="137">
        <v>60.0</v>
      </c>
    </row>
    <row r="228">
      <c r="A228" s="12">
        <v>68.0</v>
      </c>
      <c r="B228" s="137">
        <v>61.0</v>
      </c>
    </row>
    <row r="229">
      <c r="A229" s="12">
        <v>69.0</v>
      </c>
      <c r="B229" s="137">
        <v>64.0</v>
      </c>
    </row>
    <row r="230">
      <c r="A230" s="12">
        <v>70.0</v>
      </c>
      <c r="B230" s="137">
        <v>65.0</v>
      </c>
    </row>
    <row r="231">
      <c r="A231" s="12">
        <v>71.0</v>
      </c>
      <c r="B231" s="137">
        <v>65.0</v>
      </c>
    </row>
    <row r="232">
      <c r="A232" s="12">
        <v>72.0</v>
      </c>
      <c r="B232" s="137">
        <v>67.0</v>
      </c>
    </row>
    <row r="233">
      <c r="A233" s="12">
        <v>73.0</v>
      </c>
      <c r="B233" s="137">
        <v>67.0</v>
      </c>
    </row>
    <row r="234">
      <c r="A234" s="12">
        <v>74.0</v>
      </c>
      <c r="B234" s="137">
        <v>68.0</v>
      </c>
    </row>
    <row r="235">
      <c r="A235" s="134">
        <v>75.0</v>
      </c>
      <c r="B235" s="139">
        <v>69.0</v>
      </c>
    </row>
    <row r="236">
      <c r="A236" s="12">
        <v>76.0</v>
      </c>
      <c r="B236" s="137">
        <v>69.0</v>
      </c>
    </row>
    <row r="237">
      <c r="A237" s="12">
        <v>77.0</v>
      </c>
      <c r="B237" s="137">
        <v>70.0</v>
      </c>
    </row>
    <row r="238">
      <c r="A238" s="12">
        <v>78.0</v>
      </c>
      <c r="B238" s="137">
        <v>71.0</v>
      </c>
    </row>
    <row r="239">
      <c r="A239" s="12">
        <v>79.0</v>
      </c>
      <c r="B239" s="137">
        <v>72.0</v>
      </c>
    </row>
    <row r="240">
      <c r="A240" s="12">
        <v>80.0</v>
      </c>
      <c r="B240" s="137">
        <v>72.0</v>
      </c>
    </row>
    <row r="241">
      <c r="A241" s="12">
        <v>81.0</v>
      </c>
      <c r="B241" s="137">
        <v>74.0</v>
      </c>
    </row>
    <row r="242">
      <c r="A242" s="12">
        <v>82.0</v>
      </c>
      <c r="B242" s="137">
        <v>75.0</v>
      </c>
    </row>
    <row r="243">
      <c r="A243" s="12">
        <v>83.0</v>
      </c>
      <c r="B243" s="137">
        <v>77.0</v>
      </c>
    </row>
    <row r="244">
      <c r="A244" s="12">
        <v>84.0</v>
      </c>
      <c r="B244" s="137">
        <v>81.0</v>
      </c>
    </row>
    <row r="245">
      <c r="A245" s="12">
        <v>85.0</v>
      </c>
      <c r="B245" s="137">
        <v>83.0</v>
      </c>
    </row>
    <row r="246">
      <c r="A246" s="12">
        <v>86.0</v>
      </c>
      <c r="B246" s="137">
        <v>84.0</v>
      </c>
    </row>
    <row r="247">
      <c r="A247" s="12">
        <v>87.0</v>
      </c>
      <c r="B247" s="137">
        <v>84.0</v>
      </c>
    </row>
    <row r="248">
      <c r="A248" s="12">
        <v>88.0</v>
      </c>
      <c r="B248" s="137">
        <v>85.0</v>
      </c>
    </row>
    <row r="249">
      <c r="A249" s="12">
        <v>89.0</v>
      </c>
      <c r="B249" s="137">
        <v>85.0</v>
      </c>
    </row>
    <row r="250">
      <c r="A250" s="12">
        <v>90.0</v>
      </c>
      <c r="B250" s="138">
        <v>86.0</v>
      </c>
    </row>
    <row r="251">
      <c r="A251" s="12">
        <v>91.0</v>
      </c>
      <c r="B251" s="137">
        <v>86.0</v>
      </c>
    </row>
    <row r="252">
      <c r="A252" s="12">
        <v>92.0</v>
      </c>
      <c r="B252" s="137">
        <v>87.0</v>
      </c>
    </row>
    <row r="253">
      <c r="A253" s="12">
        <v>93.0</v>
      </c>
      <c r="B253" s="137">
        <v>89.0</v>
      </c>
    </row>
    <row r="254">
      <c r="A254" s="12">
        <v>94.0</v>
      </c>
      <c r="B254" s="137">
        <v>89.0</v>
      </c>
    </row>
    <row r="255">
      <c r="A255" s="12">
        <v>95.0</v>
      </c>
      <c r="B255" s="137">
        <v>90.0</v>
      </c>
    </row>
    <row r="256">
      <c r="A256" s="12">
        <v>96.0</v>
      </c>
      <c r="B256" s="137">
        <v>90.0</v>
      </c>
    </row>
    <row r="257">
      <c r="A257" s="12">
        <v>97.0</v>
      </c>
      <c r="B257" s="137">
        <v>91.0</v>
      </c>
    </row>
    <row r="258">
      <c r="A258" s="12">
        <v>98.0</v>
      </c>
      <c r="B258" s="137">
        <v>91.0</v>
      </c>
    </row>
    <row r="259">
      <c r="A259" s="12">
        <v>99.0</v>
      </c>
      <c r="B259" s="137">
        <v>95.0</v>
      </c>
    </row>
    <row r="260">
      <c r="A260" s="12">
        <v>100.0</v>
      </c>
      <c r="B260" s="137">
        <v>98.0</v>
      </c>
    </row>
    <row r="261">
      <c r="A261" s="33" t="s">
        <v>38</v>
      </c>
      <c r="B261" s="40">
        <f>A260</f>
        <v>100</v>
      </c>
      <c r="C261" s="44" t="s">
        <v>110</v>
      </c>
      <c r="D261" s="44"/>
      <c r="E261" s="44"/>
    </row>
    <row r="262">
      <c r="A262" s="33" t="s">
        <v>111</v>
      </c>
      <c r="B262" s="40">
        <f>B261/2</f>
        <v>50</v>
      </c>
      <c r="C262" s="44" t="s">
        <v>101</v>
      </c>
      <c r="D262" s="44"/>
      <c r="E262" s="44"/>
    </row>
    <row r="263">
      <c r="A263" s="33" t="s">
        <v>112</v>
      </c>
      <c r="B263" s="40">
        <f>B262+1</f>
        <v>51</v>
      </c>
      <c r="C263" s="44" t="s">
        <v>101</v>
      </c>
      <c r="D263" s="44"/>
      <c r="E263" s="44"/>
    </row>
    <row r="264">
      <c r="A264" s="127" t="s">
        <v>102</v>
      </c>
      <c r="B264" s="136">
        <f>(B210+B211)/2</f>
        <v>49.5</v>
      </c>
      <c r="C264" s="38"/>
      <c r="D264" s="38"/>
      <c r="E264" s="38"/>
    </row>
    <row r="265">
      <c r="A265" s="33" t="s">
        <v>103</v>
      </c>
      <c r="B265" s="40">
        <f>(B261+1)/4</f>
        <v>25.25</v>
      </c>
      <c r="C265" s="44" t="s">
        <v>101</v>
      </c>
      <c r="D265" s="44"/>
      <c r="E265" s="44"/>
    </row>
    <row r="266">
      <c r="A266" s="127" t="s">
        <v>1</v>
      </c>
      <c r="B266" s="128">
        <f>B185+0.25</f>
        <v>26.25</v>
      </c>
      <c r="C266" s="44" t="s">
        <v>113</v>
      </c>
      <c r="D266" s="44"/>
      <c r="E266" s="44"/>
    </row>
    <row r="267">
      <c r="A267" s="33" t="s">
        <v>104</v>
      </c>
      <c r="B267" s="40">
        <f>3*B265</f>
        <v>75.75</v>
      </c>
      <c r="C267" s="44" t="s">
        <v>101</v>
      </c>
      <c r="D267" s="44"/>
      <c r="E267" s="44"/>
    </row>
    <row r="268">
      <c r="A268" s="127" t="s">
        <v>2</v>
      </c>
      <c r="B268" s="128">
        <f>B235+0.75</f>
        <v>69.75</v>
      </c>
      <c r="C268" s="44" t="s">
        <v>114</v>
      </c>
      <c r="D268" s="44"/>
      <c r="E268" s="44"/>
    </row>
    <row r="269">
      <c r="A269" s="127" t="s">
        <v>100</v>
      </c>
      <c r="B269" s="128">
        <f>B268-B266</f>
        <v>43.5</v>
      </c>
    </row>
    <row r="270">
      <c r="A270" s="129" t="s">
        <v>99</v>
      </c>
      <c r="B270" s="130">
        <f>max(B161:B260)</f>
        <v>98</v>
      </c>
    </row>
    <row r="271">
      <c r="A271" s="129" t="s">
        <v>53</v>
      </c>
      <c r="B271" s="130">
        <f>MIN(B161:B260)</f>
        <v>2</v>
      </c>
    </row>
  </sheetData>
  <mergeCells count="3">
    <mergeCell ref="A1:D2"/>
    <mergeCell ref="A5:C6"/>
    <mergeCell ref="A38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>
        <v>3.0</v>
      </c>
      <c r="B1" s="15">
        <v>3.0</v>
      </c>
      <c r="C1" s="140" t="s">
        <v>0</v>
      </c>
    </row>
    <row r="2">
      <c r="A2" s="15">
        <v>6.0</v>
      </c>
      <c r="B2" s="15">
        <v>6.0</v>
      </c>
      <c r="C2" s="140">
        <v>112.0</v>
      </c>
      <c r="D2" s="29"/>
    </row>
    <row r="3">
      <c r="A3" s="15">
        <v>16.0</v>
      </c>
      <c r="B3" s="15">
        <v>16.0</v>
      </c>
      <c r="C3" s="140">
        <v>681.0</v>
      </c>
      <c r="D3" s="29"/>
      <c r="E3" s="2" t="s">
        <v>0</v>
      </c>
    </row>
    <row r="4">
      <c r="A4" s="15">
        <v>18.0</v>
      </c>
      <c r="B4" s="15">
        <v>18.0</v>
      </c>
      <c r="C4" s="140">
        <v>191.0</v>
      </c>
      <c r="D4" s="29"/>
      <c r="E4" s="2" t="s">
        <v>36</v>
      </c>
      <c r="F4" s="2">
        <v>151.0</v>
      </c>
    </row>
    <row r="5">
      <c r="A5" s="15">
        <v>18.0</v>
      </c>
      <c r="B5" s="15">
        <v>18.0</v>
      </c>
      <c r="C5" s="140">
        <v>145.0</v>
      </c>
      <c r="D5" s="29"/>
      <c r="E5" s="2" t="s">
        <v>49</v>
      </c>
      <c r="F5" s="2">
        <v>123.0</v>
      </c>
    </row>
    <row r="6">
      <c r="A6" s="15">
        <v>19.0</v>
      </c>
      <c r="B6" s="15">
        <v>19.0</v>
      </c>
      <c r="C6" s="140">
        <v>689.0</v>
      </c>
      <c r="D6" s="29"/>
      <c r="E6" s="2" t="s">
        <v>50</v>
      </c>
      <c r="F6" s="2">
        <v>180.0</v>
      </c>
    </row>
    <row r="7">
      <c r="A7" s="15">
        <v>19.0</v>
      </c>
      <c r="B7" s="15">
        <v>19.0</v>
      </c>
      <c r="C7" s="140">
        <v>686.0</v>
      </c>
      <c r="D7" s="29"/>
      <c r="E7" s="2" t="s">
        <v>93</v>
      </c>
      <c r="F7" s="2">
        <v>265.5</v>
      </c>
    </row>
    <row r="8">
      <c r="A8" s="15">
        <v>20.0</v>
      </c>
      <c r="B8" s="15">
        <v>20.0</v>
      </c>
      <c r="C8" s="140">
        <v>158.0</v>
      </c>
      <c r="D8" s="29"/>
      <c r="E8" s="2" t="s">
        <v>46</v>
      </c>
      <c r="F8" s="2">
        <v>37.5</v>
      </c>
    </row>
    <row r="9">
      <c r="A9" s="15">
        <v>21.0</v>
      </c>
      <c r="B9" s="15">
        <v>21.0</v>
      </c>
      <c r="C9" s="140">
        <v>141.0</v>
      </c>
      <c r="D9" s="29"/>
    </row>
    <row r="10">
      <c r="A10" s="15">
        <v>23.0</v>
      </c>
      <c r="B10" s="15">
        <v>23.0</v>
      </c>
      <c r="C10" s="140">
        <v>797.0</v>
      </c>
      <c r="D10" s="29"/>
    </row>
    <row r="11">
      <c r="A11" s="15">
        <v>103.0</v>
      </c>
      <c r="B11" s="15">
        <v>103.0</v>
      </c>
      <c r="C11" s="140">
        <v>189.0</v>
      </c>
      <c r="D11" s="29"/>
      <c r="F11" s="5" t="str">
        <f>dilip!G36</f>
        <v/>
      </c>
    </row>
    <row r="12">
      <c r="A12" s="15">
        <v>103.0</v>
      </c>
      <c r="B12" s="15">
        <v>103.0</v>
      </c>
      <c r="C12" s="140">
        <v>126.0</v>
      </c>
      <c r="D12" s="29"/>
    </row>
    <row r="13">
      <c r="A13" s="15">
        <v>103.0</v>
      </c>
      <c r="B13" s="15">
        <v>103.0</v>
      </c>
      <c r="C13" s="140">
        <v>169.0</v>
      </c>
      <c r="D13" s="15"/>
    </row>
    <row r="14">
      <c r="A14" s="15">
        <v>106.0</v>
      </c>
      <c r="B14" s="15">
        <v>106.0</v>
      </c>
      <c r="C14" s="140">
        <v>636.0</v>
      </c>
      <c r="D14" s="15"/>
    </row>
    <row r="15">
      <c r="A15" s="15">
        <v>106.0</v>
      </c>
      <c r="B15" s="15">
        <v>106.0</v>
      </c>
      <c r="C15" s="140">
        <v>134.0</v>
      </c>
      <c r="D15" s="15"/>
    </row>
    <row r="16">
      <c r="A16" s="15">
        <v>108.0</v>
      </c>
      <c r="B16" s="15">
        <v>108.0</v>
      </c>
      <c r="C16" s="140">
        <v>23.0</v>
      </c>
      <c r="D16" s="15"/>
    </row>
    <row r="17">
      <c r="A17" s="15">
        <v>111.0</v>
      </c>
      <c r="B17" s="15">
        <v>111.0</v>
      </c>
      <c r="C17" s="140">
        <v>123.0</v>
      </c>
      <c r="D17" s="15"/>
    </row>
    <row r="18">
      <c r="A18" s="15">
        <v>111.0</v>
      </c>
      <c r="B18" s="15">
        <v>111.0</v>
      </c>
      <c r="C18" s="140">
        <v>188.0</v>
      </c>
      <c r="D18" s="15"/>
    </row>
    <row r="19">
      <c r="A19" s="15">
        <v>111.0</v>
      </c>
      <c r="B19" s="15">
        <v>111.0</v>
      </c>
      <c r="C19" s="140">
        <v>114.0</v>
      </c>
      <c r="D19" s="15"/>
    </row>
    <row r="20">
      <c r="A20" s="15">
        <v>112.0</v>
      </c>
      <c r="B20" s="15">
        <v>112.0</v>
      </c>
      <c r="C20" s="140">
        <v>180.0</v>
      </c>
      <c r="D20" s="15"/>
    </row>
    <row r="21">
      <c r="A21" s="15">
        <v>112.0</v>
      </c>
      <c r="B21" s="15">
        <v>112.0</v>
      </c>
      <c r="C21" s="140">
        <v>106.0</v>
      </c>
      <c r="D21" s="15"/>
    </row>
    <row r="22">
      <c r="A22" s="15">
        <v>113.0</v>
      </c>
      <c r="B22" s="15">
        <v>113.0</v>
      </c>
      <c r="C22" s="140">
        <v>111.0</v>
      </c>
      <c r="D22" s="15"/>
    </row>
    <row r="23">
      <c r="A23" s="15">
        <v>113.0</v>
      </c>
      <c r="B23" s="15">
        <v>113.0</v>
      </c>
      <c r="C23" s="140">
        <v>192.0</v>
      </c>
      <c r="D23" s="15"/>
    </row>
    <row r="24">
      <c r="A24" s="15">
        <v>114.0</v>
      </c>
      <c r="B24" s="15">
        <v>114.0</v>
      </c>
      <c r="C24" s="140">
        <v>151.0</v>
      </c>
      <c r="D24" s="15"/>
    </row>
    <row r="25">
      <c r="A25" s="15">
        <v>122.0</v>
      </c>
      <c r="B25" s="15">
        <v>122.0</v>
      </c>
      <c r="C25" s="140">
        <v>166.0</v>
      </c>
      <c r="D25" s="15"/>
    </row>
    <row r="26">
      <c r="A26" s="15">
        <v>123.0</v>
      </c>
      <c r="B26" s="15">
        <v>123.0</v>
      </c>
      <c r="C26" s="140">
        <v>130.0</v>
      </c>
      <c r="D26" s="15"/>
    </row>
    <row r="27">
      <c r="A27" s="15">
        <v>126.0</v>
      </c>
      <c r="B27" s="15">
        <v>126.0</v>
      </c>
      <c r="C27" s="140">
        <v>181.0</v>
      </c>
      <c r="D27" s="15"/>
    </row>
    <row r="28">
      <c r="A28" s="15">
        <v>126.0</v>
      </c>
      <c r="B28" s="15">
        <v>126.0</v>
      </c>
      <c r="C28" s="140">
        <v>129.0</v>
      </c>
      <c r="D28" s="15"/>
    </row>
    <row r="29">
      <c r="A29" s="15">
        <v>128.0</v>
      </c>
      <c r="B29" s="15">
        <v>128.0</v>
      </c>
      <c r="C29" s="140">
        <v>128.0</v>
      </c>
      <c r="D29" s="15"/>
    </row>
    <row r="30">
      <c r="A30" s="15">
        <v>128.0</v>
      </c>
      <c r="B30" s="15">
        <v>128.0</v>
      </c>
      <c r="C30" s="140">
        <v>151.0</v>
      </c>
      <c r="D30" s="15"/>
    </row>
    <row r="31">
      <c r="A31" s="15">
        <v>129.0</v>
      </c>
      <c r="B31" s="15">
        <v>129.0</v>
      </c>
      <c r="C31" s="140">
        <v>779.0</v>
      </c>
      <c r="D31" s="15"/>
    </row>
    <row r="32">
      <c r="A32" s="15">
        <v>130.0</v>
      </c>
      <c r="B32" s="15">
        <v>130.0</v>
      </c>
      <c r="C32" s="140">
        <v>112.0</v>
      </c>
      <c r="D32" s="15"/>
    </row>
    <row r="33">
      <c r="A33" s="15">
        <v>130.0</v>
      </c>
      <c r="B33" s="15">
        <v>130.0</v>
      </c>
      <c r="C33" s="140">
        <v>163.0</v>
      </c>
      <c r="D33" s="15"/>
    </row>
    <row r="34">
      <c r="A34" s="15">
        <v>133.0</v>
      </c>
      <c r="B34" s="15">
        <v>133.0</v>
      </c>
      <c r="C34" s="140">
        <v>189.0</v>
      </c>
      <c r="D34" s="15"/>
    </row>
    <row r="35">
      <c r="A35" s="15">
        <v>134.0</v>
      </c>
      <c r="B35" s="15">
        <v>134.0</v>
      </c>
      <c r="C35" s="140">
        <v>139.0</v>
      </c>
      <c r="D35" s="15"/>
    </row>
    <row r="36">
      <c r="A36" s="15">
        <v>134.0</v>
      </c>
      <c r="B36" s="15">
        <v>134.0</v>
      </c>
      <c r="C36" s="140">
        <v>153.0</v>
      </c>
      <c r="D36" s="15"/>
    </row>
    <row r="37">
      <c r="A37" s="15">
        <v>135.0</v>
      </c>
      <c r="B37" s="15">
        <v>135.0</v>
      </c>
      <c r="C37" s="140">
        <v>137.0</v>
      </c>
      <c r="D37" s="15"/>
    </row>
    <row r="38">
      <c r="A38" s="15">
        <v>137.0</v>
      </c>
      <c r="B38" s="15">
        <v>137.0</v>
      </c>
      <c r="C38" s="140">
        <v>179.0</v>
      </c>
      <c r="D38" s="15"/>
    </row>
    <row r="39">
      <c r="A39" s="15">
        <v>137.0</v>
      </c>
      <c r="B39" s="15">
        <v>137.0</v>
      </c>
      <c r="C39" s="140">
        <v>6.0</v>
      </c>
      <c r="D39" s="15"/>
    </row>
    <row r="40">
      <c r="A40" s="15">
        <v>139.0</v>
      </c>
      <c r="B40" s="15">
        <v>139.0</v>
      </c>
      <c r="C40" s="140">
        <v>137.0</v>
      </c>
      <c r="D40" s="15"/>
    </row>
    <row r="41">
      <c r="A41" s="15">
        <v>139.0</v>
      </c>
      <c r="B41" s="15">
        <v>139.0</v>
      </c>
      <c r="C41" s="140">
        <v>16.0</v>
      </c>
      <c r="D41" s="15"/>
    </row>
    <row r="42">
      <c r="A42" s="15">
        <v>140.0</v>
      </c>
      <c r="B42" s="15">
        <v>140.0</v>
      </c>
      <c r="C42" s="140">
        <v>175.0</v>
      </c>
      <c r="D42" s="15"/>
    </row>
    <row r="43">
      <c r="A43" s="15">
        <v>140.0</v>
      </c>
      <c r="B43" s="15">
        <v>140.0</v>
      </c>
      <c r="C43" s="140">
        <v>140.0</v>
      </c>
      <c r="D43" s="15"/>
    </row>
    <row r="44">
      <c r="A44" s="15">
        <v>141.0</v>
      </c>
      <c r="B44" s="15">
        <v>141.0</v>
      </c>
      <c r="C44" s="140">
        <v>161.0</v>
      </c>
      <c r="D44" s="15"/>
    </row>
    <row r="45">
      <c r="A45" s="15">
        <v>142.0</v>
      </c>
      <c r="B45" s="15">
        <v>142.0</v>
      </c>
      <c r="C45" s="140">
        <v>195.0</v>
      </c>
      <c r="D45" s="15"/>
    </row>
    <row r="46">
      <c r="A46" s="15">
        <v>144.0</v>
      </c>
      <c r="B46" s="15">
        <v>144.0</v>
      </c>
      <c r="C46" s="140">
        <v>621.0</v>
      </c>
      <c r="D46" s="15"/>
    </row>
    <row r="47">
      <c r="A47" s="15">
        <v>144.0</v>
      </c>
      <c r="B47" s="15">
        <v>144.0</v>
      </c>
      <c r="C47" s="140">
        <v>19.0</v>
      </c>
      <c r="D47" s="15"/>
    </row>
    <row r="48">
      <c r="A48" s="15">
        <v>145.0</v>
      </c>
      <c r="B48" s="15">
        <v>145.0</v>
      </c>
      <c r="C48" s="140">
        <v>133.0</v>
      </c>
      <c r="D48" s="15"/>
    </row>
    <row r="49">
      <c r="A49" s="15">
        <v>149.0</v>
      </c>
      <c r="B49" s="15">
        <v>149.0</v>
      </c>
      <c r="C49" s="140">
        <v>193.0</v>
      </c>
      <c r="D49" s="15"/>
    </row>
    <row r="50">
      <c r="A50" s="15">
        <v>150.0</v>
      </c>
      <c r="B50" s="15">
        <v>150.0</v>
      </c>
      <c r="C50" s="140">
        <v>165.0</v>
      </c>
      <c r="D50" s="15"/>
    </row>
    <row r="51">
      <c r="A51" s="15">
        <v>151.0</v>
      </c>
      <c r="B51" s="15">
        <v>151.0</v>
      </c>
      <c r="C51" s="140">
        <v>193.0</v>
      </c>
      <c r="D51" s="15"/>
    </row>
    <row r="52">
      <c r="A52" s="15">
        <v>151.0</v>
      </c>
      <c r="B52" s="15">
        <v>151.0</v>
      </c>
      <c r="C52" s="140">
        <v>159.0</v>
      </c>
      <c r="D52" s="15"/>
    </row>
    <row r="53">
      <c r="A53" s="15">
        <v>152.0</v>
      </c>
      <c r="B53" s="15">
        <v>152.0</v>
      </c>
      <c r="C53" s="140">
        <v>111.0</v>
      </c>
      <c r="D53" s="15"/>
    </row>
    <row r="54">
      <c r="A54" s="15">
        <v>153.0</v>
      </c>
      <c r="B54" s="15">
        <v>153.0</v>
      </c>
      <c r="C54" s="140">
        <v>158.0</v>
      </c>
      <c r="D54" s="15"/>
    </row>
    <row r="55">
      <c r="A55" s="15">
        <v>158.0</v>
      </c>
      <c r="B55" s="15">
        <v>158.0</v>
      </c>
      <c r="C55" s="140">
        <v>113.0</v>
      </c>
      <c r="D55" s="15"/>
    </row>
    <row r="56">
      <c r="A56" s="15">
        <v>158.0</v>
      </c>
      <c r="B56" s="15">
        <v>158.0</v>
      </c>
      <c r="C56" s="140">
        <v>586.0</v>
      </c>
      <c r="D56" s="15"/>
    </row>
    <row r="57">
      <c r="A57" s="15">
        <v>159.0</v>
      </c>
      <c r="B57" s="15">
        <v>159.0</v>
      </c>
      <c r="C57" s="140">
        <v>20.0</v>
      </c>
      <c r="D57" s="15"/>
    </row>
    <row r="58">
      <c r="A58" s="15">
        <v>159.0</v>
      </c>
      <c r="B58" s="15">
        <v>159.0</v>
      </c>
      <c r="C58" s="140">
        <v>140.0</v>
      </c>
      <c r="D58" s="15"/>
    </row>
    <row r="59">
      <c r="A59" s="15">
        <v>161.0</v>
      </c>
      <c r="B59" s="15">
        <v>161.0</v>
      </c>
      <c r="C59" s="140">
        <v>113.0</v>
      </c>
      <c r="D59" s="15"/>
    </row>
    <row r="60">
      <c r="A60" s="15">
        <v>161.0</v>
      </c>
      <c r="B60" s="15">
        <v>161.0</v>
      </c>
      <c r="C60" s="140">
        <v>19.0</v>
      </c>
      <c r="D60" s="15"/>
    </row>
    <row r="61">
      <c r="A61" s="15">
        <v>161.0</v>
      </c>
      <c r="B61" s="15">
        <v>161.0</v>
      </c>
      <c r="C61" s="140">
        <v>710.0</v>
      </c>
      <c r="D61" s="15"/>
    </row>
    <row r="62">
      <c r="A62" s="15">
        <v>163.0</v>
      </c>
      <c r="B62" s="15">
        <v>163.0</v>
      </c>
      <c r="C62" s="140">
        <v>108.0</v>
      </c>
      <c r="D62" s="15"/>
    </row>
    <row r="63">
      <c r="A63" s="15">
        <v>163.0</v>
      </c>
      <c r="B63" s="15">
        <v>163.0</v>
      </c>
      <c r="C63" s="140">
        <v>185.0</v>
      </c>
      <c r="D63" s="15"/>
    </row>
    <row r="64">
      <c r="A64" s="15">
        <v>165.0</v>
      </c>
      <c r="B64" s="15">
        <v>165.0</v>
      </c>
      <c r="C64" s="140">
        <v>3.0</v>
      </c>
      <c r="D64" s="15"/>
    </row>
    <row r="65">
      <c r="A65" s="15">
        <v>166.0</v>
      </c>
      <c r="B65" s="15">
        <v>166.0</v>
      </c>
      <c r="C65" s="140">
        <v>172.0</v>
      </c>
      <c r="D65" s="15"/>
    </row>
    <row r="66">
      <c r="A66" s="15">
        <v>169.0</v>
      </c>
      <c r="B66" s="15">
        <v>169.0</v>
      </c>
      <c r="C66" s="140">
        <v>175.0</v>
      </c>
      <c r="D66" s="15"/>
    </row>
    <row r="67">
      <c r="A67" s="15">
        <v>172.0</v>
      </c>
      <c r="B67" s="15">
        <v>172.0</v>
      </c>
      <c r="C67" s="140">
        <v>139.0</v>
      </c>
      <c r="D67" s="15"/>
    </row>
    <row r="68">
      <c r="A68" s="15">
        <v>175.0</v>
      </c>
      <c r="B68" s="15">
        <v>175.0</v>
      </c>
      <c r="C68" s="140">
        <v>103.0</v>
      </c>
      <c r="D68" s="15"/>
    </row>
    <row r="69">
      <c r="A69" s="15">
        <v>175.0</v>
      </c>
      <c r="B69" s="15">
        <v>175.0</v>
      </c>
      <c r="C69" s="140">
        <v>194.0</v>
      </c>
      <c r="D69" s="15"/>
    </row>
    <row r="70">
      <c r="A70" s="15">
        <v>175.0</v>
      </c>
      <c r="B70" s="15">
        <v>175.0</v>
      </c>
      <c r="C70" s="140">
        <v>180.0</v>
      </c>
      <c r="D70" s="15"/>
    </row>
    <row r="71">
      <c r="A71" s="15">
        <v>177.0</v>
      </c>
      <c r="B71" s="15">
        <v>177.0</v>
      </c>
      <c r="C71" s="140">
        <v>106.0</v>
      </c>
      <c r="D71" s="15"/>
    </row>
    <row r="72">
      <c r="A72" s="15">
        <v>178.0</v>
      </c>
      <c r="B72" s="15">
        <v>178.0</v>
      </c>
      <c r="C72" s="140">
        <v>18.0</v>
      </c>
      <c r="D72" s="15"/>
    </row>
    <row r="73">
      <c r="A73" s="15">
        <v>179.0</v>
      </c>
      <c r="B73" s="15">
        <v>179.0</v>
      </c>
      <c r="C73" s="140">
        <v>149.0</v>
      </c>
      <c r="D73" s="15"/>
    </row>
    <row r="74">
      <c r="A74" s="15">
        <v>179.0</v>
      </c>
      <c r="B74" s="15">
        <v>179.0</v>
      </c>
      <c r="C74" s="140">
        <v>752.0</v>
      </c>
      <c r="D74" s="15"/>
    </row>
    <row r="75">
      <c r="A75" s="15">
        <v>180.0</v>
      </c>
      <c r="B75" s="15">
        <v>180.0</v>
      </c>
      <c r="C75" s="140">
        <v>21.0</v>
      </c>
      <c r="D75" s="15"/>
    </row>
    <row r="76">
      <c r="A76" s="15">
        <v>180.0</v>
      </c>
      <c r="B76" s="15">
        <v>180.0</v>
      </c>
      <c r="C76" s="140">
        <v>163.0</v>
      </c>
      <c r="D76" s="15"/>
    </row>
    <row r="77">
      <c r="A77" s="15">
        <v>181.0</v>
      </c>
      <c r="B77" s="15">
        <v>181.0</v>
      </c>
      <c r="C77" s="140">
        <v>111.0</v>
      </c>
      <c r="D77" s="15"/>
    </row>
    <row r="78">
      <c r="A78" s="15">
        <v>182.0</v>
      </c>
      <c r="B78" s="15">
        <v>182.0</v>
      </c>
      <c r="C78" s="140">
        <v>179.0</v>
      </c>
      <c r="D78" s="15"/>
    </row>
    <row r="79">
      <c r="A79" s="15">
        <v>185.0</v>
      </c>
      <c r="B79" s="15">
        <v>185.0</v>
      </c>
      <c r="C79" s="140">
        <v>186.0</v>
      </c>
      <c r="D79" s="15"/>
    </row>
    <row r="80">
      <c r="A80" s="15">
        <v>186.0</v>
      </c>
      <c r="B80" s="15">
        <v>186.0</v>
      </c>
      <c r="C80" s="140">
        <v>159.0</v>
      </c>
      <c r="D80" s="15"/>
    </row>
    <row r="81">
      <c r="A81" s="15">
        <v>188.0</v>
      </c>
      <c r="B81" s="15">
        <v>188.0</v>
      </c>
      <c r="C81" s="140">
        <v>142.0</v>
      </c>
      <c r="D81" s="15"/>
    </row>
    <row r="82">
      <c r="A82" s="15">
        <v>189.0</v>
      </c>
      <c r="B82" s="15">
        <v>189.0</v>
      </c>
      <c r="C82" s="140">
        <v>161.0</v>
      </c>
      <c r="D82" s="15"/>
    </row>
    <row r="83">
      <c r="A83" s="15">
        <v>189.0</v>
      </c>
      <c r="B83" s="15">
        <v>189.0</v>
      </c>
      <c r="C83" s="140">
        <v>135.0</v>
      </c>
      <c r="D83" s="15"/>
    </row>
    <row r="84">
      <c r="A84" s="15">
        <v>191.0</v>
      </c>
      <c r="B84" s="15">
        <v>191.0</v>
      </c>
      <c r="C84" s="140">
        <v>144.0</v>
      </c>
      <c r="D84" s="15"/>
    </row>
    <row r="85">
      <c r="A85" s="15">
        <v>192.0</v>
      </c>
      <c r="B85" s="15">
        <v>192.0</v>
      </c>
      <c r="C85" s="140">
        <v>144.0</v>
      </c>
      <c r="D85" s="15"/>
    </row>
    <row r="86">
      <c r="A86" s="15">
        <v>193.0</v>
      </c>
      <c r="B86" s="15">
        <v>193.0</v>
      </c>
      <c r="C86" s="140">
        <v>103.0</v>
      </c>
      <c r="D86" s="15"/>
    </row>
    <row r="87">
      <c r="A87" s="15">
        <v>193.0</v>
      </c>
      <c r="B87" s="15">
        <v>193.0</v>
      </c>
      <c r="C87" s="140">
        <v>150.0</v>
      </c>
      <c r="D87" s="15"/>
    </row>
    <row r="88">
      <c r="A88" s="15">
        <v>194.0</v>
      </c>
      <c r="B88" s="15">
        <v>194.0</v>
      </c>
      <c r="C88" s="140">
        <v>175.0</v>
      </c>
      <c r="D88" s="15"/>
    </row>
    <row r="89">
      <c r="A89" s="15">
        <v>194.0</v>
      </c>
      <c r="B89" s="15">
        <v>194.0</v>
      </c>
      <c r="C89" s="140">
        <v>161.0</v>
      </c>
      <c r="D89" s="15"/>
    </row>
    <row r="90">
      <c r="A90" s="15">
        <v>195.0</v>
      </c>
      <c r="B90" s="15">
        <v>195.0</v>
      </c>
      <c r="C90" s="140">
        <v>103.0</v>
      </c>
      <c r="D90" s="15"/>
    </row>
    <row r="91">
      <c r="A91" s="15">
        <v>586.0</v>
      </c>
      <c r="B91" s="15">
        <v>586.0</v>
      </c>
      <c r="C91" s="140">
        <v>152.0</v>
      </c>
      <c r="D91" s="15"/>
    </row>
    <row r="92">
      <c r="A92" s="15">
        <v>621.0</v>
      </c>
      <c r="B92" s="15">
        <v>621.0</v>
      </c>
      <c r="C92" s="140">
        <v>194.0</v>
      </c>
      <c r="D92" s="15"/>
    </row>
    <row r="93">
      <c r="A93" s="15">
        <v>636.0</v>
      </c>
      <c r="B93" s="15">
        <v>636.0</v>
      </c>
      <c r="C93" s="140">
        <v>134.0</v>
      </c>
      <c r="D93" s="15"/>
    </row>
    <row r="94">
      <c r="A94" s="15">
        <v>681.0</v>
      </c>
      <c r="B94" s="15">
        <v>681.0</v>
      </c>
      <c r="C94" s="140">
        <v>126.0</v>
      </c>
      <c r="D94" s="15"/>
    </row>
    <row r="95">
      <c r="A95" s="15">
        <v>686.0</v>
      </c>
      <c r="B95" s="15">
        <v>686.0</v>
      </c>
      <c r="C95" s="140">
        <v>18.0</v>
      </c>
      <c r="D95" s="15"/>
    </row>
    <row r="96">
      <c r="A96" s="15">
        <v>689.0</v>
      </c>
      <c r="B96" s="15">
        <v>689.0</v>
      </c>
      <c r="C96" s="140">
        <v>128.0</v>
      </c>
      <c r="D96" s="15"/>
    </row>
    <row r="97">
      <c r="A97" s="15">
        <v>710.0</v>
      </c>
      <c r="B97" s="15">
        <v>710.0</v>
      </c>
      <c r="C97" s="140">
        <v>122.0</v>
      </c>
      <c r="D97" s="15"/>
    </row>
    <row r="98">
      <c r="A98" s="15">
        <v>752.0</v>
      </c>
      <c r="B98" s="15">
        <v>752.0</v>
      </c>
      <c r="C98" s="140">
        <v>182.0</v>
      </c>
      <c r="D98" s="15"/>
    </row>
    <row r="99">
      <c r="A99" s="15">
        <v>779.0</v>
      </c>
      <c r="B99" s="15">
        <v>779.0</v>
      </c>
      <c r="C99" s="140">
        <v>130.0</v>
      </c>
      <c r="D99" s="15"/>
    </row>
    <row r="100">
      <c r="A100" s="15">
        <v>797.0</v>
      </c>
      <c r="B100" s="15">
        <v>797.0</v>
      </c>
      <c r="C100" s="140">
        <v>178.0</v>
      </c>
      <c r="D100" s="15"/>
    </row>
    <row r="101">
      <c r="A101" s="13" t="s">
        <v>0</v>
      </c>
      <c r="B101" s="13" t="s">
        <v>0</v>
      </c>
      <c r="C101" s="140">
        <v>177.0</v>
      </c>
      <c r="D101" s="15"/>
    </row>
    <row r="102">
      <c r="A102" s="15"/>
      <c r="C102" s="13"/>
      <c r="D102" s="15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28">
      <c r="A128" s="1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</row>
    <row r="2">
      <c r="A2" s="3">
        <v>4.0</v>
      </c>
      <c r="C2" s="2" t="s">
        <v>53</v>
      </c>
      <c r="D2" s="2" t="s">
        <v>49</v>
      </c>
      <c r="E2" s="2" t="s">
        <v>12</v>
      </c>
      <c r="F2" s="2" t="s">
        <v>50</v>
      </c>
      <c r="G2" s="2" t="s">
        <v>54</v>
      </c>
      <c r="H2" s="2" t="s">
        <v>15</v>
      </c>
    </row>
    <row r="3">
      <c r="A3" s="3">
        <v>6.0</v>
      </c>
      <c r="C3" s="5">
        <f>MIN($A$2:$A$16)</f>
        <v>4</v>
      </c>
      <c r="D3" s="2">
        <v>7.0</v>
      </c>
      <c r="E3" s="2">
        <v>17.0</v>
      </c>
      <c r="F3" s="2">
        <v>23.0</v>
      </c>
      <c r="G3" s="5">
        <f>MAX($A$2:$A$16)</f>
        <v>28</v>
      </c>
      <c r="H3" s="5">
        <f>F3-D3</f>
        <v>16</v>
      </c>
    </row>
    <row r="4">
      <c r="A4" s="3">
        <v>6.0</v>
      </c>
    </row>
    <row r="5">
      <c r="A5" s="10">
        <v>7.0</v>
      </c>
    </row>
    <row r="6">
      <c r="A6" s="3">
        <v>8.0</v>
      </c>
    </row>
    <row r="7">
      <c r="A7" s="3">
        <v>12.0</v>
      </c>
    </row>
    <row r="8">
      <c r="A8" s="3">
        <v>15.0</v>
      </c>
    </row>
    <row r="9">
      <c r="A9" s="3">
        <v>17.0</v>
      </c>
    </row>
    <row r="10">
      <c r="A10" s="3">
        <v>20.0</v>
      </c>
      <c r="C10" s="5">
        <f>COUNT($A$2:$A$16)</f>
        <v>15</v>
      </c>
    </row>
    <row r="11">
      <c r="A11" s="3">
        <v>21.0</v>
      </c>
    </row>
    <row r="12">
      <c r="A12" s="3">
        <v>21.0</v>
      </c>
      <c r="C12" s="5">
        <f>C10+1</f>
        <v>16</v>
      </c>
      <c r="D12" s="5">
        <f>C12*3</f>
        <v>48</v>
      </c>
    </row>
    <row r="13">
      <c r="A13" s="3">
        <v>23.0</v>
      </c>
    </row>
    <row r="14">
      <c r="A14" s="3">
        <v>24.0</v>
      </c>
      <c r="C14" s="5">
        <f>C12/2</f>
        <v>8</v>
      </c>
      <c r="D14" s="5">
        <f>D12/4</f>
        <v>12</v>
      </c>
    </row>
    <row r="15">
      <c r="A15" s="3">
        <v>27.0</v>
      </c>
    </row>
    <row r="16">
      <c r="A16" s="3">
        <v>28.0</v>
      </c>
      <c r="C16" s="5">
        <f>C12/4</f>
        <v>4</v>
      </c>
    </row>
    <row r="19">
      <c r="A19" s="13" t="s">
        <v>0</v>
      </c>
    </row>
    <row r="20">
      <c r="A20" s="15">
        <v>3.0</v>
      </c>
      <c r="B20" s="2">
        <v>1.0</v>
      </c>
      <c r="D20" s="141" t="s">
        <v>1</v>
      </c>
      <c r="E20" s="141" t="s">
        <v>2</v>
      </c>
      <c r="F20" s="141" t="s">
        <v>15</v>
      </c>
      <c r="G20" s="141" t="s">
        <v>69</v>
      </c>
      <c r="H20" s="141" t="s">
        <v>68</v>
      </c>
    </row>
    <row r="21">
      <c r="A21" s="15">
        <v>6.0</v>
      </c>
      <c r="B21" s="2">
        <v>2.0</v>
      </c>
      <c r="D21" s="141">
        <v>123.0</v>
      </c>
      <c r="E21" s="141">
        <v>180.0</v>
      </c>
      <c r="F21" s="142">
        <f>E21-D21</f>
        <v>57</v>
      </c>
      <c r="G21" s="142">
        <f>E21+(F21*1.5)</f>
        <v>265.5</v>
      </c>
      <c r="H21" s="142">
        <f>D21-(F21*1.5)</f>
        <v>37.5</v>
      </c>
    </row>
    <row r="22">
      <c r="A22" s="15">
        <v>16.0</v>
      </c>
      <c r="B22" s="2">
        <v>3.0</v>
      </c>
    </row>
    <row r="23">
      <c r="A23" s="15">
        <v>18.0</v>
      </c>
      <c r="B23" s="2">
        <v>4.0</v>
      </c>
    </row>
    <row r="24">
      <c r="A24" s="15">
        <v>18.0</v>
      </c>
      <c r="B24" s="2">
        <v>5.0</v>
      </c>
    </row>
    <row r="25">
      <c r="A25" s="15">
        <v>19.0</v>
      </c>
      <c r="B25" s="2">
        <v>6.0</v>
      </c>
    </row>
    <row r="26">
      <c r="A26" s="15">
        <v>19.0</v>
      </c>
      <c r="B26" s="2">
        <v>7.0</v>
      </c>
    </row>
    <row r="27">
      <c r="A27" s="15">
        <v>20.0</v>
      </c>
      <c r="B27" s="2">
        <v>8.0</v>
      </c>
    </row>
    <row r="28">
      <c r="A28" s="15">
        <v>21.0</v>
      </c>
      <c r="B28" s="2">
        <v>9.0</v>
      </c>
    </row>
    <row r="29">
      <c r="A29" s="15">
        <v>23.0</v>
      </c>
      <c r="B29" s="2">
        <v>10.0</v>
      </c>
    </row>
    <row r="30">
      <c r="A30" s="15">
        <v>103.0</v>
      </c>
      <c r="B30" s="2">
        <v>11.0</v>
      </c>
    </row>
    <row r="31">
      <c r="A31" s="15">
        <v>103.0</v>
      </c>
      <c r="B31" s="2">
        <v>12.0</v>
      </c>
    </row>
    <row r="32">
      <c r="A32" s="15">
        <v>103.0</v>
      </c>
      <c r="B32" s="2">
        <v>13.0</v>
      </c>
    </row>
    <row r="33">
      <c r="A33" s="15">
        <v>106.0</v>
      </c>
      <c r="B33" s="2">
        <v>14.0</v>
      </c>
    </row>
    <row r="34">
      <c r="A34" s="15">
        <v>106.0</v>
      </c>
      <c r="B34" s="2">
        <v>15.0</v>
      </c>
    </row>
    <row r="35">
      <c r="A35" s="15">
        <v>108.0</v>
      </c>
      <c r="B35" s="2">
        <v>16.0</v>
      </c>
    </row>
    <row r="36">
      <c r="A36" s="15">
        <v>111.0</v>
      </c>
      <c r="B36" s="2">
        <v>17.0</v>
      </c>
    </row>
    <row r="37">
      <c r="A37" s="15">
        <v>111.0</v>
      </c>
      <c r="B37" s="2">
        <v>18.0</v>
      </c>
    </row>
    <row r="38">
      <c r="A38" s="15">
        <v>111.0</v>
      </c>
      <c r="B38" s="2">
        <v>19.0</v>
      </c>
    </row>
    <row r="39">
      <c r="A39" s="15">
        <v>112.0</v>
      </c>
      <c r="B39" s="2">
        <v>20.0</v>
      </c>
    </row>
    <row r="40">
      <c r="A40" s="15">
        <v>112.0</v>
      </c>
      <c r="B40" s="2">
        <v>21.0</v>
      </c>
    </row>
    <row r="41">
      <c r="A41" s="15">
        <v>113.0</v>
      </c>
      <c r="B41" s="2">
        <v>22.0</v>
      </c>
    </row>
    <row r="42">
      <c r="A42" s="15">
        <v>113.0</v>
      </c>
      <c r="B42" s="2">
        <v>23.0</v>
      </c>
    </row>
    <row r="43">
      <c r="A43" s="15">
        <v>114.0</v>
      </c>
      <c r="B43" s="2">
        <v>24.0</v>
      </c>
    </row>
    <row r="44">
      <c r="A44" s="15">
        <v>122.0</v>
      </c>
      <c r="B44" s="2">
        <v>25.0</v>
      </c>
    </row>
    <row r="45">
      <c r="A45" s="15">
        <v>123.0</v>
      </c>
      <c r="B45" s="2">
        <v>26.0</v>
      </c>
    </row>
    <row r="46">
      <c r="A46" s="15">
        <v>126.0</v>
      </c>
      <c r="B46" s="2">
        <v>27.0</v>
      </c>
    </row>
    <row r="47">
      <c r="A47" s="15">
        <v>126.0</v>
      </c>
      <c r="B47" s="2">
        <v>28.0</v>
      </c>
    </row>
    <row r="48">
      <c r="A48" s="15">
        <v>128.0</v>
      </c>
      <c r="B48" s="2">
        <v>29.0</v>
      </c>
    </row>
    <row r="49">
      <c r="A49" s="15">
        <v>128.0</v>
      </c>
      <c r="B49" s="2">
        <v>30.0</v>
      </c>
    </row>
    <row r="50">
      <c r="A50" s="15">
        <v>129.0</v>
      </c>
      <c r="B50" s="2">
        <v>31.0</v>
      </c>
    </row>
    <row r="51">
      <c r="A51" s="15">
        <v>130.0</v>
      </c>
      <c r="B51" s="2">
        <v>32.0</v>
      </c>
    </row>
    <row r="52">
      <c r="A52" s="15">
        <v>130.0</v>
      </c>
      <c r="B52" s="2">
        <v>33.0</v>
      </c>
    </row>
    <row r="53">
      <c r="A53" s="15">
        <v>133.0</v>
      </c>
      <c r="B53" s="2">
        <v>34.0</v>
      </c>
    </row>
    <row r="54">
      <c r="A54" s="15">
        <v>134.0</v>
      </c>
      <c r="B54" s="2">
        <v>35.0</v>
      </c>
    </row>
    <row r="55">
      <c r="A55" s="15">
        <v>134.0</v>
      </c>
      <c r="B55" s="2">
        <v>36.0</v>
      </c>
    </row>
    <row r="56">
      <c r="A56" s="15">
        <v>135.0</v>
      </c>
      <c r="B56" s="2">
        <v>37.0</v>
      </c>
    </row>
    <row r="57">
      <c r="A57" s="15">
        <v>137.0</v>
      </c>
      <c r="B57" s="2">
        <v>38.0</v>
      </c>
    </row>
    <row r="58">
      <c r="A58" s="15">
        <v>137.0</v>
      </c>
      <c r="B58" s="2">
        <v>39.0</v>
      </c>
    </row>
    <row r="59">
      <c r="A59" s="15">
        <v>139.0</v>
      </c>
      <c r="B59" s="2">
        <v>40.0</v>
      </c>
    </row>
    <row r="60">
      <c r="A60" s="15">
        <v>139.0</v>
      </c>
      <c r="B60" s="2">
        <v>41.0</v>
      </c>
    </row>
    <row r="61">
      <c r="A61" s="15">
        <v>140.0</v>
      </c>
      <c r="B61" s="2">
        <v>42.0</v>
      </c>
    </row>
    <row r="62">
      <c r="A62" s="15">
        <v>140.0</v>
      </c>
      <c r="B62" s="2">
        <v>43.0</v>
      </c>
    </row>
    <row r="63">
      <c r="A63" s="15">
        <v>141.0</v>
      </c>
      <c r="B63" s="2">
        <v>44.0</v>
      </c>
    </row>
    <row r="64">
      <c r="A64" s="15">
        <v>142.0</v>
      </c>
      <c r="B64" s="2">
        <v>45.0</v>
      </c>
    </row>
    <row r="65">
      <c r="A65" s="15">
        <v>144.0</v>
      </c>
      <c r="B65" s="2">
        <v>46.0</v>
      </c>
    </row>
    <row r="66">
      <c r="A66" s="15">
        <v>144.0</v>
      </c>
      <c r="B66" s="2">
        <v>47.0</v>
      </c>
    </row>
    <row r="67">
      <c r="A67" s="15">
        <v>145.0</v>
      </c>
      <c r="B67" s="2">
        <v>48.0</v>
      </c>
    </row>
    <row r="68">
      <c r="A68" s="15">
        <v>149.0</v>
      </c>
      <c r="B68" s="2">
        <v>49.0</v>
      </c>
    </row>
    <row r="69">
      <c r="A69" s="15">
        <v>150.0</v>
      </c>
      <c r="B69" s="2">
        <v>50.0</v>
      </c>
    </row>
    <row r="70">
      <c r="A70" s="15">
        <v>151.0</v>
      </c>
      <c r="B70" s="2">
        <v>51.0</v>
      </c>
    </row>
    <row r="71">
      <c r="A71" s="15">
        <v>151.0</v>
      </c>
      <c r="B71" s="2">
        <v>52.0</v>
      </c>
    </row>
    <row r="72">
      <c r="A72" s="15">
        <v>152.0</v>
      </c>
      <c r="B72" s="2">
        <v>53.0</v>
      </c>
    </row>
    <row r="73">
      <c r="A73" s="15">
        <v>153.0</v>
      </c>
      <c r="B73" s="2">
        <v>54.0</v>
      </c>
    </row>
    <row r="74">
      <c r="A74" s="15">
        <v>158.0</v>
      </c>
      <c r="B74" s="2">
        <v>55.0</v>
      </c>
    </row>
    <row r="75">
      <c r="A75" s="15">
        <v>158.0</v>
      </c>
      <c r="B75" s="2">
        <v>56.0</v>
      </c>
    </row>
    <row r="76">
      <c r="A76" s="15">
        <v>159.0</v>
      </c>
      <c r="B76" s="2">
        <v>57.0</v>
      </c>
    </row>
    <row r="77">
      <c r="A77" s="15">
        <v>159.0</v>
      </c>
      <c r="B77" s="2">
        <v>58.0</v>
      </c>
    </row>
    <row r="78">
      <c r="A78" s="15">
        <v>161.0</v>
      </c>
      <c r="B78" s="2">
        <v>59.0</v>
      </c>
    </row>
    <row r="79">
      <c r="A79" s="15">
        <v>161.0</v>
      </c>
      <c r="B79" s="2">
        <v>60.0</v>
      </c>
    </row>
    <row r="80">
      <c r="A80" s="15">
        <v>161.0</v>
      </c>
      <c r="B80" s="2">
        <v>61.0</v>
      </c>
    </row>
    <row r="81">
      <c r="A81" s="15">
        <v>163.0</v>
      </c>
      <c r="B81" s="2">
        <v>62.0</v>
      </c>
    </row>
    <row r="82">
      <c r="A82" s="15">
        <v>163.0</v>
      </c>
      <c r="B82" s="2">
        <v>63.0</v>
      </c>
    </row>
    <row r="83">
      <c r="A83" s="15">
        <v>165.0</v>
      </c>
      <c r="B83" s="2">
        <v>64.0</v>
      </c>
    </row>
    <row r="84">
      <c r="A84" s="15">
        <v>166.0</v>
      </c>
      <c r="B84" s="2">
        <v>65.0</v>
      </c>
    </row>
    <row r="85">
      <c r="A85" s="15">
        <v>169.0</v>
      </c>
      <c r="B85" s="2">
        <v>66.0</v>
      </c>
    </row>
    <row r="86">
      <c r="A86" s="15">
        <v>172.0</v>
      </c>
      <c r="B86" s="2">
        <v>67.0</v>
      </c>
    </row>
    <row r="87">
      <c r="A87" s="15">
        <v>175.0</v>
      </c>
      <c r="B87" s="2">
        <v>68.0</v>
      </c>
    </row>
    <row r="88">
      <c r="A88" s="15">
        <v>175.0</v>
      </c>
      <c r="B88" s="2">
        <v>69.0</v>
      </c>
    </row>
    <row r="89">
      <c r="A89" s="15">
        <v>175.0</v>
      </c>
      <c r="B89" s="2">
        <v>70.0</v>
      </c>
    </row>
    <row r="90">
      <c r="A90" s="15">
        <v>177.0</v>
      </c>
      <c r="B90" s="2">
        <v>71.0</v>
      </c>
    </row>
    <row r="91">
      <c r="A91" s="15">
        <v>178.0</v>
      </c>
      <c r="B91" s="2">
        <v>72.0</v>
      </c>
    </row>
    <row r="92">
      <c r="A92" s="15">
        <v>179.0</v>
      </c>
      <c r="B92" s="2">
        <v>73.0</v>
      </c>
    </row>
    <row r="93">
      <c r="A93" s="15">
        <v>179.0</v>
      </c>
      <c r="B93" s="2">
        <v>74.0</v>
      </c>
    </row>
    <row r="94">
      <c r="A94" s="15">
        <v>180.0</v>
      </c>
      <c r="B94" s="2">
        <v>75.0</v>
      </c>
    </row>
    <row r="95">
      <c r="A95" s="15">
        <v>180.0</v>
      </c>
      <c r="B95" s="2">
        <v>76.0</v>
      </c>
    </row>
    <row r="96">
      <c r="A96" s="15">
        <v>181.0</v>
      </c>
      <c r="B96" s="2">
        <v>77.0</v>
      </c>
    </row>
    <row r="97">
      <c r="A97" s="15">
        <v>182.0</v>
      </c>
      <c r="B97" s="2">
        <v>78.0</v>
      </c>
    </row>
    <row r="98">
      <c r="A98" s="15">
        <v>185.0</v>
      </c>
      <c r="B98" s="2">
        <v>79.0</v>
      </c>
    </row>
    <row r="99">
      <c r="A99" s="15">
        <v>186.0</v>
      </c>
      <c r="B99" s="2">
        <v>80.0</v>
      </c>
    </row>
    <row r="100">
      <c r="A100" s="15">
        <v>188.0</v>
      </c>
      <c r="B100" s="2">
        <v>81.0</v>
      </c>
    </row>
    <row r="101">
      <c r="A101" s="15">
        <v>189.0</v>
      </c>
      <c r="B101" s="2">
        <v>82.0</v>
      </c>
    </row>
    <row r="102">
      <c r="A102" s="15">
        <v>189.0</v>
      </c>
      <c r="B102" s="2">
        <v>83.0</v>
      </c>
    </row>
    <row r="103">
      <c r="A103" s="15">
        <v>191.0</v>
      </c>
      <c r="B103" s="2">
        <v>84.0</v>
      </c>
    </row>
    <row r="104">
      <c r="A104" s="15">
        <v>192.0</v>
      </c>
      <c r="B104" s="2">
        <v>85.0</v>
      </c>
    </row>
    <row r="105">
      <c r="A105" s="15">
        <v>193.0</v>
      </c>
      <c r="B105" s="2">
        <v>86.0</v>
      </c>
    </row>
    <row r="106">
      <c r="A106" s="15">
        <v>193.0</v>
      </c>
      <c r="B106" s="2">
        <v>87.0</v>
      </c>
    </row>
    <row r="107">
      <c r="A107" s="15">
        <v>194.0</v>
      </c>
      <c r="B107" s="2">
        <v>88.0</v>
      </c>
    </row>
    <row r="108">
      <c r="A108" s="15">
        <v>194.0</v>
      </c>
      <c r="B108" s="2">
        <v>89.0</v>
      </c>
    </row>
    <row r="109">
      <c r="A109" s="15">
        <v>195.0</v>
      </c>
      <c r="B109" s="2">
        <v>90.0</v>
      </c>
    </row>
    <row r="110">
      <c r="A110" s="15">
        <v>586.0</v>
      </c>
      <c r="B110" s="2">
        <v>91.0</v>
      </c>
    </row>
    <row r="111">
      <c r="A111" s="15">
        <v>621.0</v>
      </c>
      <c r="B111" s="2">
        <v>92.0</v>
      </c>
    </row>
    <row r="112">
      <c r="A112" s="15">
        <v>636.0</v>
      </c>
      <c r="B112" s="2">
        <v>93.0</v>
      </c>
    </row>
    <row r="113">
      <c r="A113" s="15">
        <v>681.0</v>
      </c>
      <c r="B113" s="2">
        <v>94.0</v>
      </c>
    </row>
    <row r="114">
      <c r="A114" s="15">
        <v>686.0</v>
      </c>
      <c r="B114" s="2">
        <v>95.0</v>
      </c>
    </row>
    <row r="115">
      <c r="A115" s="15">
        <v>689.0</v>
      </c>
      <c r="B115" s="2">
        <v>96.0</v>
      </c>
    </row>
    <row r="116">
      <c r="A116" s="15">
        <v>710.0</v>
      </c>
      <c r="B116" s="2">
        <v>97.0</v>
      </c>
    </row>
    <row r="117">
      <c r="A117" s="15">
        <v>752.0</v>
      </c>
      <c r="B117" s="2">
        <v>98.0</v>
      </c>
    </row>
    <row r="118">
      <c r="A118" s="15">
        <v>779.0</v>
      </c>
      <c r="B118" s="2">
        <v>99.0</v>
      </c>
    </row>
    <row r="119">
      <c r="A119" s="15">
        <v>797.0</v>
      </c>
      <c r="B119" s="2">
        <v>100.0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  <c r="B1" s="7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2" t="s">
        <v>15</v>
      </c>
    </row>
    <row r="2">
      <c r="A2" s="3">
        <v>4.0</v>
      </c>
      <c r="B2" s="5">
        <f>MIN(A2:A16)</f>
        <v>4</v>
      </c>
      <c r="C2" s="2">
        <v>7.0</v>
      </c>
      <c r="D2" s="5">
        <f>MEDIAN(A2:A16)</f>
        <v>17</v>
      </c>
      <c r="E2" s="2">
        <v>23.0</v>
      </c>
      <c r="F2" s="5">
        <f>MAX(A2:A16)</f>
        <v>28</v>
      </c>
      <c r="G2" s="5">
        <f>E2-C2</f>
        <v>16</v>
      </c>
    </row>
    <row r="3">
      <c r="A3" s="3">
        <v>6.0</v>
      </c>
    </row>
    <row r="4">
      <c r="A4" s="3">
        <v>6.0</v>
      </c>
    </row>
    <row r="5">
      <c r="A5" s="10">
        <v>7.0</v>
      </c>
    </row>
    <row r="6">
      <c r="A6" s="3">
        <v>8.0</v>
      </c>
      <c r="F6" s="2" t="s">
        <v>16</v>
      </c>
    </row>
    <row r="7">
      <c r="A7" s="3">
        <v>12.0</v>
      </c>
      <c r="E7" s="7" t="s">
        <v>10</v>
      </c>
      <c r="F7" s="2">
        <v>4.0</v>
      </c>
    </row>
    <row r="8">
      <c r="A8" s="3">
        <v>15.0</v>
      </c>
      <c r="E8" s="8" t="s">
        <v>11</v>
      </c>
      <c r="F8" s="2">
        <v>7.0</v>
      </c>
    </row>
    <row r="9">
      <c r="A9" s="3">
        <v>17.0</v>
      </c>
      <c r="E9" s="8" t="s">
        <v>12</v>
      </c>
      <c r="F9" s="2">
        <v>17.0</v>
      </c>
    </row>
    <row r="10">
      <c r="A10" s="3">
        <v>20.0</v>
      </c>
      <c r="E10" s="8" t="s">
        <v>13</v>
      </c>
      <c r="F10" s="2">
        <v>23.0</v>
      </c>
    </row>
    <row r="11">
      <c r="A11" s="3">
        <v>21.0</v>
      </c>
      <c r="E11" s="9" t="s">
        <v>14</v>
      </c>
      <c r="F11" s="2">
        <v>28.0</v>
      </c>
    </row>
    <row r="12">
      <c r="A12" s="3">
        <v>21.0</v>
      </c>
    </row>
    <row r="13">
      <c r="A13" s="3">
        <v>23.0</v>
      </c>
    </row>
    <row r="14">
      <c r="A14" s="3">
        <v>24.0</v>
      </c>
    </row>
    <row r="15">
      <c r="A15" s="3">
        <v>27.0</v>
      </c>
    </row>
    <row r="16">
      <c r="A16" s="3">
        <v>28.0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 t="s">
        <v>17</v>
      </c>
    </row>
    <row r="28">
      <c r="A28" s="11" t="s">
        <v>0</v>
      </c>
      <c r="C28" s="2" t="s">
        <v>0</v>
      </c>
    </row>
    <row r="29">
      <c r="A29" s="11">
        <v>3.0</v>
      </c>
      <c r="B29" s="2" t="s">
        <v>1</v>
      </c>
      <c r="C29" s="5">
        <f>QUARTILE($A$29:$A$128,1)</f>
        <v>122.75</v>
      </c>
    </row>
    <row r="30">
      <c r="A30" s="11">
        <v>6.0</v>
      </c>
      <c r="B30" s="2" t="s">
        <v>2</v>
      </c>
      <c r="C30" s="5">
        <f>QUARTILE($A$29:$A$128,3)</f>
        <v>180</v>
      </c>
    </row>
    <row r="31">
      <c r="A31" s="11">
        <v>16.0</v>
      </c>
      <c r="B31" s="2" t="s">
        <v>15</v>
      </c>
      <c r="C31" s="2">
        <v>57.25</v>
      </c>
    </row>
    <row r="32">
      <c r="A32" s="11">
        <v>18.0</v>
      </c>
      <c r="B32" s="2" t="s">
        <v>18</v>
      </c>
      <c r="C32" s="5">
        <f>C30+C31*1.5</f>
        <v>265.875</v>
      </c>
    </row>
    <row r="33">
      <c r="A33" s="11">
        <v>18.0</v>
      </c>
      <c r="B33" s="2" t="s">
        <v>19</v>
      </c>
      <c r="C33" s="5">
        <f>C29-C31*1.5</f>
        <v>36.875</v>
      </c>
    </row>
    <row r="34">
      <c r="A34" s="11">
        <v>19.0</v>
      </c>
    </row>
    <row r="35">
      <c r="A35" s="11">
        <v>19.0</v>
      </c>
    </row>
    <row r="36">
      <c r="A36" s="11">
        <v>20.0</v>
      </c>
    </row>
    <row r="37">
      <c r="A37" s="11">
        <v>21.0</v>
      </c>
    </row>
    <row r="38">
      <c r="A38" s="11">
        <v>23.0</v>
      </c>
    </row>
    <row r="39">
      <c r="A39" s="11">
        <v>103.0</v>
      </c>
    </row>
    <row r="40">
      <c r="A40" s="11">
        <v>103.0</v>
      </c>
    </row>
    <row r="41">
      <c r="A41" s="11">
        <v>103.0</v>
      </c>
    </row>
    <row r="42">
      <c r="A42" s="11">
        <v>106.0</v>
      </c>
    </row>
    <row r="43">
      <c r="A43" s="11">
        <v>106.0</v>
      </c>
    </row>
    <row r="44">
      <c r="A44" s="11">
        <v>108.0</v>
      </c>
    </row>
    <row r="45">
      <c r="A45" s="11">
        <v>111.0</v>
      </c>
    </row>
    <row r="46">
      <c r="A46" s="11">
        <v>111.0</v>
      </c>
    </row>
    <row r="47">
      <c r="A47" s="11">
        <v>111.0</v>
      </c>
    </row>
    <row r="48">
      <c r="A48" s="11">
        <v>112.0</v>
      </c>
    </row>
    <row r="49">
      <c r="A49" s="11">
        <v>112.0</v>
      </c>
    </row>
    <row r="50">
      <c r="A50" s="11">
        <v>113.0</v>
      </c>
    </row>
    <row r="51">
      <c r="A51" s="11">
        <v>113.0</v>
      </c>
    </row>
    <row r="52">
      <c r="A52" s="11">
        <v>114.0</v>
      </c>
    </row>
    <row r="53">
      <c r="A53" s="11">
        <v>122.0</v>
      </c>
    </row>
    <row r="54">
      <c r="A54" s="11">
        <v>123.0</v>
      </c>
    </row>
    <row r="55">
      <c r="A55" s="11">
        <v>126.0</v>
      </c>
    </row>
    <row r="56">
      <c r="A56" s="11">
        <v>126.0</v>
      </c>
    </row>
    <row r="57">
      <c r="A57" s="11">
        <v>128.0</v>
      </c>
    </row>
    <row r="58">
      <c r="A58" s="11">
        <v>128.0</v>
      </c>
    </row>
    <row r="59">
      <c r="A59" s="11">
        <v>129.0</v>
      </c>
    </row>
    <row r="60">
      <c r="A60" s="11">
        <v>130.0</v>
      </c>
    </row>
    <row r="61">
      <c r="A61" s="11">
        <v>130.0</v>
      </c>
    </row>
    <row r="62">
      <c r="A62" s="11">
        <v>133.0</v>
      </c>
    </row>
    <row r="63">
      <c r="A63" s="11">
        <v>134.0</v>
      </c>
    </row>
    <row r="64">
      <c r="A64" s="11">
        <v>134.0</v>
      </c>
    </row>
    <row r="65">
      <c r="A65" s="11">
        <v>135.0</v>
      </c>
    </row>
    <row r="66">
      <c r="A66" s="11">
        <v>137.0</v>
      </c>
    </row>
    <row r="67">
      <c r="A67" s="11">
        <v>137.0</v>
      </c>
    </row>
    <row r="68">
      <c r="A68" s="11">
        <v>139.0</v>
      </c>
    </row>
    <row r="69">
      <c r="A69" s="11">
        <v>139.0</v>
      </c>
    </row>
    <row r="70">
      <c r="A70" s="11">
        <v>140.0</v>
      </c>
    </row>
    <row r="71">
      <c r="A71" s="11">
        <v>140.0</v>
      </c>
    </row>
    <row r="72">
      <c r="A72" s="11">
        <v>141.0</v>
      </c>
    </row>
    <row r="73">
      <c r="A73" s="11">
        <v>142.0</v>
      </c>
    </row>
    <row r="74">
      <c r="A74" s="11">
        <v>144.0</v>
      </c>
    </row>
    <row r="75">
      <c r="A75" s="11">
        <v>144.0</v>
      </c>
    </row>
    <row r="76">
      <c r="A76" s="11">
        <v>145.0</v>
      </c>
    </row>
    <row r="77">
      <c r="A77" s="11">
        <v>149.0</v>
      </c>
    </row>
    <row r="78">
      <c r="A78" s="11">
        <v>150.0</v>
      </c>
    </row>
    <row r="79">
      <c r="A79" s="11">
        <v>151.0</v>
      </c>
    </row>
    <row r="80">
      <c r="A80" s="11">
        <v>151.0</v>
      </c>
    </row>
    <row r="81">
      <c r="A81" s="11">
        <v>152.0</v>
      </c>
    </row>
    <row r="82">
      <c r="A82" s="11">
        <v>153.0</v>
      </c>
    </row>
    <row r="83">
      <c r="A83" s="11">
        <v>158.0</v>
      </c>
    </row>
    <row r="84">
      <c r="A84" s="11">
        <v>158.0</v>
      </c>
    </row>
    <row r="85">
      <c r="A85" s="11">
        <v>159.0</v>
      </c>
    </row>
    <row r="86">
      <c r="A86" s="11">
        <v>159.0</v>
      </c>
    </row>
    <row r="87">
      <c r="A87" s="11">
        <v>161.0</v>
      </c>
    </row>
    <row r="88">
      <c r="A88" s="11">
        <v>161.0</v>
      </c>
    </row>
    <row r="89">
      <c r="A89" s="11">
        <v>161.0</v>
      </c>
    </row>
    <row r="90">
      <c r="A90" s="11">
        <v>163.0</v>
      </c>
    </row>
    <row r="91">
      <c r="A91" s="11">
        <v>163.0</v>
      </c>
    </row>
    <row r="92">
      <c r="A92" s="11">
        <v>165.0</v>
      </c>
    </row>
    <row r="93">
      <c r="A93" s="11">
        <v>166.0</v>
      </c>
    </row>
    <row r="94">
      <c r="A94" s="11">
        <v>169.0</v>
      </c>
    </row>
    <row r="95">
      <c r="A95" s="11">
        <v>172.0</v>
      </c>
    </row>
    <row r="96">
      <c r="A96" s="11">
        <v>175.0</v>
      </c>
    </row>
    <row r="97">
      <c r="A97" s="11">
        <v>175.0</v>
      </c>
    </row>
    <row r="98">
      <c r="A98" s="11">
        <v>175.0</v>
      </c>
    </row>
    <row r="99">
      <c r="A99" s="11">
        <v>177.0</v>
      </c>
    </row>
    <row r="100">
      <c r="A100" s="11">
        <v>178.0</v>
      </c>
    </row>
    <row r="101">
      <c r="A101" s="11">
        <v>179.0</v>
      </c>
    </row>
    <row r="102">
      <c r="A102" s="11">
        <v>179.0</v>
      </c>
    </row>
    <row r="103">
      <c r="A103" s="11">
        <v>180.0</v>
      </c>
    </row>
    <row r="104">
      <c r="A104" s="11">
        <v>180.0</v>
      </c>
    </row>
    <row r="105">
      <c r="A105" s="11">
        <v>181.0</v>
      </c>
    </row>
    <row r="106">
      <c r="A106" s="11">
        <v>182.0</v>
      </c>
    </row>
    <row r="107">
      <c r="A107" s="11">
        <v>185.0</v>
      </c>
    </row>
    <row r="108">
      <c r="A108" s="11">
        <v>186.0</v>
      </c>
    </row>
    <row r="109">
      <c r="A109" s="11">
        <v>188.0</v>
      </c>
    </row>
    <row r="110">
      <c r="A110" s="11">
        <v>189.0</v>
      </c>
    </row>
    <row r="111">
      <c r="A111" s="11">
        <v>189.0</v>
      </c>
    </row>
    <row r="112">
      <c r="A112" s="11">
        <v>191.0</v>
      </c>
    </row>
    <row r="113">
      <c r="A113" s="11">
        <v>192.0</v>
      </c>
    </row>
    <row r="114">
      <c r="A114" s="11">
        <v>193.0</v>
      </c>
    </row>
    <row r="115">
      <c r="A115" s="11">
        <v>193.0</v>
      </c>
    </row>
    <row r="116">
      <c r="A116" s="11">
        <v>194.0</v>
      </c>
    </row>
    <row r="117">
      <c r="A117" s="11">
        <v>194.0</v>
      </c>
    </row>
    <row r="118">
      <c r="A118" s="11">
        <v>195.0</v>
      </c>
    </row>
    <row r="119">
      <c r="A119" s="11">
        <v>586.0</v>
      </c>
    </row>
    <row r="120">
      <c r="A120" s="11">
        <v>621.0</v>
      </c>
    </row>
    <row r="121">
      <c r="A121" s="11">
        <v>636.0</v>
      </c>
    </row>
    <row r="122">
      <c r="A122" s="11">
        <v>681.0</v>
      </c>
    </row>
    <row r="123">
      <c r="A123" s="11">
        <v>686.0</v>
      </c>
    </row>
    <row r="124">
      <c r="A124" s="11">
        <v>689.0</v>
      </c>
    </row>
    <row r="125">
      <c r="A125" s="11">
        <v>710.0</v>
      </c>
    </row>
    <row r="126">
      <c r="A126" s="11">
        <v>752.0</v>
      </c>
    </row>
    <row r="127">
      <c r="A127" s="11">
        <v>779.0</v>
      </c>
    </row>
    <row r="128">
      <c r="A128" s="11">
        <v>797.0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B1" s="12" t="s">
        <v>10</v>
      </c>
      <c r="C1" s="12" t="s">
        <v>20</v>
      </c>
      <c r="D1" s="12" t="s">
        <v>21</v>
      </c>
      <c r="E1" s="12" t="s">
        <v>22</v>
      </c>
      <c r="F1" s="2" t="s">
        <v>23</v>
      </c>
      <c r="G1" s="2" t="s">
        <v>24</v>
      </c>
    </row>
    <row r="2">
      <c r="A2" s="2" t="s">
        <v>25</v>
      </c>
      <c r="B2" s="12">
        <v>4.0</v>
      </c>
      <c r="C2" s="12">
        <v>17.0</v>
      </c>
      <c r="D2" s="12">
        <v>23.0</v>
      </c>
      <c r="E2" s="12">
        <v>28.0</v>
      </c>
      <c r="F2" s="2">
        <v>7.0</v>
      </c>
      <c r="G2" s="5">
        <f>D2-F2</f>
        <v>16</v>
      </c>
    </row>
    <row r="3">
      <c r="A3" s="2">
        <v>4.0</v>
      </c>
      <c r="C3" s="2" t="s">
        <v>26</v>
      </c>
      <c r="F3" s="2" t="s">
        <v>27</v>
      </c>
    </row>
    <row r="4">
      <c r="A4" s="2">
        <v>6.0</v>
      </c>
      <c r="F4" s="2" t="s">
        <v>28</v>
      </c>
    </row>
    <row r="5">
      <c r="A5" s="2">
        <v>6.0</v>
      </c>
    </row>
    <row r="6">
      <c r="A6" s="2">
        <v>7.0</v>
      </c>
    </row>
    <row r="7">
      <c r="A7" s="2">
        <v>8.0</v>
      </c>
      <c r="B7" s="2" t="s">
        <v>29</v>
      </c>
      <c r="C7" s="5">
        <f>D2+1.5*G2</f>
        <v>47</v>
      </c>
    </row>
    <row r="8">
      <c r="A8" s="2">
        <v>12.0</v>
      </c>
      <c r="B8" s="2" t="s">
        <v>30</v>
      </c>
      <c r="C8" s="5">
        <f>F2-1.5*G2</f>
        <v>-17</v>
      </c>
    </row>
    <row r="9">
      <c r="A9" s="2">
        <v>15.0</v>
      </c>
      <c r="B9" s="2" t="s">
        <v>31</v>
      </c>
    </row>
    <row r="10">
      <c r="A10" s="2">
        <v>17.0</v>
      </c>
      <c r="B10" s="2" t="s">
        <v>32</v>
      </c>
    </row>
    <row r="11">
      <c r="A11" s="2">
        <v>20.0</v>
      </c>
    </row>
    <row r="12">
      <c r="A12" s="2">
        <v>21.0</v>
      </c>
    </row>
    <row r="13">
      <c r="A13" s="2">
        <v>21.0</v>
      </c>
    </row>
    <row r="14">
      <c r="A14" s="2">
        <v>23.0</v>
      </c>
    </row>
    <row r="15">
      <c r="A15" s="2">
        <v>24.0</v>
      </c>
    </row>
    <row r="16">
      <c r="A16" s="2">
        <v>27.0</v>
      </c>
    </row>
    <row r="17">
      <c r="A17" s="2">
        <v>28.0</v>
      </c>
    </row>
    <row r="19">
      <c r="C19" s="13" t="s">
        <v>0</v>
      </c>
      <c r="D19" s="14" t="s">
        <v>33</v>
      </c>
      <c r="F19" s="2" t="s">
        <v>23</v>
      </c>
      <c r="G19" s="2" t="s">
        <v>8</v>
      </c>
      <c r="H19" s="2" t="s">
        <v>21</v>
      </c>
      <c r="I19" s="2" t="s">
        <v>9</v>
      </c>
      <c r="J19" s="2" t="s">
        <v>7</v>
      </c>
      <c r="K19" s="2" t="s">
        <v>24</v>
      </c>
    </row>
    <row r="20">
      <c r="A20" s="4"/>
      <c r="B20" s="4"/>
      <c r="C20" s="15">
        <v>3.0</v>
      </c>
      <c r="D20" s="2">
        <v>1.0</v>
      </c>
      <c r="E20" s="2" t="s">
        <v>34</v>
      </c>
      <c r="F20" s="5">
        <f>QUARTILE($C$20:$C$119,1)</f>
        <v>122.75</v>
      </c>
      <c r="G20" s="5">
        <f>QUARTILE($C$20:$C$119,2)</f>
        <v>150.5</v>
      </c>
      <c r="H20" s="5">
        <f>QUARTILE($C$20:$C$119,3)</f>
        <v>180</v>
      </c>
      <c r="I20" s="5">
        <f>MAX(C20:C120)</f>
        <v>797</v>
      </c>
      <c r="J20" s="2">
        <v>3.0</v>
      </c>
      <c r="K20" s="5">
        <f>H20-F20</f>
        <v>57.25</v>
      </c>
    </row>
    <row r="21">
      <c r="A21" s="4"/>
      <c r="B21" s="4"/>
      <c r="C21" s="15">
        <v>6.0</v>
      </c>
      <c r="D21" s="2">
        <v>2.0</v>
      </c>
    </row>
    <row r="22">
      <c r="A22" s="4"/>
      <c r="B22" s="4"/>
      <c r="C22" s="15">
        <v>16.0</v>
      </c>
      <c r="D22" s="2">
        <v>3.0</v>
      </c>
      <c r="F22" s="2" t="s">
        <v>31</v>
      </c>
      <c r="G22" s="5">
        <f>H20+1.5*K20</f>
        <v>265.875</v>
      </c>
    </row>
    <row r="23">
      <c r="A23" s="4"/>
      <c r="B23" s="4"/>
      <c r="C23" s="15">
        <v>18.0</v>
      </c>
      <c r="D23" s="2">
        <v>4.0</v>
      </c>
      <c r="F23" s="2" t="s">
        <v>32</v>
      </c>
      <c r="G23" s="5">
        <f>F20-1.5*K20</f>
        <v>36.875</v>
      </c>
    </row>
    <row r="24">
      <c r="A24" s="4"/>
      <c r="B24" s="4"/>
      <c r="C24" s="15">
        <v>18.0</v>
      </c>
      <c r="D24" s="2">
        <v>5.0</v>
      </c>
    </row>
    <row r="25">
      <c r="A25" s="4"/>
      <c r="B25" s="4"/>
      <c r="C25" s="15">
        <v>19.0</v>
      </c>
      <c r="D25" s="2">
        <v>6.0</v>
      </c>
    </row>
    <row r="26">
      <c r="A26" s="4"/>
      <c r="B26" s="4"/>
      <c r="C26" s="15">
        <v>19.0</v>
      </c>
      <c r="D26" s="2">
        <v>7.0</v>
      </c>
    </row>
    <row r="27">
      <c r="A27" s="4"/>
      <c r="B27" s="4"/>
      <c r="C27" s="15">
        <v>20.0</v>
      </c>
      <c r="D27" s="2">
        <v>8.0</v>
      </c>
    </row>
    <row r="28">
      <c r="A28" s="4"/>
      <c r="B28" s="4"/>
      <c r="C28" s="15">
        <v>21.0</v>
      </c>
      <c r="D28" s="2">
        <v>9.0</v>
      </c>
    </row>
    <row r="29">
      <c r="A29" s="4"/>
      <c r="B29" s="4"/>
      <c r="C29" s="15">
        <v>23.0</v>
      </c>
      <c r="D29" s="2">
        <v>10.0</v>
      </c>
    </row>
    <row r="30">
      <c r="A30" s="4"/>
      <c r="B30" s="4"/>
      <c r="C30" s="15">
        <v>103.0</v>
      </c>
      <c r="D30" s="2">
        <v>11.0</v>
      </c>
    </row>
    <row r="31">
      <c r="A31" s="4"/>
      <c r="B31" s="4"/>
      <c r="C31" s="15">
        <v>103.0</v>
      </c>
      <c r="D31" s="2">
        <v>12.0</v>
      </c>
    </row>
    <row r="32">
      <c r="A32" s="4"/>
      <c r="B32" s="4"/>
      <c r="C32" s="15">
        <v>103.0</v>
      </c>
      <c r="D32" s="2">
        <v>13.0</v>
      </c>
    </row>
    <row r="33">
      <c r="A33" s="4"/>
      <c r="B33" s="4"/>
      <c r="C33" s="15">
        <v>106.0</v>
      </c>
      <c r="D33" s="2">
        <v>14.0</v>
      </c>
    </row>
    <row r="34">
      <c r="A34" s="4"/>
      <c r="B34" s="4"/>
      <c r="C34" s="15">
        <v>106.0</v>
      </c>
      <c r="D34" s="2">
        <v>15.0</v>
      </c>
    </row>
    <row r="35">
      <c r="A35" s="4"/>
      <c r="B35" s="4"/>
      <c r="C35" s="15">
        <v>108.0</v>
      </c>
      <c r="D35" s="2">
        <v>16.0</v>
      </c>
    </row>
    <row r="36">
      <c r="A36" s="4"/>
      <c r="B36" s="4"/>
      <c r="C36" s="15">
        <v>111.0</v>
      </c>
      <c r="D36" s="2">
        <v>17.0</v>
      </c>
    </row>
    <row r="37">
      <c r="A37" s="4"/>
      <c r="B37" s="4"/>
      <c r="C37" s="15">
        <v>111.0</v>
      </c>
      <c r="D37" s="2">
        <v>18.0</v>
      </c>
    </row>
    <row r="38">
      <c r="A38" s="4"/>
      <c r="B38" s="4"/>
      <c r="C38" s="15">
        <v>111.0</v>
      </c>
      <c r="D38" s="2">
        <v>19.0</v>
      </c>
    </row>
    <row r="39">
      <c r="A39" s="4"/>
      <c r="B39" s="4"/>
      <c r="C39" s="15">
        <v>112.0</v>
      </c>
      <c r="D39" s="2">
        <v>20.0</v>
      </c>
    </row>
    <row r="40">
      <c r="A40" s="4"/>
      <c r="B40" s="4"/>
      <c r="C40" s="15">
        <v>112.0</v>
      </c>
      <c r="D40" s="2">
        <v>21.0</v>
      </c>
    </row>
    <row r="41">
      <c r="A41" s="4"/>
      <c r="B41" s="4"/>
      <c r="C41" s="15">
        <v>113.0</v>
      </c>
      <c r="D41" s="2">
        <v>22.0</v>
      </c>
    </row>
    <row r="42">
      <c r="A42" s="4"/>
      <c r="B42" s="4"/>
      <c r="C42" s="15">
        <v>113.0</v>
      </c>
      <c r="D42" s="2">
        <v>23.0</v>
      </c>
    </row>
    <row r="43">
      <c r="A43" s="4"/>
      <c r="B43" s="4"/>
      <c r="C43" s="15">
        <v>114.0</v>
      </c>
      <c r="D43" s="2">
        <v>24.0</v>
      </c>
    </row>
    <row r="44">
      <c r="A44" s="4"/>
      <c r="B44" s="4"/>
      <c r="C44" s="15">
        <v>122.0</v>
      </c>
      <c r="D44" s="2">
        <v>25.0</v>
      </c>
    </row>
    <row r="45">
      <c r="A45" s="4"/>
      <c r="B45" s="4"/>
      <c r="C45" s="15">
        <v>123.0</v>
      </c>
      <c r="D45" s="2">
        <v>26.0</v>
      </c>
    </row>
    <row r="46">
      <c r="A46" s="4"/>
      <c r="B46" s="4"/>
      <c r="C46" s="15">
        <v>126.0</v>
      </c>
      <c r="D46" s="2">
        <v>27.0</v>
      </c>
    </row>
    <row r="47">
      <c r="A47" s="4"/>
      <c r="B47" s="4"/>
      <c r="C47" s="15">
        <v>126.0</v>
      </c>
      <c r="D47" s="2">
        <v>28.0</v>
      </c>
    </row>
    <row r="48">
      <c r="A48" s="4"/>
      <c r="B48" s="4"/>
      <c r="C48" s="15">
        <v>128.0</v>
      </c>
      <c r="D48" s="2">
        <v>29.0</v>
      </c>
    </row>
    <row r="49">
      <c r="A49" s="4"/>
      <c r="B49" s="4"/>
      <c r="C49" s="15">
        <v>128.0</v>
      </c>
      <c r="D49" s="2">
        <v>30.0</v>
      </c>
    </row>
    <row r="50">
      <c r="A50" s="4"/>
      <c r="B50" s="4"/>
      <c r="C50" s="15">
        <v>129.0</v>
      </c>
      <c r="D50" s="2">
        <v>31.0</v>
      </c>
    </row>
    <row r="51">
      <c r="A51" s="4"/>
      <c r="B51" s="4"/>
      <c r="C51" s="15">
        <v>130.0</v>
      </c>
      <c r="D51" s="2">
        <v>32.0</v>
      </c>
    </row>
    <row r="52">
      <c r="A52" s="4"/>
      <c r="B52" s="4"/>
      <c r="C52" s="15">
        <v>130.0</v>
      </c>
      <c r="D52" s="2">
        <v>33.0</v>
      </c>
    </row>
    <row r="53">
      <c r="A53" s="4"/>
      <c r="B53" s="4"/>
      <c r="C53" s="15">
        <v>133.0</v>
      </c>
      <c r="D53" s="2">
        <v>34.0</v>
      </c>
    </row>
    <row r="54">
      <c r="A54" s="4"/>
      <c r="B54" s="4"/>
      <c r="C54" s="15">
        <v>134.0</v>
      </c>
      <c r="D54" s="2">
        <v>35.0</v>
      </c>
    </row>
    <row r="55">
      <c r="A55" s="4"/>
      <c r="B55" s="4"/>
      <c r="C55" s="15">
        <v>134.0</v>
      </c>
      <c r="D55" s="2">
        <v>36.0</v>
      </c>
    </row>
    <row r="56">
      <c r="A56" s="4"/>
      <c r="B56" s="4"/>
      <c r="C56" s="15">
        <v>135.0</v>
      </c>
      <c r="D56" s="2">
        <v>37.0</v>
      </c>
    </row>
    <row r="57">
      <c r="A57" s="4"/>
      <c r="B57" s="4"/>
      <c r="C57" s="15">
        <v>137.0</v>
      </c>
      <c r="D57" s="2">
        <v>38.0</v>
      </c>
    </row>
    <row r="58">
      <c r="A58" s="4"/>
      <c r="B58" s="4"/>
      <c r="C58" s="15">
        <v>137.0</v>
      </c>
      <c r="D58" s="2">
        <v>39.0</v>
      </c>
    </row>
    <row r="59">
      <c r="A59" s="4"/>
      <c r="B59" s="4"/>
      <c r="C59" s="15">
        <v>139.0</v>
      </c>
      <c r="D59" s="2">
        <v>40.0</v>
      </c>
    </row>
    <row r="60">
      <c r="A60" s="4"/>
      <c r="B60" s="4"/>
      <c r="C60" s="15">
        <v>139.0</v>
      </c>
      <c r="D60" s="2">
        <v>41.0</v>
      </c>
    </row>
    <row r="61">
      <c r="A61" s="4"/>
      <c r="B61" s="4"/>
      <c r="C61" s="15">
        <v>140.0</v>
      </c>
      <c r="D61" s="2">
        <v>42.0</v>
      </c>
    </row>
    <row r="62">
      <c r="A62" s="4"/>
      <c r="B62" s="4"/>
      <c r="C62" s="15">
        <v>140.0</v>
      </c>
      <c r="D62" s="2">
        <v>43.0</v>
      </c>
    </row>
    <row r="63">
      <c r="A63" s="4"/>
      <c r="B63" s="4"/>
      <c r="C63" s="15">
        <v>141.0</v>
      </c>
      <c r="D63" s="2">
        <v>44.0</v>
      </c>
    </row>
    <row r="64">
      <c r="A64" s="4"/>
      <c r="B64" s="4"/>
      <c r="C64" s="15">
        <v>142.0</v>
      </c>
      <c r="D64" s="2">
        <v>45.0</v>
      </c>
    </row>
    <row r="65">
      <c r="A65" s="4"/>
      <c r="B65" s="4"/>
      <c r="C65" s="15">
        <v>144.0</v>
      </c>
      <c r="D65" s="2">
        <v>46.0</v>
      </c>
    </row>
    <row r="66">
      <c r="A66" s="4"/>
      <c r="B66" s="4"/>
      <c r="C66" s="15">
        <v>144.0</v>
      </c>
      <c r="D66" s="2">
        <v>47.0</v>
      </c>
    </row>
    <row r="67">
      <c r="A67" s="4"/>
      <c r="B67" s="4"/>
      <c r="C67" s="15">
        <v>145.0</v>
      </c>
      <c r="D67" s="2">
        <v>48.0</v>
      </c>
    </row>
    <row r="68">
      <c r="A68" s="4"/>
      <c r="B68" s="4"/>
      <c r="C68" s="15">
        <v>149.0</v>
      </c>
      <c r="D68" s="2">
        <v>49.0</v>
      </c>
    </row>
    <row r="69">
      <c r="A69" s="4"/>
      <c r="B69" s="4"/>
      <c r="C69" s="15">
        <v>150.0</v>
      </c>
      <c r="D69" s="2">
        <v>50.0</v>
      </c>
    </row>
    <row r="70">
      <c r="A70" s="4"/>
      <c r="B70" s="4"/>
      <c r="C70" s="15">
        <v>151.0</v>
      </c>
      <c r="D70" s="2">
        <v>51.0</v>
      </c>
    </row>
    <row r="71">
      <c r="A71" s="4"/>
      <c r="B71" s="4"/>
      <c r="C71" s="15">
        <v>151.0</v>
      </c>
      <c r="D71" s="2">
        <v>52.0</v>
      </c>
    </row>
    <row r="72">
      <c r="A72" s="4"/>
      <c r="B72" s="4"/>
      <c r="C72" s="15">
        <v>152.0</v>
      </c>
      <c r="D72" s="2">
        <v>53.0</v>
      </c>
    </row>
    <row r="73">
      <c r="A73" s="4"/>
      <c r="B73" s="4"/>
      <c r="C73" s="15">
        <v>153.0</v>
      </c>
      <c r="D73" s="2">
        <v>54.0</v>
      </c>
    </row>
    <row r="74">
      <c r="A74" s="4"/>
      <c r="B74" s="4"/>
      <c r="C74" s="15">
        <v>158.0</v>
      </c>
      <c r="D74" s="2">
        <v>55.0</v>
      </c>
    </row>
    <row r="75">
      <c r="A75" s="4"/>
      <c r="B75" s="4"/>
      <c r="C75" s="15">
        <v>158.0</v>
      </c>
      <c r="D75" s="2">
        <v>56.0</v>
      </c>
    </row>
    <row r="76">
      <c r="A76" s="4"/>
      <c r="B76" s="4"/>
      <c r="C76" s="15">
        <v>159.0</v>
      </c>
      <c r="D76" s="2">
        <v>57.0</v>
      </c>
    </row>
    <row r="77">
      <c r="A77" s="4"/>
      <c r="B77" s="4"/>
      <c r="C77" s="15">
        <v>159.0</v>
      </c>
      <c r="D77" s="2">
        <v>58.0</v>
      </c>
    </row>
    <row r="78">
      <c r="A78" s="4"/>
      <c r="B78" s="4"/>
      <c r="C78" s="15">
        <v>161.0</v>
      </c>
      <c r="D78" s="2">
        <v>59.0</v>
      </c>
    </row>
    <row r="79">
      <c r="A79" s="4"/>
      <c r="B79" s="4"/>
      <c r="C79" s="15">
        <v>161.0</v>
      </c>
      <c r="D79" s="2">
        <v>60.0</v>
      </c>
    </row>
    <row r="80">
      <c r="A80" s="4"/>
      <c r="B80" s="4"/>
      <c r="C80" s="15">
        <v>161.0</v>
      </c>
      <c r="D80" s="2">
        <v>61.0</v>
      </c>
    </row>
    <row r="81">
      <c r="A81" s="4"/>
      <c r="B81" s="4"/>
      <c r="C81" s="15">
        <v>163.0</v>
      </c>
      <c r="D81" s="2">
        <v>62.0</v>
      </c>
    </row>
    <row r="82">
      <c r="A82" s="4"/>
      <c r="B82" s="4"/>
      <c r="C82" s="15">
        <v>163.0</v>
      </c>
      <c r="D82" s="2">
        <v>63.0</v>
      </c>
    </row>
    <row r="83">
      <c r="A83" s="4"/>
      <c r="B83" s="4"/>
      <c r="C83" s="15">
        <v>165.0</v>
      </c>
      <c r="D83" s="2">
        <v>64.0</v>
      </c>
    </row>
    <row r="84">
      <c r="A84" s="4"/>
      <c r="B84" s="4"/>
      <c r="C84" s="15">
        <v>166.0</v>
      </c>
      <c r="D84" s="2">
        <v>65.0</v>
      </c>
    </row>
    <row r="85">
      <c r="A85" s="4"/>
      <c r="B85" s="4"/>
      <c r="C85" s="15">
        <v>169.0</v>
      </c>
      <c r="D85" s="2">
        <v>66.0</v>
      </c>
    </row>
    <row r="86">
      <c r="A86" s="4"/>
      <c r="B86" s="4"/>
      <c r="C86" s="15">
        <v>172.0</v>
      </c>
      <c r="D86" s="2">
        <v>67.0</v>
      </c>
    </row>
    <row r="87">
      <c r="A87" s="4"/>
      <c r="B87" s="4"/>
      <c r="C87" s="15">
        <v>175.0</v>
      </c>
      <c r="D87" s="2">
        <v>68.0</v>
      </c>
    </row>
    <row r="88">
      <c r="A88" s="4"/>
      <c r="B88" s="4"/>
      <c r="C88" s="15">
        <v>175.0</v>
      </c>
      <c r="D88" s="2">
        <v>69.0</v>
      </c>
    </row>
    <row r="89">
      <c r="A89" s="4"/>
      <c r="B89" s="4"/>
      <c r="C89" s="15">
        <v>175.0</v>
      </c>
      <c r="D89" s="2">
        <v>70.0</v>
      </c>
    </row>
    <row r="90">
      <c r="A90" s="4"/>
      <c r="B90" s="4"/>
      <c r="C90" s="15">
        <v>177.0</v>
      </c>
      <c r="D90" s="2">
        <v>71.0</v>
      </c>
    </row>
    <row r="91">
      <c r="A91" s="4"/>
      <c r="B91" s="4"/>
      <c r="C91" s="15">
        <v>178.0</v>
      </c>
      <c r="D91" s="2">
        <v>72.0</v>
      </c>
    </row>
    <row r="92">
      <c r="A92" s="4"/>
      <c r="B92" s="4"/>
      <c r="C92" s="15">
        <v>179.0</v>
      </c>
      <c r="D92" s="2">
        <v>73.0</v>
      </c>
    </row>
    <row r="93">
      <c r="A93" s="4"/>
      <c r="B93" s="4"/>
      <c r="C93" s="15">
        <v>179.0</v>
      </c>
      <c r="D93" s="2">
        <v>74.0</v>
      </c>
    </row>
    <row r="94">
      <c r="A94" s="4"/>
      <c r="B94" s="4"/>
      <c r="C94" s="15">
        <v>180.0</v>
      </c>
      <c r="D94" s="2">
        <v>75.0</v>
      </c>
    </row>
    <row r="95">
      <c r="A95" s="4"/>
      <c r="B95" s="4"/>
      <c r="C95" s="15">
        <v>180.0</v>
      </c>
      <c r="D95" s="2">
        <v>76.0</v>
      </c>
    </row>
    <row r="96">
      <c r="A96" s="4"/>
      <c r="B96" s="4"/>
      <c r="C96" s="15">
        <v>181.0</v>
      </c>
      <c r="D96" s="2">
        <v>77.0</v>
      </c>
    </row>
    <row r="97">
      <c r="A97" s="4"/>
      <c r="B97" s="4"/>
      <c r="C97" s="15">
        <v>182.0</v>
      </c>
      <c r="D97" s="2">
        <v>78.0</v>
      </c>
    </row>
    <row r="98">
      <c r="A98" s="4"/>
      <c r="B98" s="4"/>
      <c r="C98" s="15">
        <v>185.0</v>
      </c>
      <c r="D98" s="2">
        <v>79.0</v>
      </c>
    </row>
    <row r="99">
      <c r="A99" s="4"/>
      <c r="B99" s="4"/>
      <c r="C99" s="15">
        <v>186.0</v>
      </c>
      <c r="D99" s="2">
        <v>80.0</v>
      </c>
    </row>
    <row r="100">
      <c r="A100" s="4"/>
      <c r="B100" s="4"/>
      <c r="C100" s="15">
        <v>188.0</v>
      </c>
      <c r="D100" s="2">
        <v>81.0</v>
      </c>
    </row>
    <row r="101">
      <c r="A101" s="4"/>
      <c r="B101" s="4"/>
      <c r="C101" s="15">
        <v>189.0</v>
      </c>
      <c r="D101" s="2">
        <v>82.0</v>
      </c>
    </row>
    <row r="102">
      <c r="A102" s="4"/>
      <c r="B102" s="4"/>
      <c r="C102" s="15">
        <v>189.0</v>
      </c>
      <c r="D102" s="2">
        <v>83.0</v>
      </c>
    </row>
    <row r="103">
      <c r="A103" s="4"/>
      <c r="B103" s="4"/>
      <c r="C103" s="15">
        <v>191.0</v>
      </c>
      <c r="D103" s="2">
        <v>84.0</v>
      </c>
    </row>
    <row r="104">
      <c r="A104" s="4"/>
      <c r="B104" s="4"/>
      <c r="C104" s="15">
        <v>192.0</v>
      </c>
      <c r="D104" s="2">
        <v>85.0</v>
      </c>
    </row>
    <row r="105">
      <c r="A105" s="4"/>
      <c r="B105" s="4"/>
      <c r="C105" s="15">
        <v>193.0</v>
      </c>
      <c r="D105" s="2">
        <v>86.0</v>
      </c>
    </row>
    <row r="106">
      <c r="A106" s="4"/>
      <c r="B106" s="4"/>
      <c r="C106" s="15">
        <v>193.0</v>
      </c>
      <c r="D106" s="2">
        <v>87.0</v>
      </c>
    </row>
    <row r="107">
      <c r="A107" s="4"/>
      <c r="B107" s="4"/>
      <c r="C107" s="15">
        <v>194.0</v>
      </c>
      <c r="D107" s="2">
        <v>88.0</v>
      </c>
    </row>
    <row r="108">
      <c r="A108" s="4"/>
      <c r="B108" s="4"/>
      <c r="C108" s="15">
        <v>194.0</v>
      </c>
      <c r="D108" s="2">
        <v>89.0</v>
      </c>
    </row>
    <row r="109">
      <c r="A109" s="4"/>
      <c r="B109" s="4"/>
      <c r="C109" s="15">
        <v>195.0</v>
      </c>
      <c r="D109" s="2">
        <v>90.0</v>
      </c>
    </row>
    <row r="110">
      <c r="A110" s="4"/>
      <c r="B110" s="4"/>
      <c r="C110" s="15">
        <v>586.0</v>
      </c>
      <c r="D110" s="2">
        <v>91.0</v>
      </c>
    </row>
    <row r="111">
      <c r="A111" s="4"/>
      <c r="B111" s="4"/>
      <c r="C111" s="15">
        <v>621.0</v>
      </c>
      <c r="D111" s="2">
        <v>92.0</v>
      </c>
    </row>
    <row r="112">
      <c r="A112" s="4"/>
      <c r="B112" s="4"/>
      <c r="C112" s="15">
        <v>636.0</v>
      </c>
      <c r="D112" s="2">
        <v>93.0</v>
      </c>
    </row>
    <row r="113">
      <c r="A113" s="4"/>
      <c r="B113" s="4"/>
      <c r="C113" s="15">
        <v>681.0</v>
      </c>
      <c r="D113" s="2">
        <v>94.0</v>
      </c>
    </row>
    <row r="114">
      <c r="A114" s="4"/>
      <c r="B114" s="4"/>
      <c r="C114" s="15">
        <v>686.0</v>
      </c>
      <c r="D114" s="2">
        <v>95.0</v>
      </c>
    </row>
    <row r="115">
      <c r="A115" s="4"/>
      <c r="B115" s="4"/>
      <c r="C115" s="15">
        <v>689.0</v>
      </c>
      <c r="D115" s="2">
        <v>96.0</v>
      </c>
    </row>
    <row r="116">
      <c r="A116" s="4"/>
      <c r="B116" s="4"/>
      <c r="C116" s="15">
        <v>710.0</v>
      </c>
      <c r="D116" s="2">
        <v>97.0</v>
      </c>
    </row>
    <row r="117">
      <c r="A117" s="4"/>
      <c r="B117" s="4"/>
      <c r="C117" s="15">
        <v>752.0</v>
      </c>
      <c r="D117" s="2">
        <v>98.0</v>
      </c>
    </row>
    <row r="118">
      <c r="A118" s="4"/>
      <c r="B118" s="4"/>
      <c r="C118" s="15">
        <v>779.0</v>
      </c>
      <c r="D118" s="2">
        <v>99.0</v>
      </c>
    </row>
    <row r="119">
      <c r="A119" s="4"/>
      <c r="B119" s="4"/>
      <c r="C119" s="15">
        <v>797.0</v>
      </c>
      <c r="D119" s="2">
        <v>100.0</v>
      </c>
    </row>
  </sheetData>
  <hyperlinks>
    <hyperlink r:id="rId1" ref="D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</row>
    <row r="2">
      <c r="A2" s="15">
        <v>112.0</v>
      </c>
      <c r="C2" s="2" t="s">
        <v>23</v>
      </c>
      <c r="D2" s="5">
        <f>COUNT(A2:A101)+1/4</f>
        <v>100.25</v>
      </c>
    </row>
    <row r="3">
      <c r="A3" s="15">
        <v>681.0</v>
      </c>
      <c r="C3" s="2" t="s">
        <v>21</v>
      </c>
    </row>
    <row r="4">
      <c r="A4" s="15">
        <v>191.0</v>
      </c>
    </row>
    <row r="5">
      <c r="A5" s="15">
        <v>145.0</v>
      </c>
    </row>
    <row r="6">
      <c r="A6" s="15">
        <v>689.0</v>
      </c>
    </row>
    <row r="7">
      <c r="A7" s="15">
        <v>686.0</v>
      </c>
    </row>
    <row r="8">
      <c r="A8" s="15">
        <v>158.0</v>
      </c>
    </row>
    <row r="9">
      <c r="A9" s="15">
        <v>141.0</v>
      </c>
    </row>
    <row r="10">
      <c r="A10" s="15">
        <v>797.0</v>
      </c>
    </row>
    <row r="11">
      <c r="A11" s="15">
        <v>189.0</v>
      </c>
    </row>
    <row r="12">
      <c r="A12" s="15">
        <v>126.0</v>
      </c>
    </row>
    <row r="13">
      <c r="A13" s="15">
        <v>169.0</v>
      </c>
    </row>
    <row r="14">
      <c r="A14" s="15">
        <v>636.0</v>
      </c>
    </row>
    <row r="15">
      <c r="A15" s="15">
        <v>134.0</v>
      </c>
    </row>
    <row r="16">
      <c r="A16" s="15">
        <v>23.0</v>
      </c>
    </row>
    <row r="17">
      <c r="A17" s="15">
        <v>123.0</v>
      </c>
    </row>
    <row r="18">
      <c r="A18" s="15">
        <v>188.0</v>
      </c>
    </row>
    <row r="19">
      <c r="A19" s="15">
        <v>114.0</v>
      </c>
    </row>
    <row r="20">
      <c r="A20" s="15">
        <v>180.0</v>
      </c>
    </row>
    <row r="21">
      <c r="A21" s="15">
        <v>106.0</v>
      </c>
    </row>
    <row r="22">
      <c r="A22" s="15">
        <v>111.0</v>
      </c>
    </row>
    <row r="23">
      <c r="A23" s="15">
        <v>192.0</v>
      </c>
    </row>
    <row r="24">
      <c r="A24" s="15">
        <v>151.0</v>
      </c>
    </row>
    <row r="25">
      <c r="A25" s="15">
        <v>166.0</v>
      </c>
    </row>
    <row r="26">
      <c r="A26" s="15">
        <v>130.0</v>
      </c>
    </row>
    <row r="27">
      <c r="A27" s="15">
        <v>181.0</v>
      </c>
    </row>
    <row r="28">
      <c r="A28" s="15">
        <v>129.0</v>
      </c>
    </row>
    <row r="29">
      <c r="A29" s="15">
        <v>128.0</v>
      </c>
    </row>
    <row r="30">
      <c r="A30" s="15">
        <v>151.0</v>
      </c>
    </row>
    <row r="31">
      <c r="A31" s="15">
        <v>779.0</v>
      </c>
    </row>
    <row r="32">
      <c r="A32" s="15">
        <v>112.0</v>
      </c>
    </row>
    <row r="33">
      <c r="A33" s="15">
        <v>163.0</v>
      </c>
    </row>
    <row r="34">
      <c r="A34" s="15">
        <v>189.0</v>
      </c>
    </row>
    <row r="35">
      <c r="A35" s="15">
        <v>139.0</v>
      </c>
    </row>
    <row r="36">
      <c r="A36" s="15">
        <v>153.0</v>
      </c>
    </row>
    <row r="37">
      <c r="A37" s="15">
        <v>137.0</v>
      </c>
    </row>
    <row r="38">
      <c r="A38" s="15">
        <v>179.0</v>
      </c>
    </row>
    <row r="39">
      <c r="A39" s="15">
        <v>6.0</v>
      </c>
    </row>
    <row r="40">
      <c r="A40" s="15">
        <v>137.0</v>
      </c>
    </row>
    <row r="41">
      <c r="A41" s="15">
        <v>16.0</v>
      </c>
    </row>
    <row r="42">
      <c r="A42" s="15">
        <v>175.0</v>
      </c>
    </row>
    <row r="43">
      <c r="A43" s="15">
        <v>140.0</v>
      </c>
    </row>
    <row r="44">
      <c r="A44" s="15">
        <v>161.0</v>
      </c>
    </row>
    <row r="45">
      <c r="A45" s="15">
        <v>195.0</v>
      </c>
    </row>
    <row r="46">
      <c r="A46" s="15">
        <v>621.0</v>
      </c>
    </row>
    <row r="47">
      <c r="A47" s="15">
        <v>19.0</v>
      </c>
    </row>
    <row r="48">
      <c r="A48" s="15">
        <v>133.0</v>
      </c>
    </row>
    <row r="49">
      <c r="A49" s="15">
        <v>193.0</v>
      </c>
    </row>
    <row r="50">
      <c r="A50" s="15">
        <v>165.0</v>
      </c>
    </row>
    <row r="51">
      <c r="A51" s="15">
        <v>193.0</v>
      </c>
    </row>
    <row r="52">
      <c r="A52" s="15">
        <v>159.0</v>
      </c>
    </row>
    <row r="53">
      <c r="A53" s="15">
        <v>111.0</v>
      </c>
    </row>
    <row r="54">
      <c r="A54" s="15">
        <v>158.0</v>
      </c>
    </row>
    <row r="55">
      <c r="A55" s="15">
        <v>113.0</v>
      </c>
    </row>
    <row r="56">
      <c r="A56" s="15">
        <v>586.0</v>
      </c>
    </row>
    <row r="57">
      <c r="A57" s="15">
        <v>20.0</v>
      </c>
    </row>
    <row r="58">
      <c r="A58" s="15">
        <v>140.0</v>
      </c>
    </row>
    <row r="59">
      <c r="A59" s="15">
        <v>113.0</v>
      </c>
    </row>
    <row r="60">
      <c r="A60" s="15">
        <v>19.0</v>
      </c>
    </row>
    <row r="61">
      <c r="A61" s="15">
        <v>710.0</v>
      </c>
    </row>
    <row r="62">
      <c r="A62" s="15">
        <v>108.0</v>
      </c>
    </row>
    <row r="63">
      <c r="A63" s="15">
        <v>185.0</v>
      </c>
    </row>
    <row r="64">
      <c r="A64" s="15">
        <v>3.0</v>
      </c>
    </row>
    <row r="65">
      <c r="A65" s="15">
        <v>172.0</v>
      </c>
    </row>
    <row r="66">
      <c r="A66" s="15">
        <v>175.0</v>
      </c>
    </row>
    <row r="67">
      <c r="A67" s="15">
        <v>139.0</v>
      </c>
    </row>
    <row r="68">
      <c r="A68" s="15">
        <v>103.0</v>
      </c>
    </row>
    <row r="69">
      <c r="A69" s="15">
        <v>194.0</v>
      </c>
    </row>
    <row r="70">
      <c r="A70" s="15">
        <v>180.0</v>
      </c>
    </row>
    <row r="71">
      <c r="A71" s="15">
        <v>106.0</v>
      </c>
    </row>
    <row r="72">
      <c r="A72" s="15">
        <v>18.0</v>
      </c>
    </row>
    <row r="73">
      <c r="A73" s="15">
        <v>149.0</v>
      </c>
    </row>
    <row r="74">
      <c r="A74" s="15">
        <v>752.0</v>
      </c>
    </row>
    <row r="75">
      <c r="A75" s="15">
        <v>21.0</v>
      </c>
    </row>
    <row r="76">
      <c r="A76" s="15">
        <v>163.0</v>
      </c>
    </row>
    <row r="77">
      <c r="A77" s="15">
        <v>111.0</v>
      </c>
    </row>
    <row r="78">
      <c r="A78" s="15">
        <v>179.0</v>
      </c>
    </row>
    <row r="79">
      <c r="A79" s="15">
        <v>186.0</v>
      </c>
    </row>
    <row r="80">
      <c r="A80" s="15">
        <v>159.0</v>
      </c>
    </row>
    <row r="81">
      <c r="A81" s="15">
        <v>142.0</v>
      </c>
    </row>
    <row r="82">
      <c r="A82" s="15">
        <v>161.0</v>
      </c>
    </row>
    <row r="83">
      <c r="A83" s="15">
        <v>135.0</v>
      </c>
    </row>
    <row r="84">
      <c r="A84" s="15">
        <v>144.0</v>
      </c>
    </row>
    <row r="85">
      <c r="A85" s="15">
        <v>144.0</v>
      </c>
    </row>
    <row r="86">
      <c r="A86" s="15">
        <v>103.0</v>
      </c>
    </row>
    <row r="87">
      <c r="A87" s="15">
        <v>150.0</v>
      </c>
    </row>
    <row r="88">
      <c r="A88" s="15">
        <v>175.0</v>
      </c>
    </row>
    <row r="89">
      <c r="A89" s="15">
        <v>161.0</v>
      </c>
    </row>
    <row r="90">
      <c r="A90" s="15">
        <v>103.0</v>
      </c>
    </row>
    <row r="91">
      <c r="A91" s="15">
        <v>152.0</v>
      </c>
    </row>
    <row r="92">
      <c r="A92" s="15">
        <v>194.0</v>
      </c>
    </row>
    <row r="93">
      <c r="A93" s="15">
        <v>134.0</v>
      </c>
    </row>
    <row r="94">
      <c r="A94" s="15">
        <v>126.0</v>
      </c>
    </row>
    <row r="95">
      <c r="A95" s="15">
        <v>18.0</v>
      </c>
    </row>
    <row r="96">
      <c r="A96" s="15">
        <v>128.0</v>
      </c>
    </row>
    <row r="97">
      <c r="A97" s="15">
        <v>122.0</v>
      </c>
    </row>
    <row r="98">
      <c r="A98" s="15">
        <v>182.0</v>
      </c>
    </row>
    <row r="99">
      <c r="A99" s="15">
        <v>130.0</v>
      </c>
    </row>
    <row r="100">
      <c r="A100" s="15">
        <v>178.0</v>
      </c>
    </row>
    <row r="101">
      <c r="A101" s="15">
        <v>177.0</v>
      </c>
    </row>
  </sheetData>
  <autoFilter ref="$A$2:$A$1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/>
      <c r="D1" s="16"/>
      <c r="E1" s="17" t="s">
        <v>35</v>
      </c>
      <c r="F1" s="16"/>
      <c r="G1" s="18"/>
    </row>
    <row r="2" ht="15.75" customHeight="1">
      <c r="A2" s="3"/>
    </row>
    <row r="3" ht="15.75" customHeight="1">
      <c r="A3" s="19" t="s">
        <v>0</v>
      </c>
    </row>
    <row r="4" ht="15.75" customHeight="1">
      <c r="A4" s="19">
        <v>4.0</v>
      </c>
      <c r="C4" s="20" t="s">
        <v>36</v>
      </c>
      <c r="D4" s="20" t="s">
        <v>37</v>
      </c>
      <c r="E4" s="20" t="s">
        <v>8</v>
      </c>
      <c r="F4" s="20" t="s">
        <v>21</v>
      </c>
      <c r="G4" s="20" t="s">
        <v>9</v>
      </c>
      <c r="H4" s="20" t="s">
        <v>7</v>
      </c>
      <c r="I4" s="20" t="s">
        <v>24</v>
      </c>
      <c r="J4" s="21" t="s">
        <v>38</v>
      </c>
    </row>
    <row r="5" ht="15.75" customHeight="1">
      <c r="A5" s="19">
        <v>6.0</v>
      </c>
      <c r="C5" s="20">
        <v>17.0</v>
      </c>
      <c r="D5" s="20">
        <v>7.0</v>
      </c>
      <c r="E5" s="20">
        <v>17.0</v>
      </c>
      <c r="F5" s="20">
        <v>23.0</v>
      </c>
      <c r="G5" s="20">
        <v>28.0</v>
      </c>
      <c r="H5" s="20">
        <v>4.0</v>
      </c>
      <c r="I5" s="22">
        <f>F5-D5</f>
        <v>16</v>
      </c>
      <c r="J5" s="21">
        <v>15.0</v>
      </c>
    </row>
    <row r="6" ht="15.75" customHeight="1">
      <c r="A6" s="19">
        <v>6.0</v>
      </c>
    </row>
    <row r="7" ht="15.75" customHeight="1">
      <c r="A7" s="19">
        <v>7.0</v>
      </c>
    </row>
    <row r="8" ht="15.75" customHeight="1">
      <c r="A8" s="19">
        <v>8.0</v>
      </c>
      <c r="C8" s="23" t="s">
        <v>39</v>
      </c>
      <c r="D8" s="24">
        <f>I5*1.5+F5</f>
        <v>47</v>
      </c>
    </row>
    <row r="9" ht="15.75" customHeight="1">
      <c r="A9" s="19">
        <v>12.0</v>
      </c>
      <c r="C9" s="23" t="s">
        <v>40</v>
      </c>
      <c r="D9" s="24">
        <f>D5-I5*1.5</f>
        <v>-17</v>
      </c>
    </row>
    <row r="10" ht="15.75" customHeight="1">
      <c r="A10" s="19">
        <v>15.0</v>
      </c>
    </row>
    <row r="11" ht="15.75" customHeight="1">
      <c r="A11" s="25">
        <v>17.0</v>
      </c>
    </row>
    <row r="12" ht="15.75" customHeight="1">
      <c r="A12" s="19">
        <v>20.0</v>
      </c>
    </row>
    <row r="13" ht="15.75" customHeight="1">
      <c r="A13" s="19">
        <v>21.0</v>
      </c>
    </row>
    <row r="14" ht="15.75" customHeight="1">
      <c r="A14" s="19">
        <v>21.0</v>
      </c>
    </row>
    <row r="15" ht="15.75" customHeight="1">
      <c r="A15" s="19">
        <v>23.0</v>
      </c>
    </row>
    <row r="16" ht="15.75" customHeight="1">
      <c r="A16" s="19">
        <v>24.0</v>
      </c>
    </row>
    <row r="17" ht="15.75" customHeight="1">
      <c r="A17" s="19">
        <v>27.0</v>
      </c>
    </row>
    <row r="18" ht="15.75" customHeight="1">
      <c r="A18" s="19">
        <v>28.0</v>
      </c>
    </row>
    <row r="19" ht="15.75" customHeight="1"/>
    <row r="20" ht="15.75" customHeight="1"/>
    <row r="21" ht="15.75" customHeight="1"/>
    <row r="22" ht="15.75" customHeight="1">
      <c r="A22" s="11" t="s">
        <v>0</v>
      </c>
      <c r="C22" s="20" t="s">
        <v>41</v>
      </c>
      <c r="D22" s="20" t="s">
        <v>42</v>
      </c>
    </row>
    <row r="23" ht="15.75" customHeight="1">
      <c r="A23" s="11">
        <v>3.0</v>
      </c>
      <c r="C23" s="20">
        <v>100.0</v>
      </c>
      <c r="D23" s="22">
        <f>(100/2+(100+1)/2)/2</f>
        <v>50.25</v>
      </c>
    </row>
    <row r="24" ht="15.75" customHeight="1">
      <c r="A24" s="11">
        <v>6.0</v>
      </c>
    </row>
    <row r="25" ht="15.75" customHeight="1">
      <c r="A25" s="11">
        <v>16.0</v>
      </c>
      <c r="C25" s="20" t="s">
        <v>1</v>
      </c>
      <c r="D25" s="22">
        <f>QUARTILE(A23:A122,1)</f>
        <v>122.75</v>
      </c>
    </row>
    <row r="26" ht="15.75" customHeight="1">
      <c r="A26" s="11">
        <v>18.0</v>
      </c>
      <c r="C26" s="20" t="s">
        <v>2</v>
      </c>
      <c r="D26" s="22">
        <f>QUARTILE(A23:A122,3)</f>
        <v>180</v>
      </c>
    </row>
    <row r="27" ht="15.75" customHeight="1">
      <c r="A27" s="11">
        <v>18.0</v>
      </c>
      <c r="C27" s="20" t="s">
        <v>15</v>
      </c>
      <c r="D27" s="22">
        <f>D26-D25</f>
        <v>57.25</v>
      </c>
    </row>
    <row r="28" ht="15.75" customHeight="1">
      <c r="A28" s="11">
        <v>19.0</v>
      </c>
      <c r="C28" s="20" t="s">
        <v>43</v>
      </c>
      <c r="D28" s="22">
        <f>D27*1.5+D26</f>
        <v>265.875</v>
      </c>
    </row>
    <row r="29" ht="15.75" customHeight="1">
      <c r="A29" s="11">
        <v>19.0</v>
      </c>
      <c r="C29" s="20" t="s">
        <v>44</v>
      </c>
      <c r="D29" s="22">
        <f>D25-D27*1.5</f>
        <v>36.875</v>
      </c>
    </row>
    <row r="30" ht="15.75" customHeight="1">
      <c r="A30" s="11">
        <v>20.0</v>
      </c>
    </row>
    <row r="31" ht="15.75" customHeight="1">
      <c r="A31" s="11">
        <v>21.0</v>
      </c>
    </row>
    <row r="32" ht="15.75" customHeight="1">
      <c r="A32" s="11">
        <v>23.0</v>
      </c>
    </row>
    <row r="33" ht="15.75" customHeight="1">
      <c r="A33" s="11">
        <v>103.0</v>
      </c>
    </row>
    <row r="34" ht="15.75" customHeight="1">
      <c r="A34" s="11">
        <v>103.0</v>
      </c>
    </row>
    <row r="35" ht="15.75" customHeight="1">
      <c r="A35" s="11">
        <v>103.0</v>
      </c>
    </row>
    <row r="36" ht="15.75" customHeight="1">
      <c r="A36" s="11">
        <v>106.0</v>
      </c>
    </row>
    <row r="37" ht="15.75" customHeight="1">
      <c r="A37" s="11">
        <v>106.0</v>
      </c>
    </row>
    <row r="38" ht="15.75" customHeight="1">
      <c r="A38" s="11">
        <v>108.0</v>
      </c>
    </row>
    <row r="39" ht="15.75" customHeight="1">
      <c r="A39" s="11">
        <v>111.0</v>
      </c>
    </row>
    <row r="40" ht="15.75" customHeight="1">
      <c r="A40" s="11">
        <v>111.0</v>
      </c>
    </row>
    <row r="41" ht="15.75" customHeight="1">
      <c r="A41" s="11">
        <v>111.0</v>
      </c>
    </row>
    <row r="42" ht="15.75" customHeight="1">
      <c r="A42" s="11">
        <v>112.0</v>
      </c>
    </row>
    <row r="43" ht="15.75" customHeight="1">
      <c r="A43" s="11">
        <v>112.0</v>
      </c>
    </row>
    <row r="44" ht="15.75" customHeight="1">
      <c r="A44" s="11">
        <v>113.0</v>
      </c>
    </row>
    <row r="45" ht="15.75" customHeight="1">
      <c r="A45" s="11">
        <v>113.0</v>
      </c>
    </row>
    <row r="46" ht="15.75" customHeight="1">
      <c r="A46" s="11">
        <v>114.0</v>
      </c>
    </row>
    <row r="47" ht="15.75" customHeight="1">
      <c r="A47" s="11">
        <v>122.0</v>
      </c>
    </row>
    <row r="48" ht="15.75" customHeight="1">
      <c r="A48" s="11">
        <v>123.0</v>
      </c>
    </row>
    <row r="49" ht="15.75" customHeight="1">
      <c r="A49" s="11">
        <v>126.0</v>
      </c>
    </row>
    <row r="50" ht="15.75" customHeight="1">
      <c r="A50" s="11">
        <v>126.0</v>
      </c>
    </row>
    <row r="51" ht="15.75" customHeight="1">
      <c r="A51" s="11">
        <v>128.0</v>
      </c>
    </row>
    <row r="52" ht="15.75" customHeight="1">
      <c r="A52" s="11">
        <v>128.0</v>
      </c>
    </row>
    <row r="53" ht="15.75" customHeight="1">
      <c r="A53" s="11">
        <v>129.0</v>
      </c>
    </row>
    <row r="54" ht="15.75" customHeight="1">
      <c r="A54" s="11">
        <v>130.0</v>
      </c>
    </row>
    <row r="55" ht="15.75" customHeight="1">
      <c r="A55" s="11">
        <v>130.0</v>
      </c>
    </row>
    <row r="56" ht="15.75" customHeight="1">
      <c r="A56" s="11">
        <v>133.0</v>
      </c>
    </row>
    <row r="57" ht="15.75" customHeight="1">
      <c r="A57" s="11">
        <v>134.0</v>
      </c>
    </row>
    <row r="58" ht="15.75" customHeight="1">
      <c r="A58" s="11">
        <v>134.0</v>
      </c>
    </row>
    <row r="59" ht="15.75" customHeight="1">
      <c r="A59" s="11">
        <v>135.0</v>
      </c>
    </row>
    <row r="60" ht="15.75" customHeight="1">
      <c r="A60" s="11">
        <v>137.0</v>
      </c>
    </row>
    <row r="61" ht="15.75" customHeight="1">
      <c r="A61" s="11">
        <v>137.0</v>
      </c>
    </row>
    <row r="62" ht="15.75" customHeight="1">
      <c r="A62" s="11">
        <v>139.0</v>
      </c>
    </row>
    <row r="63" ht="15.75" customHeight="1">
      <c r="A63" s="11">
        <v>139.0</v>
      </c>
    </row>
    <row r="64" ht="15.75" customHeight="1">
      <c r="A64" s="11">
        <v>140.0</v>
      </c>
    </row>
    <row r="65" ht="15.75" customHeight="1">
      <c r="A65" s="11">
        <v>140.0</v>
      </c>
    </row>
    <row r="66" ht="15.75" customHeight="1">
      <c r="A66" s="11">
        <v>141.0</v>
      </c>
    </row>
    <row r="67" ht="15.75" customHeight="1">
      <c r="A67" s="11">
        <v>142.0</v>
      </c>
    </row>
    <row r="68" ht="15.75" customHeight="1">
      <c r="A68" s="11">
        <v>144.0</v>
      </c>
    </row>
    <row r="69" ht="15.75" customHeight="1">
      <c r="A69" s="11">
        <v>144.0</v>
      </c>
    </row>
    <row r="70" ht="15.75" customHeight="1">
      <c r="A70" s="11">
        <v>145.0</v>
      </c>
    </row>
    <row r="71" ht="15.75" customHeight="1">
      <c r="A71" s="11">
        <v>149.0</v>
      </c>
    </row>
    <row r="72" ht="15.75" customHeight="1">
      <c r="A72" s="11">
        <v>150.0</v>
      </c>
    </row>
    <row r="73" ht="15.75" customHeight="1">
      <c r="A73" s="11">
        <v>151.0</v>
      </c>
    </row>
    <row r="74" ht="15.75" customHeight="1">
      <c r="A74" s="11">
        <v>151.0</v>
      </c>
    </row>
    <row r="75" ht="15.75" customHeight="1">
      <c r="A75" s="11">
        <v>152.0</v>
      </c>
    </row>
    <row r="76" ht="15.75" customHeight="1">
      <c r="A76" s="11">
        <v>153.0</v>
      </c>
    </row>
    <row r="77" ht="15.75" customHeight="1">
      <c r="A77" s="11">
        <v>158.0</v>
      </c>
    </row>
    <row r="78" ht="15.75" customHeight="1">
      <c r="A78" s="11">
        <v>158.0</v>
      </c>
    </row>
    <row r="79" ht="15.75" customHeight="1">
      <c r="A79" s="11">
        <v>159.0</v>
      </c>
    </row>
    <row r="80" ht="15.75" customHeight="1">
      <c r="A80" s="11">
        <v>159.0</v>
      </c>
    </row>
    <row r="81" ht="15.75" customHeight="1">
      <c r="A81" s="11">
        <v>161.0</v>
      </c>
    </row>
    <row r="82" ht="15.75" customHeight="1">
      <c r="A82" s="11">
        <v>161.0</v>
      </c>
    </row>
    <row r="83" ht="15.75" customHeight="1">
      <c r="A83" s="11">
        <v>161.0</v>
      </c>
    </row>
    <row r="84" ht="15.75" customHeight="1">
      <c r="A84" s="11">
        <v>163.0</v>
      </c>
    </row>
    <row r="85" ht="15.75" customHeight="1">
      <c r="A85" s="11">
        <v>163.0</v>
      </c>
    </row>
    <row r="86" ht="15.75" customHeight="1">
      <c r="A86" s="11">
        <v>165.0</v>
      </c>
    </row>
    <row r="87" ht="15.75" customHeight="1">
      <c r="A87" s="11">
        <v>166.0</v>
      </c>
    </row>
    <row r="88" ht="15.75" customHeight="1">
      <c r="A88" s="11">
        <v>169.0</v>
      </c>
    </row>
    <row r="89" ht="15.75" customHeight="1">
      <c r="A89" s="11">
        <v>172.0</v>
      </c>
    </row>
    <row r="90" ht="15.75" customHeight="1">
      <c r="A90" s="11">
        <v>175.0</v>
      </c>
    </row>
    <row r="91" ht="15.75" customHeight="1">
      <c r="A91" s="11">
        <v>175.0</v>
      </c>
    </row>
    <row r="92" ht="15.75" customHeight="1">
      <c r="A92" s="11">
        <v>175.0</v>
      </c>
    </row>
    <row r="93" ht="15.75" customHeight="1">
      <c r="A93" s="11">
        <v>177.0</v>
      </c>
    </row>
    <row r="94" ht="15.75" customHeight="1">
      <c r="A94" s="11">
        <v>178.0</v>
      </c>
    </row>
    <row r="95" ht="15.75" customHeight="1">
      <c r="A95" s="11">
        <v>179.0</v>
      </c>
    </row>
    <row r="96" ht="15.75" customHeight="1">
      <c r="A96" s="11">
        <v>179.0</v>
      </c>
    </row>
    <row r="97" ht="15.75" customHeight="1">
      <c r="A97" s="11">
        <v>180.0</v>
      </c>
    </row>
    <row r="98" ht="15.75" customHeight="1">
      <c r="A98" s="11">
        <v>180.0</v>
      </c>
    </row>
    <row r="99" ht="15.75" customHeight="1">
      <c r="A99" s="11">
        <v>181.0</v>
      </c>
    </row>
    <row r="100" ht="15.75" customHeight="1">
      <c r="A100" s="11">
        <v>182.0</v>
      </c>
    </row>
    <row r="101" ht="15.75" customHeight="1">
      <c r="A101" s="11">
        <v>185.0</v>
      </c>
    </row>
    <row r="102" ht="15.75" customHeight="1">
      <c r="A102" s="11">
        <v>186.0</v>
      </c>
    </row>
    <row r="103" ht="15.75" customHeight="1">
      <c r="A103" s="11">
        <v>188.0</v>
      </c>
    </row>
    <row r="104" ht="15.75" customHeight="1">
      <c r="A104" s="11">
        <v>189.0</v>
      </c>
    </row>
    <row r="105" ht="15.75" customHeight="1">
      <c r="A105" s="11">
        <v>189.0</v>
      </c>
    </row>
    <row r="106" ht="15.75" customHeight="1">
      <c r="A106" s="11">
        <v>191.0</v>
      </c>
    </row>
    <row r="107" ht="15.75" customHeight="1">
      <c r="A107" s="11">
        <v>192.0</v>
      </c>
    </row>
    <row r="108" ht="15.75" customHeight="1">
      <c r="A108" s="11">
        <v>193.0</v>
      </c>
    </row>
    <row r="109" ht="15.75" customHeight="1">
      <c r="A109" s="11">
        <v>193.0</v>
      </c>
    </row>
    <row r="110" ht="15.75" customHeight="1">
      <c r="A110" s="11">
        <v>194.0</v>
      </c>
    </row>
    <row r="111" ht="15.75" customHeight="1">
      <c r="A111" s="11">
        <v>194.0</v>
      </c>
    </row>
    <row r="112" ht="15.75" customHeight="1">
      <c r="A112" s="11">
        <v>195.0</v>
      </c>
    </row>
    <row r="113" ht="15.75" customHeight="1">
      <c r="A113" s="11">
        <v>586.0</v>
      </c>
    </row>
    <row r="114" ht="15.75" customHeight="1">
      <c r="A114" s="11">
        <v>621.0</v>
      </c>
    </row>
    <row r="115" ht="15.75" customHeight="1">
      <c r="A115" s="11">
        <v>636.0</v>
      </c>
    </row>
    <row r="116" ht="15.75" customHeight="1">
      <c r="A116" s="11">
        <v>681.0</v>
      </c>
    </row>
    <row r="117" ht="15.75" customHeight="1">
      <c r="A117" s="11">
        <v>686.0</v>
      </c>
    </row>
    <row r="118" ht="15.75" customHeight="1">
      <c r="A118" s="11">
        <v>689.0</v>
      </c>
    </row>
    <row r="119" ht="15.75" customHeight="1">
      <c r="A119" s="11">
        <v>710.0</v>
      </c>
    </row>
    <row r="120" ht="15.75" customHeight="1">
      <c r="A120" s="11">
        <v>752.0</v>
      </c>
    </row>
    <row r="121" ht="15.75" customHeight="1">
      <c r="A121" s="11">
        <v>779.0</v>
      </c>
    </row>
    <row r="122" ht="15.75" customHeight="1">
      <c r="A122" s="11">
        <v>797.0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</row>
    <row r="2">
      <c r="A2" s="15">
        <v>3.0</v>
      </c>
      <c r="C2" s="2" t="s">
        <v>1</v>
      </c>
      <c r="D2" s="2">
        <f>QUARTILE(A2:A101,1)</f>
        <v>122.75</v>
      </c>
    </row>
    <row r="3">
      <c r="A3" s="15">
        <v>6.0</v>
      </c>
      <c r="C3" s="2" t="s">
        <v>2</v>
      </c>
      <c r="D3" s="2">
        <f>QUARTILE(A3:A102,3)</f>
        <v>180</v>
      </c>
    </row>
    <row r="4">
      <c r="A4" s="15">
        <v>16.0</v>
      </c>
      <c r="C4" s="2" t="s">
        <v>15</v>
      </c>
      <c r="D4" s="5">
        <f>D3-D2</f>
        <v>57.25</v>
      </c>
    </row>
    <row r="5">
      <c r="A5" s="15">
        <v>18.0</v>
      </c>
      <c r="C5" s="2" t="s">
        <v>45</v>
      </c>
      <c r="D5" s="5">
        <f>D4*1.5+D3</f>
        <v>265.875</v>
      </c>
    </row>
    <row r="6">
      <c r="A6" s="15">
        <v>18.0</v>
      </c>
      <c r="C6" s="2" t="s">
        <v>46</v>
      </c>
      <c r="D6" s="5">
        <f>D2-D4*1.5</f>
        <v>36.875</v>
      </c>
    </row>
    <row r="7">
      <c r="A7" s="15">
        <v>19.0</v>
      </c>
    </row>
    <row r="8">
      <c r="A8" s="15">
        <v>19.0</v>
      </c>
    </row>
    <row r="9">
      <c r="A9" s="15">
        <v>20.0</v>
      </c>
    </row>
    <row r="10">
      <c r="A10" s="15">
        <v>21.0</v>
      </c>
      <c r="D10" s="2">
        <v>5.0</v>
      </c>
    </row>
    <row r="11">
      <c r="A11" s="15">
        <v>23.0</v>
      </c>
      <c r="D11" s="2">
        <v>6.0</v>
      </c>
    </row>
    <row r="12">
      <c r="A12" s="15">
        <v>103.0</v>
      </c>
      <c r="D12" s="2">
        <v>7.0</v>
      </c>
      <c r="E12" s="5">
        <f>MEDIAN(D10:D16)</f>
        <v>8</v>
      </c>
      <c r="F12" s="2" t="s">
        <v>36</v>
      </c>
    </row>
    <row r="13">
      <c r="A13" s="15">
        <v>103.0</v>
      </c>
      <c r="D13" s="2">
        <v>8.0</v>
      </c>
    </row>
    <row r="14">
      <c r="A14" s="15">
        <v>103.0</v>
      </c>
      <c r="D14" s="2">
        <v>9.0</v>
      </c>
    </row>
    <row r="15">
      <c r="A15" s="15">
        <v>106.0</v>
      </c>
      <c r="D15" s="2">
        <v>11.0</v>
      </c>
    </row>
    <row r="16">
      <c r="A16" s="15">
        <v>106.0</v>
      </c>
      <c r="D16" s="2">
        <v>3616.0</v>
      </c>
    </row>
    <row r="17">
      <c r="A17" s="15">
        <v>108.0</v>
      </c>
      <c r="D17" s="5">
        <f>SUM(D10:D16)</f>
        <v>3662</v>
      </c>
      <c r="E17" s="5">
        <f>D17/7</f>
        <v>523.1428571</v>
      </c>
      <c r="F17" s="2" t="s">
        <v>47</v>
      </c>
    </row>
    <row r="18">
      <c r="A18" s="15">
        <v>111.0</v>
      </c>
      <c r="E18" s="26"/>
    </row>
    <row r="19">
      <c r="A19" s="15">
        <v>111.0</v>
      </c>
    </row>
    <row r="20">
      <c r="A20" s="15">
        <v>111.0</v>
      </c>
    </row>
    <row r="21">
      <c r="A21" s="15">
        <v>112.0</v>
      </c>
    </row>
    <row r="22">
      <c r="A22" s="15">
        <v>112.0</v>
      </c>
    </row>
    <row r="23">
      <c r="A23" s="15">
        <v>113.0</v>
      </c>
    </row>
    <row r="24">
      <c r="A24" s="15">
        <v>113.0</v>
      </c>
    </row>
    <row r="25">
      <c r="A25" s="15">
        <v>114.0</v>
      </c>
    </row>
    <row r="26">
      <c r="A26" s="15">
        <v>122.0</v>
      </c>
    </row>
    <row r="27">
      <c r="A27" s="15">
        <v>123.0</v>
      </c>
    </row>
    <row r="28">
      <c r="A28" s="15">
        <v>126.0</v>
      </c>
    </row>
    <row r="29">
      <c r="A29" s="15">
        <v>126.0</v>
      </c>
    </row>
    <row r="30">
      <c r="A30" s="15">
        <v>128.0</v>
      </c>
    </row>
    <row r="31">
      <c r="A31" s="15">
        <v>128.0</v>
      </c>
    </row>
    <row r="32">
      <c r="A32" s="15">
        <v>129.0</v>
      </c>
    </row>
    <row r="33">
      <c r="A33" s="15">
        <v>130.0</v>
      </c>
    </row>
    <row r="34">
      <c r="A34" s="15">
        <v>130.0</v>
      </c>
    </row>
    <row r="35">
      <c r="A35" s="15">
        <v>133.0</v>
      </c>
    </row>
    <row r="36">
      <c r="A36" s="15">
        <v>134.0</v>
      </c>
    </row>
    <row r="37">
      <c r="A37" s="15">
        <v>134.0</v>
      </c>
    </row>
    <row r="38">
      <c r="A38" s="15">
        <v>135.0</v>
      </c>
    </row>
    <row r="39">
      <c r="A39" s="15">
        <v>137.0</v>
      </c>
    </row>
    <row r="40">
      <c r="A40" s="15">
        <v>137.0</v>
      </c>
    </row>
    <row r="41">
      <c r="A41" s="15">
        <v>139.0</v>
      </c>
    </row>
    <row r="42">
      <c r="A42" s="15">
        <v>139.0</v>
      </c>
    </row>
    <row r="43">
      <c r="A43" s="15">
        <v>140.0</v>
      </c>
    </row>
    <row r="44">
      <c r="A44" s="15">
        <v>140.0</v>
      </c>
    </row>
    <row r="45">
      <c r="A45" s="15">
        <v>141.0</v>
      </c>
    </row>
    <row r="46">
      <c r="A46" s="15">
        <v>142.0</v>
      </c>
    </row>
    <row r="47">
      <c r="A47" s="15">
        <v>144.0</v>
      </c>
    </row>
    <row r="48">
      <c r="A48" s="15">
        <v>144.0</v>
      </c>
    </row>
    <row r="49">
      <c r="A49" s="15">
        <v>145.0</v>
      </c>
    </row>
    <row r="50">
      <c r="A50" s="15">
        <v>149.0</v>
      </c>
    </row>
    <row r="51">
      <c r="A51" s="15">
        <v>150.0</v>
      </c>
    </row>
    <row r="52">
      <c r="A52" s="15">
        <v>151.0</v>
      </c>
    </row>
    <row r="53">
      <c r="A53" s="15">
        <v>151.0</v>
      </c>
    </row>
    <row r="54">
      <c r="A54" s="15">
        <v>152.0</v>
      </c>
    </row>
    <row r="55">
      <c r="A55" s="15">
        <v>153.0</v>
      </c>
    </row>
    <row r="56">
      <c r="A56" s="15">
        <v>158.0</v>
      </c>
    </row>
    <row r="57">
      <c r="A57" s="15">
        <v>158.0</v>
      </c>
    </row>
    <row r="58">
      <c r="A58" s="15">
        <v>159.0</v>
      </c>
    </row>
    <row r="59">
      <c r="A59" s="15">
        <v>159.0</v>
      </c>
    </row>
    <row r="60">
      <c r="A60" s="15">
        <v>161.0</v>
      </c>
    </row>
    <row r="61">
      <c r="A61" s="15">
        <v>161.0</v>
      </c>
    </row>
    <row r="62">
      <c r="A62" s="15">
        <v>161.0</v>
      </c>
    </row>
    <row r="63">
      <c r="A63" s="15">
        <v>163.0</v>
      </c>
    </row>
    <row r="64">
      <c r="A64" s="15">
        <v>163.0</v>
      </c>
    </row>
    <row r="65">
      <c r="A65" s="15">
        <v>165.0</v>
      </c>
    </row>
    <row r="66">
      <c r="A66" s="15">
        <v>166.0</v>
      </c>
    </row>
    <row r="67">
      <c r="A67" s="15">
        <v>169.0</v>
      </c>
    </row>
    <row r="68">
      <c r="A68" s="15">
        <v>172.0</v>
      </c>
    </row>
    <row r="69">
      <c r="A69" s="15">
        <v>175.0</v>
      </c>
    </row>
    <row r="70">
      <c r="A70" s="15">
        <v>175.0</v>
      </c>
    </row>
    <row r="71">
      <c r="A71" s="15">
        <v>175.0</v>
      </c>
    </row>
    <row r="72">
      <c r="A72" s="15">
        <v>177.0</v>
      </c>
    </row>
    <row r="73">
      <c r="A73" s="15">
        <v>178.0</v>
      </c>
    </row>
    <row r="74">
      <c r="A74" s="15">
        <v>179.0</v>
      </c>
    </row>
    <row r="75">
      <c r="A75" s="15">
        <v>179.0</v>
      </c>
    </row>
    <row r="76">
      <c r="A76" s="15">
        <v>180.0</v>
      </c>
    </row>
    <row r="77">
      <c r="A77" s="15">
        <v>180.0</v>
      </c>
    </row>
    <row r="78">
      <c r="A78" s="15">
        <v>181.0</v>
      </c>
    </row>
    <row r="79">
      <c r="A79" s="15">
        <v>182.0</v>
      </c>
    </row>
    <row r="80">
      <c r="A80" s="15">
        <v>185.0</v>
      </c>
    </row>
    <row r="81">
      <c r="A81" s="15">
        <v>186.0</v>
      </c>
    </row>
    <row r="82">
      <c r="A82" s="15">
        <v>188.0</v>
      </c>
    </row>
    <row r="83">
      <c r="A83" s="15">
        <v>189.0</v>
      </c>
    </row>
    <row r="84">
      <c r="A84" s="15">
        <v>189.0</v>
      </c>
    </row>
    <row r="85">
      <c r="A85" s="15">
        <v>191.0</v>
      </c>
    </row>
    <row r="86">
      <c r="A86" s="15">
        <v>192.0</v>
      </c>
    </row>
    <row r="87">
      <c r="A87" s="15">
        <v>193.0</v>
      </c>
    </row>
    <row r="88">
      <c r="A88" s="15">
        <v>193.0</v>
      </c>
    </row>
    <row r="89">
      <c r="A89" s="15">
        <v>194.0</v>
      </c>
    </row>
    <row r="90">
      <c r="A90" s="15">
        <v>194.0</v>
      </c>
    </row>
    <row r="91">
      <c r="A91" s="15">
        <v>195.0</v>
      </c>
    </row>
    <row r="92">
      <c r="A92" s="15">
        <v>586.0</v>
      </c>
    </row>
    <row r="93">
      <c r="A93" s="15">
        <v>621.0</v>
      </c>
    </row>
    <row r="94">
      <c r="A94" s="15">
        <v>636.0</v>
      </c>
    </row>
    <row r="95">
      <c r="A95" s="15">
        <v>681.0</v>
      </c>
    </row>
    <row r="96">
      <c r="A96" s="15">
        <v>686.0</v>
      </c>
    </row>
    <row r="97">
      <c r="A97" s="15">
        <v>689.0</v>
      </c>
    </row>
    <row r="98">
      <c r="A98" s="15">
        <v>710.0</v>
      </c>
    </row>
    <row r="99">
      <c r="A99" s="15">
        <v>752.0</v>
      </c>
    </row>
    <row r="100">
      <c r="A100" s="15">
        <v>779.0</v>
      </c>
    </row>
    <row r="101">
      <c r="A101" s="15">
        <v>797.0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</row>
    <row r="2">
      <c r="A2" s="3">
        <v>4.0</v>
      </c>
      <c r="C2" s="2" t="s">
        <v>48</v>
      </c>
      <c r="D2" s="2" t="s">
        <v>49</v>
      </c>
      <c r="E2" s="2" t="s">
        <v>12</v>
      </c>
      <c r="F2" s="2" t="s">
        <v>50</v>
      </c>
      <c r="G2" s="2" t="s">
        <v>51</v>
      </c>
    </row>
    <row r="3">
      <c r="A3" s="3">
        <v>6.0</v>
      </c>
      <c r="C3" s="5">
        <f>MIN($A$2:$A$16)</f>
        <v>4</v>
      </c>
      <c r="D3" s="2">
        <v>7.0</v>
      </c>
      <c r="E3" s="2">
        <v>17.0</v>
      </c>
      <c r="F3" s="2">
        <v>23.0</v>
      </c>
      <c r="G3" s="5">
        <f>MAX($A$2:$A$16)</f>
        <v>28</v>
      </c>
    </row>
    <row r="4">
      <c r="A4" s="3">
        <v>6.0</v>
      </c>
    </row>
    <row r="5">
      <c r="A5" s="10">
        <v>7.0</v>
      </c>
    </row>
    <row r="6">
      <c r="A6" s="3">
        <v>8.0</v>
      </c>
    </row>
    <row r="7">
      <c r="A7" s="3">
        <v>12.0</v>
      </c>
    </row>
    <row r="8">
      <c r="A8" s="3">
        <v>15.0</v>
      </c>
    </row>
    <row r="9">
      <c r="A9" s="3">
        <v>17.0</v>
      </c>
    </row>
    <row r="10">
      <c r="A10" s="3">
        <v>20.0</v>
      </c>
    </row>
    <row r="11">
      <c r="A11" s="3">
        <v>21.0</v>
      </c>
    </row>
    <row r="12">
      <c r="A12" s="3">
        <v>21.0</v>
      </c>
    </row>
    <row r="13">
      <c r="A13" s="3">
        <v>23.0</v>
      </c>
    </row>
    <row r="14">
      <c r="A14" s="3">
        <v>24.0</v>
      </c>
    </row>
    <row r="15">
      <c r="A15" s="3">
        <v>27.0</v>
      </c>
    </row>
    <row r="16">
      <c r="A16" s="3">
        <v>28.0</v>
      </c>
    </row>
    <row r="17">
      <c r="A17" s="13"/>
      <c r="B17" s="27"/>
      <c r="C17" s="13"/>
      <c r="D17" s="27"/>
      <c r="E17" s="27"/>
      <c r="F17" s="27"/>
    </row>
    <row r="18">
      <c r="A18" s="3"/>
      <c r="C18" s="3"/>
    </row>
    <row r="19">
      <c r="A19" s="3"/>
      <c r="C19" s="3"/>
    </row>
    <row r="20">
      <c r="A20" s="3"/>
      <c r="C20" s="3"/>
    </row>
    <row r="21">
      <c r="A21" s="3"/>
      <c r="C21" s="3"/>
    </row>
    <row r="22">
      <c r="A22" s="3"/>
      <c r="C22" s="3"/>
    </row>
    <row r="23">
      <c r="A23" s="3"/>
      <c r="C23" s="3"/>
    </row>
    <row r="24">
      <c r="A24" s="3"/>
      <c r="C24" s="3"/>
    </row>
    <row r="25">
      <c r="A25" s="3"/>
      <c r="C25" s="3"/>
    </row>
    <row r="26">
      <c r="A26" s="3"/>
      <c r="C26" s="3"/>
    </row>
    <row r="27">
      <c r="A27" s="3"/>
      <c r="C27" s="3"/>
    </row>
    <row r="28">
      <c r="A28" s="3"/>
      <c r="C28" s="3"/>
    </row>
    <row r="29">
      <c r="A29" s="3"/>
      <c r="C29" s="3"/>
    </row>
    <row r="30">
      <c r="A30" s="3"/>
      <c r="C30" s="3"/>
    </row>
    <row r="31">
      <c r="A31" s="3"/>
      <c r="C31" s="3"/>
    </row>
    <row r="32">
      <c r="A32" s="3"/>
      <c r="C32" s="3"/>
    </row>
    <row r="33">
      <c r="A33" s="3"/>
      <c r="C33" s="3"/>
    </row>
    <row r="34">
      <c r="A34" s="3"/>
      <c r="C34" s="3"/>
    </row>
    <row r="35">
      <c r="A35" s="3"/>
      <c r="C35" s="3"/>
    </row>
    <row r="36">
      <c r="A36" s="3"/>
      <c r="C36" s="3"/>
    </row>
    <row r="37">
      <c r="A37" s="3"/>
      <c r="C37" s="3"/>
    </row>
    <row r="38">
      <c r="A38" s="3"/>
      <c r="C38" s="3"/>
    </row>
    <row r="39">
      <c r="A39" s="3"/>
      <c r="C39" s="3"/>
    </row>
    <row r="40">
      <c r="A40" s="3"/>
      <c r="C40" s="3"/>
    </row>
    <row r="41">
      <c r="A41" s="13" t="s">
        <v>0</v>
      </c>
      <c r="B41" s="14" t="s">
        <v>52</v>
      </c>
      <c r="C41" s="3"/>
      <c r="D41" s="2" t="s">
        <v>53</v>
      </c>
      <c r="E41" s="2" t="s">
        <v>1</v>
      </c>
      <c r="F41" s="2" t="s">
        <v>2</v>
      </c>
      <c r="G41" s="2" t="s">
        <v>54</v>
      </c>
    </row>
    <row r="42">
      <c r="A42" s="15">
        <v>112.0</v>
      </c>
      <c r="B42" s="2">
        <v>1.0</v>
      </c>
      <c r="C42" s="28" t="s">
        <v>55</v>
      </c>
      <c r="D42" s="5">
        <f>MIN(A42:A141)</f>
        <v>3</v>
      </c>
      <c r="E42" s="5">
        <f>QUARTILE(A42:A141,1)</f>
        <v>122.75</v>
      </c>
      <c r="F42" s="5">
        <f>QUARTILE(A42:A141,3)</f>
        <v>180</v>
      </c>
      <c r="G42" s="5">
        <f>MAX(A42:A141)</f>
        <v>797</v>
      </c>
    </row>
    <row r="43">
      <c r="A43" s="15">
        <v>681.0</v>
      </c>
      <c r="B43" s="2">
        <v>2.0</v>
      </c>
      <c r="C43" s="3"/>
    </row>
    <row r="44">
      <c r="A44" s="15">
        <v>191.0</v>
      </c>
      <c r="B44" s="2">
        <v>3.0</v>
      </c>
      <c r="C44" s="3"/>
    </row>
    <row r="45">
      <c r="A45" s="15">
        <v>145.0</v>
      </c>
      <c r="B45" s="2">
        <v>4.0</v>
      </c>
      <c r="C45" s="3"/>
    </row>
    <row r="46">
      <c r="A46" s="15">
        <v>689.0</v>
      </c>
      <c r="B46" s="2">
        <v>5.0</v>
      </c>
      <c r="C46" s="29"/>
      <c r="D46" s="29"/>
      <c r="E46" s="29"/>
    </row>
    <row r="47">
      <c r="A47" s="15">
        <v>686.0</v>
      </c>
      <c r="B47" s="2">
        <v>6.0</v>
      </c>
      <c r="C47" s="29"/>
      <c r="D47" s="27"/>
      <c r="E47" s="27"/>
    </row>
    <row r="48">
      <c r="A48" s="15">
        <v>158.0</v>
      </c>
      <c r="B48" s="2">
        <v>7.0</v>
      </c>
      <c r="D48" s="30"/>
    </row>
    <row r="49">
      <c r="A49" s="15">
        <v>141.0</v>
      </c>
      <c r="B49" s="2">
        <v>8.0</v>
      </c>
      <c r="D49" s="30"/>
    </row>
    <row r="50">
      <c r="A50" s="15">
        <v>797.0</v>
      </c>
      <c r="B50" s="2">
        <v>9.0</v>
      </c>
    </row>
    <row r="51">
      <c r="A51" s="15">
        <v>189.0</v>
      </c>
      <c r="B51" s="2">
        <v>10.0</v>
      </c>
    </row>
    <row r="52">
      <c r="A52" s="15">
        <v>126.0</v>
      </c>
      <c r="B52" s="2">
        <v>11.0</v>
      </c>
      <c r="C52" s="3"/>
    </row>
    <row r="53">
      <c r="A53" s="15">
        <v>169.0</v>
      </c>
      <c r="B53" s="2">
        <v>12.0</v>
      </c>
      <c r="C53" s="3"/>
    </row>
    <row r="54">
      <c r="A54" s="15">
        <v>636.0</v>
      </c>
      <c r="B54" s="2">
        <v>13.0</v>
      </c>
      <c r="C54" s="3"/>
    </row>
    <row r="55">
      <c r="A55" s="15">
        <v>134.0</v>
      </c>
      <c r="B55" s="2">
        <v>14.0</v>
      </c>
      <c r="C55" s="3"/>
    </row>
    <row r="56">
      <c r="A56" s="15">
        <v>23.0</v>
      </c>
      <c r="B56" s="2">
        <v>15.0</v>
      </c>
      <c r="C56" s="3"/>
    </row>
    <row r="57">
      <c r="A57" s="15">
        <v>123.0</v>
      </c>
      <c r="B57" s="2">
        <v>16.0</v>
      </c>
      <c r="C57" s="3"/>
    </row>
    <row r="58">
      <c r="A58" s="15">
        <v>188.0</v>
      </c>
      <c r="B58" s="2">
        <v>17.0</v>
      </c>
      <c r="C58" s="3"/>
    </row>
    <row r="59">
      <c r="A59" s="15">
        <v>114.0</v>
      </c>
      <c r="B59" s="2">
        <v>18.0</v>
      </c>
      <c r="C59" s="3"/>
    </row>
    <row r="60">
      <c r="A60" s="15">
        <v>180.0</v>
      </c>
      <c r="B60" s="2">
        <v>19.0</v>
      </c>
      <c r="C60" s="3"/>
    </row>
    <row r="61">
      <c r="A61" s="15">
        <v>106.0</v>
      </c>
      <c r="B61" s="2">
        <v>20.0</v>
      </c>
      <c r="C61" s="3"/>
    </row>
    <row r="62">
      <c r="A62" s="15">
        <v>111.0</v>
      </c>
      <c r="B62" s="2">
        <v>21.0</v>
      </c>
      <c r="C62" s="3"/>
    </row>
    <row r="63">
      <c r="A63" s="15">
        <v>192.0</v>
      </c>
      <c r="B63" s="2">
        <v>22.0</v>
      </c>
      <c r="C63" s="3"/>
    </row>
    <row r="64">
      <c r="A64" s="15">
        <v>151.0</v>
      </c>
      <c r="B64" s="2">
        <v>23.0</v>
      </c>
      <c r="C64" s="3"/>
    </row>
    <row r="65">
      <c r="A65" s="15">
        <v>166.0</v>
      </c>
      <c r="B65" s="2">
        <v>24.0</v>
      </c>
      <c r="C65" s="3"/>
    </row>
    <row r="66">
      <c r="A66" s="15">
        <v>130.0</v>
      </c>
      <c r="B66" s="2">
        <v>25.0</v>
      </c>
      <c r="C66" s="3"/>
    </row>
    <row r="67">
      <c r="A67" s="15">
        <v>181.0</v>
      </c>
      <c r="B67" s="2">
        <v>26.0</v>
      </c>
      <c r="C67" s="3"/>
    </row>
    <row r="68">
      <c r="A68" s="15">
        <v>129.0</v>
      </c>
      <c r="B68" s="2">
        <v>27.0</v>
      </c>
      <c r="C68" s="3"/>
    </row>
    <row r="69">
      <c r="A69" s="15">
        <v>128.0</v>
      </c>
      <c r="B69" s="2">
        <v>28.0</v>
      </c>
      <c r="C69" s="3"/>
    </row>
    <row r="70">
      <c r="A70" s="15">
        <v>151.0</v>
      </c>
      <c r="B70" s="2">
        <v>29.0</v>
      </c>
      <c r="C70" s="3"/>
    </row>
    <row r="71">
      <c r="A71" s="15">
        <v>779.0</v>
      </c>
      <c r="B71" s="2">
        <v>30.0</v>
      </c>
      <c r="C71" s="3"/>
    </row>
    <row r="72">
      <c r="A72" s="15">
        <v>112.0</v>
      </c>
      <c r="B72" s="2">
        <v>31.0</v>
      </c>
      <c r="C72" s="3"/>
    </row>
    <row r="73">
      <c r="A73" s="15">
        <v>163.0</v>
      </c>
      <c r="B73" s="2">
        <v>32.0</v>
      </c>
      <c r="C73" s="3"/>
    </row>
    <row r="74">
      <c r="A74" s="15">
        <v>189.0</v>
      </c>
      <c r="B74" s="2">
        <v>33.0</v>
      </c>
      <c r="C74" s="3"/>
    </row>
    <row r="75">
      <c r="A75" s="15">
        <v>139.0</v>
      </c>
      <c r="B75" s="2">
        <v>34.0</v>
      </c>
      <c r="C75" s="3"/>
    </row>
    <row r="76">
      <c r="A76" s="15">
        <v>153.0</v>
      </c>
      <c r="B76" s="2">
        <v>35.0</v>
      </c>
      <c r="C76" s="3"/>
    </row>
    <row r="77">
      <c r="A77" s="15">
        <v>137.0</v>
      </c>
      <c r="B77" s="2">
        <v>36.0</v>
      </c>
      <c r="C77" s="3"/>
    </row>
    <row r="78">
      <c r="A78" s="15">
        <v>179.0</v>
      </c>
      <c r="B78" s="2">
        <v>37.0</v>
      </c>
      <c r="C78" s="3"/>
    </row>
    <row r="79">
      <c r="A79" s="15">
        <v>6.0</v>
      </c>
      <c r="B79" s="2">
        <v>38.0</v>
      </c>
      <c r="C79" s="3"/>
    </row>
    <row r="80">
      <c r="A80" s="15">
        <v>137.0</v>
      </c>
      <c r="B80" s="2">
        <v>39.0</v>
      </c>
      <c r="C80" s="3"/>
    </row>
    <row r="81">
      <c r="A81" s="15">
        <v>16.0</v>
      </c>
      <c r="B81" s="2">
        <v>40.0</v>
      </c>
      <c r="C81" s="3"/>
    </row>
    <row r="82">
      <c r="A82" s="15">
        <v>175.0</v>
      </c>
      <c r="B82" s="2">
        <v>41.0</v>
      </c>
      <c r="C82" s="3"/>
    </row>
    <row r="83">
      <c r="A83" s="15">
        <v>140.0</v>
      </c>
      <c r="B83" s="2">
        <v>42.0</v>
      </c>
      <c r="C83" s="3"/>
    </row>
    <row r="84">
      <c r="A84" s="15">
        <v>161.0</v>
      </c>
      <c r="B84" s="2">
        <v>43.0</v>
      </c>
      <c r="C84" s="3"/>
    </row>
    <row r="85">
      <c r="A85" s="15">
        <v>195.0</v>
      </c>
      <c r="B85" s="2">
        <v>44.0</v>
      </c>
      <c r="C85" s="3"/>
    </row>
    <row r="86">
      <c r="A86" s="15">
        <v>621.0</v>
      </c>
      <c r="B86" s="2">
        <v>45.0</v>
      </c>
      <c r="C86" s="3"/>
    </row>
    <row r="87">
      <c r="A87" s="15">
        <v>19.0</v>
      </c>
      <c r="B87" s="2">
        <v>46.0</v>
      </c>
      <c r="C87" s="3"/>
    </row>
    <row r="88">
      <c r="A88" s="15">
        <v>133.0</v>
      </c>
      <c r="B88" s="2">
        <v>47.0</v>
      </c>
      <c r="C88" s="3"/>
    </row>
    <row r="89">
      <c r="A89" s="15">
        <v>193.0</v>
      </c>
      <c r="B89" s="2">
        <v>48.0</v>
      </c>
      <c r="C89" s="3"/>
    </row>
    <row r="90">
      <c r="A90" s="15">
        <v>165.0</v>
      </c>
      <c r="B90" s="2">
        <v>49.0</v>
      </c>
      <c r="C90" s="3"/>
    </row>
    <row r="91">
      <c r="A91" s="15">
        <v>193.0</v>
      </c>
      <c r="B91" s="2">
        <v>50.0</v>
      </c>
      <c r="C91" s="3"/>
    </row>
    <row r="92">
      <c r="A92" s="15">
        <v>159.0</v>
      </c>
      <c r="B92" s="2">
        <v>51.0</v>
      </c>
      <c r="C92" s="3"/>
    </row>
    <row r="93">
      <c r="A93" s="15">
        <v>111.0</v>
      </c>
      <c r="B93" s="2">
        <v>52.0</v>
      </c>
      <c r="C93" s="3"/>
    </row>
    <row r="94">
      <c r="A94" s="15">
        <v>158.0</v>
      </c>
      <c r="B94" s="2">
        <v>53.0</v>
      </c>
      <c r="C94" s="3"/>
    </row>
    <row r="95">
      <c r="A95" s="15">
        <v>113.0</v>
      </c>
      <c r="B95" s="2">
        <v>54.0</v>
      </c>
      <c r="C95" s="3"/>
    </row>
    <row r="96">
      <c r="A96" s="15">
        <v>586.0</v>
      </c>
      <c r="B96" s="2">
        <v>55.0</v>
      </c>
      <c r="C96" s="3"/>
    </row>
    <row r="97">
      <c r="A97" s="15">
        <v>20.0</v>
      </c>
      <c r="B97" s="2">
        <v>56.0</v>
      </c>
      <c r="C97" s="3"/>
    </row>
    <row r="98">
      <c r="A98" s="15">
        <v>140.0</v>
      </c>
      <c r="B98" s="2">
        <v>57.0</v>
      </c>
      <c r="C98" s="3"/>
    </row>
    <row r="99">
      <c r="A99" s="15">
        <v>113.0</v>
      </c>
      <c r="B99" s="2">
        <v>58.0</v>
      </c>
      <c r="C99" s="3"/>
    </row>
    <row r="100">
      <c r="A100" s="15">
        <v>19.0</v>
      </c>
      <c r="B100" s="2">
        <v>59.0</v>
      </c>
      <c r="C100" s="3"/>
    </row>
    <row r="101">
      <c r="A101" s="15">
        <v>710.0</v>
      </c>
      <c r="B101" s="2">
        <v>60.0</v>
      </c>
      <c r="C101" s="3"/>
    </row>
    <row r="102">
      <c r="A102" s="15">
        <v>108.0</v>
      </c>
      <c r="B102" s="2">
        <v>61.0</v>
      </c>
    </row>
    <row r="103">
      <c r="A103" s="15">
        <v>185.0</v>
      </c>
      <c r="B103" s="2">
        <v>62.0</v>
      </c>
    </row>
    <row r="104">
      <c r="A104" s="15">
        <v>3.0</v>
      </c>
      <c r="B104" s="2">
        <v>63.0</v>
      </c>
    </row>
    <row r="105">
      <c r="A105" s="15">
        <v>172.0</v>
      </c>
      <c r="B105" s="2">
        <v>64.0</v>
      </c>
    </row>
    <row r="106">
      <c r="A106" s="15">
        <v>175.0</v>
      </c>
      <c r="B106" s="2">
        <v>65.0</v>
      </c>
    </row>
    <row r="107">
      <c r="A107" s="15">
        <v>139.0</v>
      </c>
      <c r="B107" s="2">
        <v>66.0</v>
      </c>
    </row>
    <row r="108">
      <c r="A108" s="15">
        <v>103.0</v>
      </c>
      <c r="B108" s="2">
        <v>67.0</v>
      </c>
    </row>
    <row r="109">
      <c r="A109" s="15">
        <v>194.0</v>
      </c>
      <c r="B109" s="2">
        <v>68.0</v>
      </c>
    </row>
    <row r="110">
      <c r="A110" s="15">
        <v>180.0</v>
      </c>
      <c r="B110" s="2">
        <v>69.0</v>
      </c>
    </row>
    <row r="111">
      <c r="A111" s="15">
        <v>106.0</v>
      </c>
      <c r="B111" s="2">
        <v>70.0</v>
      </c>
    </row>
    <row r="112">
      <c r="A112" s="15">
        <v>18.0</v>
      </c>
      <c r="B112" s="2">
        <v>71.0</v>
      </c>
    </row>
    <row r="113">
      <c r="A113" s="15">
        <v>149.0</v>
      </c>
      <c r="B113" s="2">
        <v>72.0</v>
      </c>
    </row>
    <row r="114">
      <c r="A114" s="15">
        <v>752.0</v>
      </c>
      <c r="B114" s="2">
        <v>73.0</v>
      </c>
    </row>
    <row r="115">
      <c r="A115" s="15">
        <v>21.0</v>
      </c>
      <c r="B115" s="2">
        <v>74.0</v>
      </c>
    </row>
    <row r="116">
      <c r="A116" s="15">
        <v>163.0</v>
      </c>
      <c r="B116" s="2">
        <v>75.0</v>
      </c>
    </row>
    <row r="117">
      <c r="A117" s="15">
        <v>111.0</v>
      </c>
      <c r="B117" s="2">
        <v>76.0</v>
      </c>
    </row>
    <row r="118">
      <c r="A118" s="15">
        <v>179.0</v>
      </c>
      <c r="B118" s="2">
        <v>77.0</v>
      </c>
    </row>
    <row r="119">
      <c r="A119" s="15">
        <v>186.0</v>
      </c>
      <c r="B119" s="2">
        <v>78.0</v>
      </c>
    </row>
    <row r="120">
      <c r="A120" s="15">
        <v>159.0</v>
      </c>
      <c r="B120" s="2">
        <v>79.0</v>
      </c>
    </row>
    <row r="121">
      <c r="A121" s="15">
        <v>142.0</v>
      </c>
      <c r="B121" s="2">
        <v>80.0</v>
      </c>
    </row>
    <row r="122">
      <c r="A122" s="15">
        <v>161.0</v>
      </c>
      <c r="B122" s="2">
        <v>81.0</v>
      </c>
    </row>
    <row r="123">
      <c r="A123" s="15">
        <v>135.0</v>
      </c>
      <c r="B123" s="2">
        <v>82.0</v>
      </c>
    </row>
    <row r="124">
      <c r="A124" s="15">
        <v>144.0</v>
      </c>
      <c r="B124" s="2">
        <v>83.0</v>
      </c>
    </row>
    <row r="125">
      <c r="A125" s="15">
        <v>144.0</v>
      </c>
      <c r="B125" s="2">
        <v>84.0</v>
      </c>
    </row>
    <row r="126">
      <c r="A126" s="15">
        <v>103.0</v>
      </c>
      <c r="B126" s="2">
        <v>85.0</v>
      </c>
    </row>
    <row r="127">
      <c r="A127" s="15">
        <v>150.0</v>
      </c>
      <c r="B127" s="2">
        <v>86.0</v>
      </c>
    </row>
    <row r="128">
      <c r="A128" s="15">
        <v>175.0</v>
      </c>
      <c r="B128" s="2">
        <v>87.0</v>
      </c>
    </row>
    <row r="129">
      <c r="A129" s="15">
        <v>161.0</v>
      </c>
      <c r="B129" s="2">
        <v>88.0</v>
      </c>
    </row>
    <row r="130">
      <c r="A130" s="15">
        <v>103.0</v>
      </c>
      <c r="B130" s="2">
        <v>89.0</v>
      </c>
    </row>
    <row r="131">
      <c r="A131" s="15">
        <v>152.0</v>
      </c>
      <c r="B131" s="2">
        <v>90.0</v>
      </c>
    </row>
    <row r="132">
      <c r="A132" s="15">
        <v>194.0</v>
      </c>
      <c r="B132" s="2">
        <v>91.0</v>
      </c>
    </row>
    <row r="133">
      <c r="A133" s="15">
        <v>134.0</v>
      </c>
      <c r="B133" s="2">
        <v>92.0</v>
      </c>
    </row>
    <row r="134">
      <c r="A134" s="15">
        <v>126.0</v>
      </c>
      <c r="B134" s="2">
        <v>93.0</v>
      </c>
    </row>
    <row r="135">
      <c r="A135" s="15">
        <v>18.0</v>
      </c>
      <c r="B135" s="2">
        <v>94.0</v>
      </c>
    </row>
    <row r="136">
      <c r="A136" s="15">
        <v>128.0</v>
      </c>
      <c r="B136" s="2">
        <v>95.0</v>
      </c>
    </row>
    <row r="137">
      <c r="A137" s="15">
        <v>122.0</v>
      </c>
      <c r="B137" s="2">
        <v>96.0</v>
      </c>
    </row>
    <row r="138">
      <c r="A138" s="15">
        <v>182.0</v>
      </c>
      <c r="B138" s="2">
        <v>97.0</v>
      </c>
    </row>
    <row r="139">
      <c r="A139" s="15">
        <v>130.0</v>
      </c>
      <c r="B139" s="2">
        <v>98.0</v>
      </c>
    </row>
    <row r="140">
      <c r="A140" s="15">
        <v>178.0</v>
      </c>
      <c r="B140" s="2">
        <v>99.0</v>
      </c>
    </row>
    <row r="141">
      <c r="A141" s="15">
        <v>177.0</v>
      </c>
      <c r="B141" s="2">
        <v>100.0</v>
      </c>
    </row>
  </sheetData>
  <hyperlinks>
    <hyperlink r:id="rId1" ref="B4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 t="s">
        <v>56</v>
      </c>
      <c r="B1" s="32"/>
      <c r="C1" s="27"/>
      <c r="D1" s="33"/>
      <c r="E1" s="33" t="s">
        <v>57</v>
      </c>
      <c r="F1" s="34" t="s">
        <v>58</v>
      </c>
      <c r="G1" s="35"/>
      <c r="H1" s="35"/>
      <c r="I1" s="36"/>
      <c r="K1" s="27"/>
      <c r="L1" s="37" t="s">
        <v>59</v>
      </c>
      <c r="M1" s="23" t="s">
        <v>53</v>
      </c>
      <c r="N1" s="33" t="s">
        <v>1</v>
      </c>
      <c r="O1" s="33" t="s">
        <v>60</v>
      </c>
      <c r="P1" s="33" t="s">
        <v>2</v>
      </c>
      <c r="Q1" s="37" t="s">
        <v>54</v>
      </c>
    </row>
    <row r="2">
      <c r="A2" s="27" t="s">
        <v>0</v>
      </c>
      <c r="B2" s="27" t="s">
        <v>61</v>
      </c>
      <c r="C2" s="27"/>
      <c r="D2" s="23" t="s">
        <v>53</v>
      </c>
      <c r="E2" s="24">
        <f>Min($A$3:$A$17)</f>
        <v>4</v>
      </c>
      <c r="F2" s="38"/>
      <c r="G2" s="38"/>
      <c r="H2" s="38"/>
      <c r="I2" s="39"/>
      <c r="L2" s="23" t="s">
        <v>57</v>
      </c>
      <c r="M2" s="24">
        <f>Min($A$3:$A$17)</f>
        <v>4</v>
      </c>
      <c r="N2" s="40">
        <v>7.0</v>
      </c>
      <c r="O2" s="40">
        <v>17.0</v>
      </c>
      <c r="P2" s="40">
        <v>23.0</v>
      </c>
      <c r="Q2" s="33">
        <f>Max($A$3:$A$17)</f>
        <v>28</v>
      </c>
    </row>
    <row r="3">
      <c r="A3" s="6">
        <v>4.0</v>
      </c>
      <c r="B3" s="6">
        <v>1.0</v>
      </c>
      <c r="C3" s="27"/>
      <c r="D3" s="33" t="s">
        <v>1</v>
      </c>
      <c r="E3" s="40">
        <v>7.0</v>
      </c>
      <c r="F3" s="41">
        <f>16/4</f>
        <v>4</v>
      </c>
      <c r="G3" s="38"/>
      <c r="H3" s="38"/>
      <c r="I3" s="39"/>
      <c r="K3" s="27"/>
      <c r="L3" s="42"/>
      <c r="M3" s="38"/>
      <c r="N3" s="38"/>
      <c r="O3" s="38"/>
      <c r="P3" s="38"/>
      <c r="Q3" s="39"/>
    </row>
    <row r="4">
      <c r="A4" s="6">
        <v>6.0</v>
      </c>
      <c r="B4" s="6">
        <v>2.0</v>
      </c>
      <c r="C4" s="27"/>
      <c r="D4" s="33" t="s">
        <v>60</v>
      </c>
      <c r="E4" s="40">
        <v>17.0</v>
      </c>
      <c r="F4" s="43">
        <f>16/2</f>
        <v>8</v>
      </c>
      <c r="G4" s="38"/>
      <c r="H4" s="38"/>
      <c r="I4" s="39"/>
      <c r="K4" s="27"/>
      <c r="L4" s="42"/>
      <c r="M4" s="38"/>
      <c r="N4" s="38"/>
      <c r="O4" s="38"/>
      <c r="P4" s="44" t="s">
        <v>15</v>
      </c>
      <c r="Q4" s="39">
        <f>P2-N2</f>
        <v>16</v>
      </c>
    </row>
    <row r="5">
      <c r="A5" s="6">
        <v>6.0</v>
      </c>
      <c r="B5" s="6">
        <v>3.0</v>
      </c>
      <c r="C5" s="27"/>
      <c r="D5" s="33" t="s">
        <v>2</v>
      </c>
      <c r="E5" s="40">
        <v>23.0</v>
      </c>
      <c r="F5" s="43">
        <f>3*16/4</f>
        <v>12</v>
      </c>
      <c r="G5" s="38"/>
      <c r="H5" s="38"/>
      <c r="I5" s="39"/>
      <c r="K5" s="27"/>
      <c r="L5" s="42"/>
      <c r="M5" s="38"/>
      <c r="N5" s="38"/>
      <c r="O5" s="38"/>
      <c r="P5" s="38"/>
      <c r="Q5" s="39"/>
    </row>
    <row r="6">
      <c r="A6" s="45">
        <v>7.0</v>
      </c>
      <c r="B6" s="45">
        <v>4.0</v>
      </c>
      <c r="C6" s="27"/>
      <c r="D6" s="37" t="s">
        <v>54</v>
      </c>
      <c r="E6" s="33">
        <f>Max($A$3:$A$17)</f>
        <v>28</v>
      </c>
      <c r="F6" s="38"/>
      <c r="G6" s="38"/>
      <c r="H6" s="38"/>
      <c r="I6" s="39"/>
      <c r="K6" s="29"/>
      <c r="L6" s="46"/>
      <c r="M6" s="38"/>
      <c r="N6" s="38"/>
      <c r="O6" s="38"/>
      <c r="P6" s="38"/>
      <c r="Q6" s="39"/>
    </row>
    <row r="7">
      <c r="A7" s="6">
        <v>8.0</v>
      </c>
      <c r="B7" s="6">
        <v>5.0</v>
      </c>
      <c r="C7" s="27"/>
      <c r="D7" s="47"/>
      <c r="E7" s="38"/>
      <c r="F7" s="38"/>
      <c r="G7" s="38"/>
      <c r="H7" s="38"/>
      <c r="I7" s="39"/>
      <c r="L7" s="47"/>
      <c r="M7" s="38"/>
      <c r="N7" s="38"/>
      <c r="O7" s="38"/>
      <c r="P7" s="38"/>
      <c r="Q7" s="39"/>
    </row>
    <row r="8">
      <c r="A8" s="6">
        <v>12.0</v>
      </c>
      <c r="B8" s="6">
        <v>6.0</v>
      </c>
      <c r="C8" s="27"/>
      <c r="D8" s="48" t="s">
        <v>15</v>
      </c>
      <c r="E8" s="49">
        <f>E5-E3</f>
        <v>16</v>
      </c>
      <c r="F8" s="49"/>
      <c r="G8" s="49"/>
      <c r="H8" s="38"/>
      <c r="I8" s="39"/>
      <c r="L8" s="47"/>
      <c r="M8" s="38"/>
      <c r="N8" s="38"/>
      <c r="O8" s="38"/>
      <c r="P8" s="38"/>
      <c r="Q8" s="39"/>
    </row>
    <row r="9">
      <c r="A9" s="6">
        <v>15.0</v>
      </c>
      <c r="B9" s="6">
        <v>7.0</v>
      </c>
      <c r="C9" s="27"/>
      <c r="D9" s="46"/>
      <c r="E9" s="49"/>
      <c r="F9" s="49"/>
      <c r="G9" s="49"/>
      <c r="H9" s="38"/>
      <c r="I9" s="39"/>
      <c r="L9" s="47"/>
      <c r="M9" s="38"/>
      <c r="N9" s="38"/>
      <c r="O9" s="38"/>
      <c r="P9" s="38"/>
      <c r="Q9" s="39"/>
    </row>
    <row r="10">
      <c r="A10" s="45">
        <v>17.0</v>
      </c>
      <c r="B10" s="45">
        <v>8.0</v>
      </c>
      <c r="C10" s="27"/>
      <c r="D10" s="46"/>
      <c r="E10" s="49"/>
      <c r="F10" s="49"/>
      <c r="G10" s="49"/>
      <c r="H10" s="38"/>
      <c r="I10" s="39"/>
      <c r="L10" s="47"/>
      <c r="M10" s="38"/>
      <c r="N10" s="38"/>
      <c r="O10" s="38"/>
      <c r="P10" s="38"/>
      <c r="Q10" s="39"/>
    </row>
    <row r="11">
      <c r="A11" s="6">
        <v>20.0</v>
      </c>
      <c r="B11" s="6">
        <v>9.0</v>
      </c>
      <c r="C11" s="27"/>
      <c r="D11" s="46"/>
      <c r="E11" s="49"/>
      <c r="F11" s="49"/>
      <c r="G11" s="49"/>
      <c r="H11" s="38"/>
      <c r="I11" s="39"/>
      <c r="L11" s="47"/>
      <c r="M11" s="38"/>
      <c r="N11" s="38"/>
      <c r="O11" s="38"/>
      <c r="P11" s="38"/>
      <c r="Q11" s="39"/>
    </row>
    <row r="12">
      <c r="A12" s="6">
        <v>21.0</v>
      </c>
      <c r="B12" s="6">
        <v>10.0</v>
      </c>
      <c r="C12" s="27"/>
      <c r="D12" s="48" t="s">
        <v>62</v>
      </c>
      <c r="E12" s="50" t="s">
        <v>54</v>
      </c>
      <c r="F12" s="50" t="s">
        <v>63</v>
      </c>
      <c r="G12" s="49"/>
      <c r="H12" s="24">
        <f>E5+1.5*E8</f>
        <v>47</v>
      </c>
      <c r="I12" s="39"/>
      <c r="L12" s="47"/>
      <c r="M12" s="38"/>
      <c r="N12" s="38"/>
      <c r="O12" s="38"/>
      <c r="P12" s="38"/>
      <c r="Q12" s="39"/>
    </row>
    <row r="13">
      <c r="A13" s="6">
        <v>21.0</v>
      </c>
      <c r="B13" s="6">
        <v>11.0</v>
      </c>
      <c r="C13" s="27"/>
      <c r="D13" s="51"/>
      <c r="E13" s="52" t="s">
        <v>53</v>
      </c>
      <c r="F13" s="52" t="s">
        <v>64</v>
      </c>
      <c r="G13" s="53"/>
      <c r="H13" s="24">
        <f>E3-1.5*E8</f>
        <v>-17</v>
      </c>
      <c r="I13" s="54"/>
      <c r="L13" s="47"/>
      <c r="M13" s="38"/>
      <c r="N13" s="38"/>
      <c r="O13" s="38"/>
      <c r="P13" s="38"/>
      <c r="Q13" s="39"/>
    </row>
    <row r="14">
      <c r="A14" s="45">
        <v>23.0</v>
      </c>
      <c r="B14" s="45">
        <v>12.0</v>
      </c>
      <c r="C14" s="27"/>
      <c r="D14" s="27"/>
      <c r="E14" s="27"/>
      <c r="F14" s="27"/>
      <c r="G14" s="27"/>
      <c r="L14" s="47"/>
      <c r="M14" s="38"/>
      <c r="N14" s="38"/>
      <c r="O14" s="38"/>
      <c r="P14" s="38"/>
      <c r="Q14" s="39"/>
    </row>
    <row r="15">
      <c r="A15" s="6">
        <v>24.0</v>
      </c>
      <c r="B15" s="6">
        <v>13.0</v>
      </c>
      <c r="C15" s="27"/>
      <c r="D15" s="27"/>
      <c r="E15" s="27"/>
      <c r="F15" s="27"/>
      <c r="G15" s="27"/>
      <c r="L15" s="47"/>
      <c r="M15" s="38"/>
      <c r="N15" s="38"/>
      <c r="O15" s="38"/>
      <c r="P15" s="38"/>
      <c r="Q15" s="39"/>
    </row>
    <row r="16">
      <c r="A16" s="6">
        <v>27.0</v>
      </c>
      <c r="B16" s="6">
        <v>14.0</v>
      </c>
      <c r="C16" s="27"/>
      <c r="D16" s="27"/>
      <c r="E16" s="27"/>
      <c r="F16" s="27"/>
      <c r="G16" s="27"/>
      <c r="L16" s="47"/>
      <c r="M16" s="38"/>
      <c r="N16" s="38"/>
      <c r="O16" s="38"/>
      <c r="P16" s="38"/>
      <c r="Q16" s="39"/>
    </row>
    <row r="17">
      <c r="A17" s="6">
        <v>28.0</v>
      </c>
      <c r="B17" s="6">
        <v>15.0</v>
      </c>
      <c r="C17" s="27"/>
      <c r="D17" s="27"/>
      <c r="E17" s="27"/>
      <c r="F17" s="27"/>
      <c r="G17" s="27"/>
      <c r="L17" s="55"/>
      <c r="M17" s="56"/>
      <c r="N17" s="56"/>
      <c r="O17" s="56"/>
      <c r="P17" s="56"/>
      <c r="Q17" s="54"/>
    </row>
    <row r="18">
      <c r="A18" s="27"/>
      <c r="B18" s="27"/>
      <c r="C18" s="27"/>
      <c r="D18" s="27"/>
      <c r="E18" s="27"/>
      <c r="F18" s="27"/>
      <c r="G18" s="27"/>
    </row>
    <row r="19">
      <c r="A19" s="57"/>
      <c r="B19" s="57"/>
      <c r="C19" s="57"/>
      <c r="D19" s="57"/>
      <c r="E19" s="57"/>
      <c r="F19" s="57"/>
      <c r="G19" s="5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29" t="s">
        <v>65</v>
      </c>
      <c r="B20" s="27"/>
      <c r="C20" s="27"/>
      <c r="D20" s="27"/>
      <c r="E20" s="27"/>
      <c r="G20" s="27"/>
    </row>
    <row r="21">
      <c r="A21" s="13" t="s">
        <v>0</v>
      </c>
      <c r="B21" s="59" t="s">
        <v>66</v>
      </c>
      <c r="C21" s="27"/>
      <c r="D21" s="60" t="s">
        <v>59</v>
      </c>
      <c r="E21" s="60" t="s">
        <v>57</v>
      </c>
      <c r="F21" s="60" t="s">
        <v>67</v>
      </c>
      <c r="G21" s="27"/>
    </row>
    <row r="22">
      <c r="A22" s="15">
        <v>3.0</v>
      </c>
      <c r="B22" s="29">
        <v>1.0</v>
      </c>
      <c r="C22" s="27"/>
      <c r="D22" s="60" t="s">
        <v>53</v>
      </c>
      <c r="E22" s="61">
        <f>min($A$22:$A$121)</f>
        <v>3</v>
      </c>
      <c r="F22" s="62"/>
      <c r="G22" s="27"/>
    </row>
    <row r="23">
      <c r="A23" s="15">
        <v>6.0</v>
      </c>
      <c r="B23" s="2">
        <v>2.0</v>
      </c>
      <c r="D23" s="12" t="s">
        <v>1</v>
      </c>
      <c r="E23" s="63">
        <f>QUARTILE($A$22:$A$121,1)</f>
        <v>122.75</v>
      </c>
      <c r="F23" s="64">
        <f>(100+1)/4</f>
        <v>25.25</v>
      </c>
    </row>
    <row r="24">
      <c r="A24" s="15">
        <v>16.0</v>
      </c>
      <c r="B24" s="29">
        <v>3.0</v>
      </c>
      <c r="D24" s="12" t="s">
        <v>60</v>
      </c>
      <c r="E24" s="63">
        <f>QUARTILE($A$22:$A$121,2)</f>
        <v>150.5</v>
      </c>
      <c r="F24" s="64">
        <f>(100+1)/2</f>
        <v>50.5</v>
      </c>
    </row>
    <row r="25">
      <c r="A25" s="15">
        <v>18.0</v>
      </c>
      <c r="B25" s="2">
        <v>4.0</v>
      </c>
      <c r="D25" s="12" t="s">
        <v>2</v>
      </c>
      <c r="E25" s="63">
        <f>QUARTILE($A$22:$A$121,3)</f>
        <v>180</v>
      </c>
      <c r="F25" s="64">
        <f>3*(100+1)/4</f>
        <v>75.75</v>
      </c>
    </row>
    <row r="26">
      <c r="A26" s="15">
        <v>18.0</v>
      </c>
      <c r="B26" s="29">
        <v>5.0</v>
      </c>
      <c r="D26" s="12" t="s">
        <v>54</v>
      </c>
      <c r="E26" s="63">
        <f>max($A$22:$A$121)</f>
        <v>797</v>
      </c>
      <c r="F26" s="64"/>
    </row>
    <row r="27">
      <c r="A27" s="15">
        <v>19.0</v>
      </c>
      <c r="B27" s="2">
        <v>6.0</v>
      </c>
    </row>
    <row r="28">
      <c r="A28" s="15">
        <v>19.0</v>
      </c>
      <c r="B28" s="29">
        <v>7.0</v>
      </c>
    </row>
    <row r="29">
      <c r="A29" s="15">
        <v>20.0</v>
      </c>
      <c r="B29" s="2">
        <v>8.0</v>
      </c>
    </row>
    <row r="30">
      <c r="A30" s="15">
        <v>21.0</v>
      </c>
      <c r="B30" s="29">
        <v>9.0</v>
      </c>
    </row>
    <row r="31">
      <c r="A31" s="15">
        <v>23.0</v>
      </c>
      <c r="B31" s="2">
        <v>10.0</v>
      </c>
    </row>
    <row r="32">
      <c r="A32" s="15">
        <v>103.0</v>
      </c>
      <c r="B32" s="29">
        <v>11.0</v>
      </c>
    </row>
    <row r="33">
      <c r="A33" s="15">
        <v>103.0</v>
      </c>
      <c r="B33" s="2">
        <v>12.0</v>
      </c>
    </row>
    <row r="34">
      <c r="A34" s="15">
        <v>103.0</v>
      </c>
      <c r="B34" s="29">
        <v>13.0</v>
      </c>
    </row>
    <row r="35">
      <c r="A35" s="15">
        <v>106.0</v>
      </c>
      <c r="B35" s="2">
        <v>14.0</v>
      </c>
    </row>
    <row r="36">
      <c r="A36" s="15">
        <v>106.0</v>
      </c>
      <c r="B36" s="29">
        <v>15.0</v>
      </c>
      <c r="D36" s="65"/>
      <c r="E36" s="35"/>
      <c r="F36" s="35"/>
      <c r="G36" s="35"/>
      <c r="H36" s="36"/>
    </row>
    <row r="37">
      <c r="A37" s="15">
        <v>108.0</v>
      </c>
      <c r="B37" s="2">
        <v>16.0</v>
      </c>
      <c r="D37" s="66" t="s">
        <v>59</v>
      </c>
      <c r="E37" s="66" t="s">
        <v>57</v>
      </c>
      <c r="F37" s="38"/>
      <c r="G37" s="38"/>
      <c r="H37" s="39"/>
    </row>
    <row r="38">
      <c r="A38" s="15">
        <v>111.0</v>
      </c>
      <c r="B38" s="29">
        <v>17.0</v>
      </c>
      <c r="D38" s="37" t="s">
        <v>68</v>
      </c>
      <c r="E38" s="67">
        <f>E39-1.5*E43</f>
        <v>36.875</v>
      </c>
      <c r="F38" s="38"/>
      <c r="G38" s="38"/>
      <c r="H38" s="39"/>
    </row>
    <row r="39">
      <c r="A39" s="15">
        <v>111.0</v>
      </c>
      <c r="B39" s="2">
        <v>18.0</v>
      </c>
      <c r="D39" s="23" t="s">
        <v>1</v>
      </c>
      <c r="E39" s="68">
        <f>QUARTILE($A$22:$A$121,1)</f>
        <v>122.75</v>
      </c>
      <c r="F39" s="38"/>
      <c r="G39" s="38"/>
      <c r="H39" s="39"/>
    </row>
    <row r="40">
      <c r="A40" s="15">
        <v>111.0</v>
      </c>
      <c r="B40" s="29">
        <v>19.0</v>
      </c>
      <c r="D40" s="23" t="s">
        <v>2</v>
      </c>
      <c r="E40" s="68">
        <f>QUARTILE($A$22:$A$121,3)</f>
        <v>180</v>
      </c>
      <c r="F40" s="38"/>
      <c r="G40" s="38"/>
      <c r="H40" s="39"/>
    </row>
    <row r="41">
      <c r="A41" s="15">
        <v>112.0</v>
      </c>
      <c r="B41" s="2">
        <v>20.0</v>
      </c>
      <c r="D41" s="23" t="s">
        <v>69</v>
      </c>
      <c r="E41" s="68">
        <f>E40+1.5*E43</f>
        <v>265.875</v>
      </c>
      <c r="F41" s="38"/>
      <c r="G41" s="38"/>
      <c r="H41" s="39"/>
    </row>
    <row r="42">
      <c r="A42" s="15">
        <v>112.0</v>
      </c>
      <c r="B42" s="29">
        <v>21.0</v>
      </c>
      <c r="D42" s="47"/>
      <c r="E42" s="38"/>
      <c r="F42" s="38"/>
      <c r="G42" s="38"/>
      <c r="H42" s="39"/>
    </row>
    <row r="43">
      <c r="A43" s="15">
        <v>113.0</v>
      </c>
      <c r="B43" s="2">
        <v>22.0</v>
      </c>
      <c r="D43" s="69" t="s">
        <v>3</v>
      </c>
      <c r="E43" s="70">
        <f>E40-E39</f>
        <v>57.25</v>
      </c>
      <c r="F43" s="38"/>
      <c r="G43" s="38"/>
      <c r="H43" s="39"/>
    </row>
    <row r="44">
      <c r="A44" s="15">
        <v>113.0</v>
      </c>
      <c r="B44" s="29">
        <v>23.0</v>
      </c>
      <c r="D44" s="47"/>
      <c r="E44" s="38"/>
      <c r="F44" s="38"/>
      <c r="G44" s="38"/>
      <c r="H44" s="39"/>
    </row>
    <row r="45">
      <c r="A45" s="15">
        <v>114.0</v>
      </c>
      <c r="B45" s="2">
        <v>24.0</v>
      </c>
      <c r="D45" s="47"/>
      <c r="E45" s="38"/>
      <c r="F45" s="38"/>
      <c r="G45" s="38"/>
      <c r="H45" s="39"/>
    </row>
    <row r="46">
      <c r="A46" s="71">
        <v>122.0</v>
      </c>
      <c r="B46" s="29">
        <v>25.0</v>
      </c>
      <c r="D46" s="47"/>
      <c r="E46" s="38"/>
      <c r="F46" s="38"/>
      <c r="G46" s="38"/>
      <c r="H46" s="39"/>
    </row>
    <row r="47">
      <c r="A47" s="72">
        <v>123.0</v>
      </c>
      <c r="B47" s="73">
        <v>26.0</v>
      </c>
      <c r="D47" s="47"/>
      <c r="E47" s="38"/>
      <c r="F47" s="38"/>
      <c r="G47" s="38"/>
      <c r="H47" s="39"/>
    </row>
    <row r="48">
      <c r="A48" s="15">
        <v>126.0</v>
      </c>
      <c r="B48" s="29">
        <v>27.0</v>
      </c>
      <c r="D48" s="55"/>
      <c r="E48" s="56"/>
      <c r="F48" s="56"/>
      <c r="G48" s="56"/>
      <c r="H48" s="54"/>
    </row>
    <row r="49">
      <c r="A49" s="15">
        <v>126.0</v>
      </c>
      <c r="B49" s="2">
        <v>28.0</v>
      </c>
    </row>
    <row r="50">
      <c r="A50" s="15">
        <v>128.0</v>
      </c>
      <c r="B50" s="29">
        <v>29.0</v>
      </c>
    </row>
    <row r="51">
      <c r="A51" s="15">
        <v>128.0</v>
      </c>
      <c r="B51" s="2">
        <v>30.0</v>
      </c>
    </row>
    <row r="52">
      <c r="A52" s="15">
        <v>129.0</v>
      </c>
      <c r="B52" s="29">
        <v>31.0</v>
      </c>
    </row>
    <row r="53">
      <c r="A53" s="15">
        <v>130.0</v>
      </c>
      <c r="B53" s="2">
        <v>32.0</v>
      </c>
    </row>
    <row r="54">
      <c r="A54" s="15">
        <v>130.0</v>
      </c>
      <c r="B54" s="29">
        <v>33.0</v>
      </c>
    </row>
    <row r="55">
      <c r="A55" s="15">
        <v>133.0</v>
      </c>
      <c r="B55" s="2">
        <v>34.0</v>
      </c>
    </row>
    <row r="56">
      <c r="A56" s="15">
        <v>134.0</v>
      </c>
      <c r="B56" s="29">
        <v>35.0</v>
      </c>
    </row>
    <row r="57">
      <c r="A57" s="15">
        <v>134.0</v>
      </c>
      <c r="B57" s="2">
        <v>36.0</v>
      </c>
    </row>
    <row r="58">
      <c r="A58" s="15">
        <v>135.0</v>
      </c>
      <c r="B58" s="29">
        <v>37.0</v>
      </c>
    </row>
    <row r="59">
      <c r="A59" s="15">
        <v>137.0</v>
      </c>
      <c r="B59" s="2">
        <v>38.0</v>
      </c>
    </row>
    <row r="60">
      <c r="A60" s="15">
        <v>137.0</v>
      </c>
      <c r="B60" s="29">
        <v>39.0</v>
      </c>
    </row>
    <row r="61">
      <c r="A61" s="15">
        <v>139.0</v>
      </c>
      <c r="B61" s="2">
        <v>40.0</v>
      </c>
    </row>
    <row r="62">
      <c r="A62" s="15">
        <v>139.0</v>
      </c>
      <c r="B62" s="29">
        <v>41.0</v>
      </c>
    </row>
    <row r="63">
      <c r="A63" s="15">
        <v>140.0</v>
      </c>
      <c r="B63" s="2">
        <v>42.0</v>
      </c>
    </row>
    <row r="64">
      <c r="A64" s="15">
        <v>140.0</v>
      </c>
      <c r="B64" s="29">
        <v>43.0</v>
      </c>
    </row>
    <row r="65">
      <c r="A65" s="15">
        <v>141.0</v>
      </c>
      <c r="B65" s="2">
        <v>44.0</v>
      </c>
    </row>
    <row r="66">
      <c r="A66" s="15">
        <v>142.0</v>
      </c>
      <c r="B66" s="29">
        <v>45.0</v>
      </c>
    </row>
    <row r="67">
      <c r="A67" s="15">
        <v>144.0</v>
      </c>
      <c r="B67" s="2">
        <v>46.0</v>
      </c>
    </row>
    <row r="68">
      <c r="A68" s="15">
        <v>144.0</v>
      </c>
      <c r="B68" s="29">
        <v>47.0</v>
      </c>
    </row>
    <row r="69">
      <c r="A69" s="15">
        <v>145.0</v>
      </c>
      <c r="B69" s="2">
        <v>48.0</v>
      </c>
    </row>
    <row r="70">
      <c r="A70" s="15">
        <v>149.0</v>
      </c>
      <c r="B70" s="29">
        <v>49.0</v>
      </c>
    </row>
    <row r="71">
      <c r="A71" s="15">
        <v>150.0</v>
      </c>
      <c r="B71" s="2">
        <v>50.0</v>
      </c>
    </row>
    <row r="72">
      <c r="A72" s="72">
        <v>151.0</v>
      </c>
      <c r="B72" s="74">
        <v>51.0</v>
      </c>
    </row>
    <row r="73">
      <c r="A73" s="15">
        <v>151.0</v>
      </c>
      <c r="B73" s="2">
        <v>52.0</v>
      </c>
    </row>
    <row r="74">
      <c r="A74" s="15">
        <v>152.0</v>
      </c>
      <c r="B74" s="29">
        <v>53.0</v>
      </c>
    </row>
    <row r="75">
      <c r="A75" s="15">
        <v>153.0</v>
      </c>
      <c r="B75" s="2">
        <v>54.0</v>
      </c>
    </row>
    <row r="76">
      <c r="A76" s="15">
        <v>158.0</v>
      </c>
      <c r="B76" s="29">
        <v>55.0</v>
      </c>
    </row>
    <row r="77">
      <c r="A77" s="15">
        <v>158.0</v>
      </c>
      <c r="B77" s="2">
        <v>56.0</v>
      </c>
    </row>
    <row r="78">
      <c r="A78" s="15">
        <v>159.0</v>
      </c>
      <c r="B78" s="29">
        <v>57.0</v>
      </c>
    </row>
    <row r="79">
      <c r="A79" s="15">
        <v>159.0</v>
      </c>
      <c r="B79" s="2">
        <v>58.0</v>
      </c>
    </row>
    <row r="80">
      <c r="A80" s="15">
        <v>161.0</v>
      </c>
      <c r="B80" s="29">
        <v>59.0</v>
      </c>
    </row>
    <row r="81">
      <c r="A81" s="15">
        <v>161.0</v>
      </c>
      <c r="B81" s="2">
        <v>60.0</v>
      </c>
    </row>
    <row r="82">
      <c r="A82" s="15">
        <v>161.0</v>
      </c>
      <c r="B82" s="29">
        <v>61.0</v>
      </c>
    </row>
    <row r="83">
      <c r="A83" s="15">
        <v>163.0</v>
      </c>
      <c r="B83" s="2">
        <v>62.0</v>
      </c>
    </row>
    <row r="84">
      <c r="A84" s="15">
        <v>163.0</v>
      </c>
      <c r="B84" s="29">
        <v>63.0</v>
      </c>
    </row>
    <row r="85">
      <c r="A85" s="15">
        <v>165.0</v>
      </c>
      <c r="B85" s="2">
        <v>64.0</v>
      </c>
    </row>
    <row r="86">
      <c r="A86" s="15">
        <v>166.0</v>
      </c>
      <c r="B86" s="29">
        <v>65.0</v>
      </c>
    </row>
    <row r="87">
      <c r="A87" s="15">
        <v>169.0</v>
      </c>
      <c r="B87" s="2">
        <v>66.0</v>
      </c>
    </row>
    <row r="88">
      <c r="A88" s="15">
        <v>172.0</v>
      </c>
      <c r="B88" s="29">
        <v>67.0</v>
      </c>
    </row>
    <row r="89">
      <c r="A89" s="15">
        <v>175.0</v>
      </c>
      <c r="B89" s="2">
        <v>68.0</v>
      </c>
    </row>
    <row r="90">
      <c r="A90" s="15">
        <v>175.0</v>
      </c>
      <c r="B90" s="29">
        <v>69.0</v>
      </c>
    </row>
    <row r="91">
      <c r="A91" s="15">
        <v>175.0</v>
      </c>
      <c r="B91" s="2">
        <v>70.0</v>
      </c>
    </row>
    <row r="92">
      <c r="A92" s="15">
        <v>177.0</v>
      </c>
      <c r="B92" s="29">
        <v>71.0</v>
      </c>
    </row>
    <row r="93">
      <c r="A93" s="15">
        <v>178.0</v>
      </c>
      <c r="B93" s="2">
        <v>72.0</v>
      </c>
    </row>
    <row r="94">
      <c r="A94" s="15">
        <v>179.0</v>
      </c>
      <c r="B94" s="29">
        <v>73.0</v>
      </c>
    </row>
    <row r="95">
      <c r="A95" s="15">
        <v>179.0</v>
      </c>
      <c r="B95" s="2">
        <v>74.0</v>
      </c>
    </row>
    <row r="96">
      <c r="A96" s="71">
        <v>180.0</v>
      </c>
      <c r="B96" s="29">
        <v>75.0</v>
      </c>
    </row>
    <row r="97">
      <c r="A97" s="72">
        <v>180.0</v>
      </c>
      <c r="B97" s="73">
        <v>76.0</v>
      </c>
    </row>
    <row r="98">
      <c r="A98" s="15">
        <v>181.0</v>
      </c>
      <c r="B98" s="29">
        <v>77.0</v>
      </c>
    </row>
    <row r="99">
      <c r="A99" s="15">
        <v>182.0</v>
      </c>
      <c r="B99" s="2">
        <v>78.0</v>
      </c>
    </row>
    <row r="100">
      <c r="A100" s="15">
        <v>185.0</v>
      </c>
      <c r="B100" s="29">
        <v>79.0</v>
      </c>
    </row>
    <row r="101">
      <c r="A101" s="15">
        <v>186.0</v>
      </c>
      <c r="B101" s="2">
        <v>80.0</v>
      </c>
    </row>
    <row r="102">
      <c r="A102" s="15">
        <v>188.0</v>
      </c>
      <c r="B102" s="29">
        <v>81.0</v>
      </c>
    </row>
    <row r="103">
      <c r="A103" s="15">
        <v>189.0</v>
      </c>
      <c r="B103" s="2">
        <v>82.0</v>
      </c>
    </row>
    <row r="104">
      <c r="A104" s="15">
        <v>189.0</v>
      </c>
      <c r="B104" s="29">
        <v>83.0</v>
      </c>
    </row>
    <row r="105">
      <c r="A105" s="15">
        <v>191.0</v>
      </c>
      <c r="B105" s="2">
        <v>84.0</v>
      </c>
    </row>
    <row r="106">
      <c r="A106" s="15">
        <v>192.0</v>
      </c>
      <c r="B106" s="29">
        <v>85.0</v>
      </c>
    </row>
    <row r="107">
      <c r="A107" s="15">
        <v>193.0</v>
      </c>
      <c r="B107" s="2">
        <v>86.0</v>
      </c>
    </row>
    <row r="108">
      <c r="A108" s="15">
        <v>193.0</v>
      </c>
      <c r="B108" s="29">
        <v>87.0</v>
      </c>
    </row>
    <row r="109">
      <c r="A109" s="15">
        <v>194.0</v>
      </c>
      <c r="B109" s="2">
        <v>88.0</v>
      </c>
    </row>
    <row r="110">
      <c r="A110" s="15">
        <v>194.0</v>
      </c>
      <c r="B110" s="29">
        <v>89.0</v>
      </c>
    </row>
    <row r="111">
      <c r="A111" s="15">
        <v>195.0</v>
      </c>
      <c r="B111" s="2">
        <v>90.0</v>
      </c>
    </row>
    <row r="112">
      <c r="A112" s="15">
        <v>586.0</v>
      </c>
      <c r="B112" s="29">
        <v>91.0</v>
      </c>
    </row>
    <row r="113">
      <c r="A113" s="15">
        <v>621.0</v>
      </c>
      <c r="B113" s="2">
        <v>92.0</v>
      </c>
    </row>
    <row r="114">
      <c r="A114" s="15">
        <v>636.0</v>
      </c>
      <c r="B114" s="29">
        <v>93.0</v>
      </c>
    </row>
    <row r="115">
      <c r="A115" s="15">
        <v>681.0</v>
      </c>
      <c r="B115" s="2">
        <v>94.0</v>
      </c>
    </row>
    <row r="116">
      <c r="A116" s="15">
        <v>686.0</v>
      </c>
      <c r="B116" s="29">
        <v>95.0</v>
      </c>
    </row>
    <row r="117">
      <c r="A117" s="15">
        <v>689.0</v>
      </c>
      <c r="B117" s="2">
        <v>96.0</v>
      </c>
    </row>
    <row r="118">
      <c r="A118" s="15">
        <v>710.0</v>
      </c>
      <c r="B118" s="29">
        <v>97.0</v>
      </c>
    </row>
    <row r="119">
      <c r="A119" s="15">
        <v>752.0</v>
      </c>
      <c r="B119" s="2">
        <v>98.0</v>
      </c>
    </row>
    <row r="120">
      <c r="A120" s="15">
        <v>779.0</v>
      </c>
      <c r="B120" s="29">
        <v>99.0</v>
      </c>
    </row>
    <row r="121">
      <c r="A121" s="15">
        <v>797.0</v>
      </c>
      <c r="B121" s="2">
        <v>100.0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7" t="s">
        <v>0</v>
      </c>
      <c r="B1" s="27"/>
      <c r="F1" s="13" t="s">
        <v>0</v>
      </c>
    </row>
    <row r="2">
      <c r="A2" s="6">
        <v>4.0</v>
      </c>
      <c r="B2" s="2" t="s">
        <v>10</v>
      </c>
      <c r="C2" s="2">
        <v>4.0</v>
      </c>
      <c r="F2" s="15">
        <v>3.0</v>
      </c>
    </row>
    <row r="3">
      <c r="A3" s="6">
        <v>6.0</v>
      </c>
      <c r="B3" s="75" t="s">
        <v>23</v>
      </c>
      <c r="C3" s="2">
        <v>7.0</v>
      </c>
      <c r="F3" s="15">
        <v>6.0</v>
      </c>
      <c r="H3" s="2" t="s">
        <v>23</v>
      </c>
      <c r="I3" s="2">
        <v>122.0</v>
      </c>
    </row>
    <row r="4">
      <c r="A4" s="6">
        <v>6.0</v>
      </c>
      <c r="B4" s="75" t="s">
        <v>8</v>
      </c>
      <c r="C4" s="2">
        <v>17.0</v>
      </c>
      <c r="F4" s="15">
        <v>16.0</v>
      </c>
    </row>
    <row r="5">
      <c r="A5" s="76">
        <v>7.0</v>
      </c>
      <c r="B5" s="75" t="s">
        <v>21</v>
      </c>
      <c r="C5" s="2">
        <v>23.0</v>
      </c>
      <c r="F5" s="15">
        <v>18.0</v>
      </c>
      <c r="H5" s="2" t="s">
        <v>21</v>
      </c>
      <c r="I5" s="2">
        <v>180.0</v>
      </c>
    </row>
    <row r="6">
      <c r="A6" s="6">
        <v>8.0</v>
      </c>
      <c r="B6" s="29" t="s">
        <v>22</v>
      </c>
      <c r="C6" s="2">
        <v>28.0</v>
      </c>
      <c r="F6" s="15">
        <v>18.0</v>
      </c>
    </row>
    <row r="7">
      <c r="A7" s="6">
        <v>12.0</v>
      </c>
      <c r="F7" s="15">
        <v>19.0</v>
      </c>
      <c r="H7" s="2" t="s">
        <v>15</v>
      </c>
      <c r="I7" s="5">
        <f>I5-I3</f>
        <v>58</v>
      </c>
    </row>
    <row r="8">
      <c r="A8" s="6">
        <v>15.0</v>
      </c>
      <c r="F8" s="15">
        <v>19.0</v>
      </c>
      <c r="H8" s="2" t="s">
        <v>70</v>
      </c>
      <c r="I8" s="2">
        <v>3.0</v>
      </c>
    </row>
    <row r="9">
      <c r="A9" s="76">
        <v>17.0</v>
      </c>
      <c r="B9" s="2" t="s">
        <v>15</v>
      </c>
      <c r="C9" s="5">
        <f>C5-C3</f>
        <v>16</v>
      </c>
      <c r="F9" s="15">
        <v>20.0</v>
      </c>
      <c r="H9" s="2" t="s">
        <v>71</v>
      </c>
      <c r="I9" s="2">
        <v>797.0</v>
      </c>
    </row>
    <row r="10">
      <c r="A10" s="6">
        <v>20.0</v>
      </c>
      <c r="F10" s="15">
        <v>21.0</v>
      </c>
    </row>
    <row r="11">
      <c r="A11" s="6">
        <v>21.0</v>
      </c>
      <c r="B11" s="2" t="s">
        <v>72</v>
      </c>
      <c r="C11" s="5">
        <f>C9*1.5+C5</f>
        <v>47</v>
      </c>
      <c r="F11" s="15">
        <v>23.0</v>
      </c>
      <c r="H11" s="2" t="s">
        <v>73</v>
      </c>
      <c r="I11" s="5">
        <f>I7*1.5+I5</f>
        <v>267</v>
      </c>
      <c r="J11" s="77" t="s">
        <v>74</v>
      </c>
    </row>
    <row r="12">
      <c r="A12" s="6">
        <v>21.0</v>
      </c>
      <c r="B12" s="2" t="s">
        <v>75</v>
      </c>
      <c r="C12" s="5">
        <f>C3-C9*1.5</f>
        <v>-17</v>
      </c>
      <c r="F12" s="15">
        <v>103.0</v>
      </c>
      <c r="H12" s="2" t="s">
        <v>46</v>
      </c>
      <c r="I12" s="5">
        <f>I3-I7*1.5</f>
        <v>35</v>
      </c>
    </row>
    <row r="13">
      <c r="A13" s="76">
        <v>23.0</v>
      </c>
      <c r="F13" s="15">
        <v>103.0</v>
      </c>
    </row>
    <row r="14">
      <c r="A14" s="6">
        <v>24.0</v>
      </c>
      <c r="F14" s="15">
        <v>103.0</v>
      </c>
    </row>
    <row r="15">
      <c r="A15" s="6">
        <v>27.0</v>
      </c>
      <c r="F15" s="15">
        <v>106.0</v>
      </c>
    </row>
    <row r="16">
      <c r="A16" s="6">
        <v>28.0</v>
      </c>
      <c r="F16" s="15">
        <v>106.0</v>
      </c>
    </row>
    <row r="17">
      <c r="F17" s="15">
        <v>108.0</v>
      </c>
    </row>
    <row r="18">
      <c r="B18" s="78"/>
      <c r="C18" s="79"/>
      <c r="F18" s="15">
        <v>111.0</v>
      </c>
    </row>
    <row r="19">
      <c r="B19" s="78"/>
      <c r="C19" s="80"/>
      <c r="F19" s="15">
        <v>111.0</v>
      </c>
    </row>
    <row r="20">
      <c r="A20" s="15"/>
      <c r="B20" s="78"/>
      <c r="C20" s="80"/>
      <c r="F20" s="15">
        <v>111.0</v>
      </c>
    </row>
    <row r="21">
      <c r="A21" s="15"/>
      <c r="B21" s="81"/>
      <c r="C21" s="80"/>
      <c r="F21" s="15">
        <v>112.0</v>
      </c>
    </row>
    <row r="22">
      <c r="A22" s="15"/>
      <c r="B22" s="81"/>
      <c r="C22" s="80"/>
      <c r="F22" s="15">
        <v>112.0</v>
      </c>
    </row>
    <row r="23">
      <c r="A23" s="15"/>
      <c r="B23" s="78"/>
      <c r="C23" s="80"/>
      <c r="F23" s="15">
        <v>113.0</v>
      </c>
    </row>
    <row r="24">
      <c r="A24" s="75" t="s">
        <v>76</v>
      </c>
      <c r="B24" s="78"/>
      <c r="C24" s="80"/>
      <c r="F24" s="15">
        <v>113.0</v>
      </c>
    </row>
    <row r="25">
      <c r="A25" s="15"/>
      <c r="F25" s="15">
        <v>114.0</v>
      </c>
    </row>
    <row r="26">
      <c r="A26" s="15"/>
      <c r="F26" s="15">
        <v>122.0</v>
      </c>
    </row>
    <row r="27">
      <c r="A27" s="15"/>
      <c r="F27" s="15">
        <v>123.0</v>
      </c>
    </row>
    <row r="28">
      <c r="A28" s="15"/>
      <c r="F28" s="15">
        <v>126.0</v>
      </c>
    </row>
    <row r="29">
      <c r="A29" s="15"/>
      <c r="F29" s="15">
        <v>126.0</v>
      </c>
    </row>
    <row r="30">
      <c r="A30" s="15"/>
      <c r="F30" s="15">
        <v>128.0</v>
      </c>
    </row>
    <row r="31">
      <c r="A31" s="15"/>
      <c r="F31" s="15">
        <v>128.0</v>
      </c>
    </row>
    <row r="32">
      <c r="A32" s="15"/>
      <c r="F32" s="15">
        <v>129.0</v>
      </c>
    </row>
    <row r="33">
      <c r="A33" s="15"/>
      <c r="F33" s="15">
        <v>130.0</v>
      </c>
    </row>
    <row r="34">
      <c r="A34" s="15"/>
      <c r="F34" s="15">
        <v>130.0</v>
      </c>
    </row>
    <row r="35">
      <c r="A35" s="15"/>
      <c r="F35" s="15">
        <v>133.0</v>
      </c>
    </row>
    <row r="36">
      <c r="A36" s="15"/>
      <c r="F36" s="15">
        <v>134.0</v>
      </c>
    </row>
    <row r="37">
      <c r="A37" s="15"/>
      <c r="F37" s="15">
        <v>134.0</v>
      </c>
    </row>
    <row r="38">
      <c r="A38" s="15"/>
      <c r="F38" s="15">
        <v>135.0</v>
      </c>
    </row>
    <row r="39">
      <c r="A39" s="15"/>
      <c r="F39" s="15">
        <v>137.0</v>
      </c>
    </row>
    <row r="40">
      <c r="A40" s="15"/>
      <c r="F40" s="15">
        <v>137.0</v>
      </c>
    </row>
    <row r="41">
      <c r="A41" s="15"/>
      <c r="F41" s="15">
        <v>139.0</v>
      </c>
    </row>
    <row r="42">
      <c r="A42" s="15"/>
      <c r="F42" s="15">
        <v>139.0</v>
      </c>
    </row>
    <row r="43">
      <c r="A43" s="15"/>
      <c r="F43" s="15">
        <v>140.0</v>
      </c>
    </row>
    <row r="44">
      <c r="A44" s="15"/>
      <c r="F44" s="15">
        <v>140.0</v>
      </c>
    </row>
    <row r="45">
      <c r="A45" s="15"/>
      <c r="F45" s="15">
        <v>141.0</v>
      </c>
    </row>
    <row r="46">
      <c r="A46" s="15"/>
      <c r="F46" s="15">
        <v>142.0</v>
      </c>
    </row>
    <row r="47">
      <c r="A47" s="15"/>
      <c r="F47" s="15">
        <v>144.0</v>
      </c>
    </row>
    <row r="48">
      <c r="A48" s="15"/>
      <c r="F48" s="15">
        <v>144.0</v>
      </c>
    </row>
    <row r="49">
      <c r="A49" s="15"/>
      <c r="F49" s="15">
        <v>145.0</v>
      </c>
    </row>
    <row r="50">
      <c r="A50" s="15"/>
      <c r="F50" s="15">
        <v>149.0</v>
      </c>
    </row>
    <row r="51">
      <c r="A51" s="15"/>
      <c r="F51" s="15">
        <v>150.0</v>
      </c>
    </row>
    <row r="52">
      <c r="A52" s="15"/>
      <c r="F52" s="15">
        <v>151.0</v>
      </c>
    </row>
    <row r="53">
      <c r="A53" s="15"/>
      <c r="F53" s="15">
        <v>151.0</v>
      </c>
    </row>
    <row r="54">
      <c r="A54" s="15"/>
      <c r="F54" s="15">
        <v>152.0</v>
      </c>
    </row>
    <row r="55">
      <c r="A55" s="15"/>
      <c r="F55" s="15">
        <v>153.0</v>
      </c>
    </row>
    <row r="56">
      <c r="A56" s="15"/>
      <c r="F56" s="15">
        <v>158.0</v>
      </c>
    </row>
    <row r="57">
      <c r="A57" s="15"/>
      <c r="F57" s="15">
        <v>158.0</v>
      </c>
    </row>
    <row r="58">
      <c r="A58" s="15"/>
      <c r="F58" s="15">
        <v>159.0</v>
      </c>
    </row>
    <row r="59">
      <c r="A59" s="15"/>
      <c r="F59" s="15">
        <v>159.0</v>
      </c>
    </row>
    <row r="60">
      <c r="A60" s="15"/>
      <c r="F60" s="15">
        <v>161.0</v>
      </c>
    </row>
    <row r="61">
      <c r="A61" s="15"/>
      <c r="F61" s="15">
        <v>161.0</v>
      </c>
    </row>
    <row r="62">
      <c r="A62" s="15"/>
      <c r="F62" s="15">
        <v>161.0</v>
      </c>
    </row>
    <row r="63">
      <c r="A63" s="15"/>
      <c r="F63" s="15">
        <v>163.0</v>
      </c>
    </row>
    <row r="64">
      <c r="A64" s="15"/>
      <c r="F64" s="15">
        <v>163.0</v>
      </c>
    </row>
    <row r="65">
      <c r="A65" s="15"/>
      <c r="F65" s="15">
        <v>165.0</v>
      </c>
    </row>
    <row r="66">
      <c r="A66" s="15"/>
      <c r="F66" s="15">
        <v>166.0</v>
      </c>
    </row>
    <row r="67">
      <c r="A67" s="15"/>
      <c r="F67" s="15">
        <v>169.0</v>
      </c>
    </row>
    <row r="68">
      <c r="A68" s="15"/>
      <c r="F68" s="15">
        <v>172.0</v>
      </c>
    </row>
    <row r="69">
      <c r="A69" s="15"/>
      <c r="F69" s="15">
        <v>175.0</v>
      </c>
    </row>
    <row r="70">
      <c r="A70" s="15"/>
      <c r="F70" s="15">
        <v>175.0</v>
      </c>
    </row>
    <row r="71">
      <c r="A71" s="15"/>
      <c r="F71" s="15">
        <v>175.0</v>
      </c>
    </row>
    <row r="72">
      <c r="A72" s="15"/>
      <c r="F72" s="15">
        <v>177.0</v>
      </c>
    </row>
    <row r="73">
      <c r="A73" s="15"/>
      <c r="F73" s="15">
        <v>178.0</v>
      </c>
    </row>
    <row r="74">
      <c r="F74" s="15">
        <v>179.0</v>
      </c>
    </row>
    <row r="75">
      <c r="F75" s="15">
        <v>179.0</v>
      </c>
    </row>
    <row r="76">
      <c r="F76" s="15">
        <v>180.0</v>
      </c>
    </row>
    <row r="77">
      <c r="F77" s="15">
        <v>180.0</v>
      </c>
    </row>
    <row r="78">
      <c r="F78" s="15">
        <v>181.0</v>
      </c>
    </row>
    <row r="79">
      <c r="F79" s="15">
        <v>182.0</v>
      </c>
    </row>
    <row r="80">
      <c r="F80" s="15">
        <v>185.0</v>
      </c>
    </row>
    <row r="81">
      <c r="F81" s="15">
        <v>186.0</v>
      </c>
    </row>
    <row r="82">
      <c r="A82" s="3">
        <v>21.0</v>
      </c>
      <c r="F82" s="15">
        <v>188.0</v>
      </c>
    </row>
    <row r="83">
      <c r="F83" s="15">
        <v>189.0</v>
      </c>
    </row>
    <row r="84">
      <c r="A84" s="3">
        <v>6.0</v>
      </c>
      <c r="F84" s="15">
        <v>189.0</v>
      </c>
    </row>
    <row r="85">
      <c r="F85" s="15">
        <v>191.0</v>
      </c>
    </row>
    <row r="86">
      <c r="F86" s="15">
        <v>192.0</v>
      </c>
    </row>
    <row r="87">
      <c r="F87" s="15">
        <v>193.0</v>
      </c>
    </row>
    <row r="88">
      <c r="F88" s="15">
        <v>193.0</v>
      </c>
    </row>
    <row r="89">
      <c r="F89" s="15">
        <v>194.0</v>
      </c>
    </row>
    <row r="90">
      <c r="F90" s="15">
        <v>194.0</v>
      </c>
    </row>
    <row r="91">
      <c r="F91" s="15">
        <v>195.0</v>
      </c>
    </row>
    <row r="92">
      <c r="F92" s="15">
        <v>586.0</v>
      </c>
    </row>
    <row r="93">
      <c r="A93" s="3"/>
      <c r="F93" s="15">
        <v>621.0</v>
      </c>
    </row>
    <row r="94">
      <c r="A94" s="3"/>
      <c r="F94" s="15">
        <v>636.0</v>
      </c>
    </row>
    <row r="95">
      <c r="A95" s="3"/>
      <c r="F95" s="15">
        <v>681.0</v>
      </c>
    </row>
    <row r="96">
      <c r="A96" s="3"/>
      <c r="F96" s="15">
        <v>686.0</v>
      </c>
    </row>
    <row r="97">
      <c r="A97" s="3"/>
      <c r="F97" s="15">
        <v>689.0</v>
      </c>
    </row>
    <row r="98">
      <c r="A98" s="3"/>
      <c r="F98" s="15">
        <v>710.0</v>
      </c>
    </row>
    <row r="99">
      <c r="A99" s="3"/>
      <c r="F99" s="15">
        <v>752.0</v>
      </c>
    </row>
    <row r="100">
      <c r="A100" s="3"/>
      <c r="F100" s="15">
        <v>779.0</v>
      </c>
    </row>
    <row r="101">
      <c r="A101" s="3"/>
      <c r="F101" s="15">
        <v>797.0</v>
      </c>
    </row>
  </sheetData>
  <mergeCells count="1">
    <mergeCell ref="J11:J12"/>
  </mergeCells>
  <drawing r:id="rId1"/>
</worksheet>
</file>