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er\Matlab Projects\"/>
    </mc:Choice>
  </mc:AlternateContent>
  <xr:revisionPtr revIDLastSave="0" documentId="8_{995CB1F9-4EC2-4DE6-8EC0-2423F0352C00}" xr6:coauthVersionLast="47" xr6:coauthVersionMax="47" xr10:uidLastSave="{00000000-0000-0000-0000-000000000000}"/>
  <bookViews>
    <workbookView xWindow="-120" yWindow="-120" windowWidth="29040" windowHeight="16440" xr2:uid="{B0071C8E-C3AE-4A06-835F-78E2C6848C28}"/>
  </bookViews>
  <sheets>
    <sheet name="catalyticReactor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3" i="1" l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K145" i="1"/>
  <c r="J145" i="1"/>
  <c r="K144" i="1"/>
  <c r="J144" i="1"/>
  <c r="K143" i="1"/>
  <c r="J143" i="1"/>
  <c r="K142" i="1"/>
  <c r="J14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K111" i="1"/>
  <c r="J111" i="1"/>
  <c r="K110" i="1"/>
  <c r="J110" i="1"/>
  <c r="K109" i="1"/>
  <c r="J109" i="1"/>
  <c r="K108" i="1"/>
  <c r="J10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AI15" i="1"/>
  <c r="AH15" i="1"/>
  <c r="AG15" i="1"/>
  <c r="AB15" i="1"/>
  <c r="AA15" i="1"/>
  <c r="Z15" i="1"/>
  <c r="U15" i="1"/>
  <c r="T15" i="1"/>
  <c r="S15" i="1"/>
  <c r="K15" i="1"/>
  <c r="J15" i="1"/>
  <c r="AI14" i="1"/>
  <c r="AH14" i="1"/>
  <c r="AG14" i="1"/>
  <c r="AB14" i="1"/>
  <c r="AA14" i="1"/>
  <c r="Z14" i="1"/>
  <c r="U14" i="1"/>
  <c r="T14" i="1"/>
  <c r="S14" i="1"/>
  <c r="K14" i="1"/>
  <c r="J14" i="1"/>
  <c r="AI13" i="1"/>
  <c r="AH13" i="1"/>
  <c r="AG13" i="1"/>
  <c r="AB13" i="1"/>
  <c r="AA13" i="1"/>
  <c r="Z13" i="1"/>
  <c r="U13" i="1"/>
  <c r="T13" i="1"/>
  <c r="S13" i="1"/>
  <c r="K13" i="1"/>
  <c r="J13" i="1"/>
  <c r="AI12" i="1"/>
  <c r="AH12" i="1"/>
  <c r="AG12" i="1"/>
  <c r="AB12" i="1"/>
  <c r="AA12" i="1"/>
  <c r="Z12" i="1"/>
  <c r="U12" i="1"/>
  <c r="T12" i="1"/>
  <c r="S12" i="1"/>
  <c r="K12" i="1"/>
  <c r="J12" i="1"/>
  <c r="AI11" i="1"/>
  <c r="AH11" i="1"/>
  <c r="AG11" i="1"/>
  <c r="AB11" i="1"/>
  <c r="AA11" i="1"/>
  <c r="Z11" i="1"/>
  <c r="U11" i="1"/>
  <c r="T11" i="1"/>
  <c r="S11" i="1"/>
  <c r="K11" i="1"/>
  <c r="J11" i="1"/>
  <c r="AI10" i="1"/>
  <c r="AH10" i="1"/>
  <c r="AG10" i="1"/>
  <c r="AB10" i="1"/>
  <c r="AA10" i="1"/>
  <c r="Z10" i="1"/>
  <c r="U10" i="1"/>
  <c r="T10" i="1"/>
  <c r="S10" i="1"/>
  <c r="K10" i="1"/>
  <c r="J10" i="1"/>
  <c r="AI9" i="1"/>
  <c r="AH9" i="1"/>
  <c r="AG9" i="1"/>
  <c r="AB9" i="1"/>
  <c r="AA9" i="1"/>
  <c r="Z9" i="1"/>
  <c r="U9" i="1"/>
  <c r="T9" i="1"/>
  <c r="S9" i="1"/>
  <c r="K9" i="1"/>
  <c r="J9" i="1"/>
  <c r="AI8" i="1"/>
  <c r="AH8" i="1"/>
  <c r="AG8" i="1"/>
  <c r="AB8" i="1"/>
  <c r="AA8" i="1"/>
  <c r="Z8" i="1"/>
  <c r="U8" i="1"/>
  <c r="T8" i="1"/>
  <c r="S8" i="1"/>
  <c r="K8" i="1"/>
  <c r="J8" i="1"/>
  <c r="D8" i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AI7" i="1"/>
  <c r="AH7" i="1"/>
  <c r="AG7" i="1"/>
  <c r="AB7" i="1"/>
  <c r="AA7" i="1"/>
  <c r="Z7" i="1"/>
  <c r="U7" i="1"/>
  <c r="T7" i="1"/>
  <c r="S7" i="1"/>
  <c r="K7" i="1"/>
  <c r="J7" i="1"/>
  <c r="D7" i="1"/>
  <c r="AI6" i="1"/>
  <c r="AH6" i="1"/>
  <c r="AG6" i="1"/>
  <c r="AB6" i="1"/>
  <c r="AA6" i="1"/>
  <c r="Z6" i="1"/>
  <c r="U6" i="1"/>
  <c r="T6" i="1"/>
  <c r="S6" i="1"/>
  <c r="K6" i="1"/>
  <c r="N16" i="1" s="1"/>
  <c r="J6" i="1"/>
  <c r="N13" i="1" s="1"/>
  <c r="N14" i="1" s="1"/>
</calcChain>
</file>

<file path=xl/sharedStrings.xml><?xml version="1.0" encoding="utf-8"?>
<sst xmlns="http://schemas.openxmlformats.org/spreadsheetml/2006/main" count="28" uniqueCount="14">
  <si>
    <t>Sl no</t>
  </si>
  <si>
    <t>PH2 Partial pressure of hydrogen mm Hg</t>
  </si>
  <si>
    <t>PT Partial pressure of Toluene mm Hg</t>
  </si>
  <si>
    <t>PB Partial pressure of Benzene mm Hg</t>
  </si>
  <si>
    <r>
      <t>RT Reaction rate 10</t>
    </r>
    <r>
      <rPr>
        <vertAlign val="superscript"/>
        <sz val="11"/>
        <color theme="1"/>
        <rFont val="Calibri"/>
        <family val="2"/>
        <scheme val="minor"/>
      </rPr>
      <t>-10</t>
    </r>
    <r>
      <rPr>
        <sz val="11"/>
        <color theme="1"/>
        <rFont val="Calibri"/>
        <family val="2"/>
        <scheme val="minor"/>
      </rPr>
      <t xml:space="preserve"> mol toluene n/g cat. Sec</t>
    </r>
  </si>
  <si>
    <t>Predicted Reaction rate</t>
  </si>
  <si>
    <t>Squared error</t>
  </si>
  <si>
    <t>error %</t>
  </si>
  <si>
    <t>Sl No.</t>
  </si>
  <si>
    <t>Mean Squared Error (MSE)</t>
  </si>
  <si>
    <t>RMSE</t>
  </si>
  <si>
    <r>
      <t>R</t>
    </r>
    <r>
      <rPr>
        <vertAlign val="superscript"/>
        <sz val="11"/>
        <color theme="1"/>
        <rFont val="Calibri"/>
        <family val="2"/>
        <scheme val="minor"/>
      </rPr>
      <t>2</t>
    </r>
  </si>
  <si>
    <t>Average Percentage Error (APE)</t>
  </si>
  <si>
    <t>Nodes or Layer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</si>
</sst>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31">
    <dxf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0" formatCode="General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catalyticReactor!$H$5</c:f>
              <c:strCache>
                <c:ptCount val="1"/>
                <c:pt idx="0">
                  <c:v>RT Reaction rate 10-10 mol toluene n/g cat. Sec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catalyticReactor!$D$6:$D$153</c:f>
              <c:numCache>
                <c:formatCode>General</c:formatCode>
                <c:ptCount val="1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</c:numCache>
            </c:numRef>
          </c:xVal>
          <c:yVal>
            <c:numRef>
              <c:f>catalyticReactor!$H$6:$H$153</c:f>
              <c:numCache>
                <c:formatCode>General</c:formatCode>
                <c:ptCount val="148"/>
                <c:pt idx="0">
                  <c:v>566.34</c:v>
                </c:pt>
                <c:pt idx="1">
                  <c:v>296.3</c:v>
                </c:pt>
                <c:pt idx="2">
                  <c:v>333.16</c:v>
                </c:pt>
                <c:pt idx="3">
                  <c:v>146.29</c:v>
                </c:pt>
                <c:pt idx="4">
                  <c:v>205.58</c:v>
                </c:pt>
                <c:pt idx="5">
                  <c:v>908.65</c:v>
                </c:pt>
                <c:pt idx="6">
                  <c:v>196.03</c:v>
                </c:pt>
                <c:pt idx="7">
                  <c:v>100.96</c:v>
                </c:pt>
                <c:pt idx="8">
                  <c:v>76.66</c:v>
                </c:pt>
                <c:pt idx="9">
                  <c:v>80.510000000000005</c:v>
                </c:pt>
                <c:pt idx="10">
                  <c:v>28.75</c:v>
                </c:pt>
                <c:pt idx="11">
                  <c:v>165.54</c:v>
                </c:pt>
                <c:pt idx="12">
                  <c:v>228.26</c:v>
                </c:pt>
                <c:pt idx="13">
                  <c:v>73.41</c:v>
                </c:pt>
                <c:pt idx="14">
                  <c:v>299.69</c:v>
                </c:pt>
                <c:pt idx="15">
                  <c:v>590.72</c:v>
                </c:pt>
                <c:pt idx="16">
                  <c:v>319.57</c:v>
                </c:pt>
                <c:pt idx="17">
                  <c:v>11.58</c:v>
                </c:pt>
                <c:pt idx="18">
                  <c:v>23.16</c:v>
                </c:pt>
                <c:pt idx="19">
                  <c:v>72.819999999999993</c:v>
                </c:pt>
                <c:pt idx="20">
                  <c:v>635.9</c:v>
                </c:pt>
                <c:pt idx="21">
                  <c:v>259.26</c:v>
                </c:pt>
                <c:pt idx="22">
                  <c:v>58.52</c:v>
                </c:pt>
                <c:pt idx="23">
                  <c:v>59.07</c:v>
                </c:pt>
                <c:pt idx="24">
                  <c:v>180.26</c:v>
                </c:pt>
                <c:pt idx="25">
                  <c:v>141.88999999999999</c:v>
                </c:pt>
                <c:pt idx="26">
                  <c:v>213.63</c:v>
                </c:pt>
                <c:pt idx="27">
                  <c:v>170.99</c:v>
                </c:pt>
                <c:pt idx="28">
                  <c:v>39.72</c:v>
                </c:pt>
                <c:pt idx="29">
                  <c:v>256.36</c:v>
                </c:pt>
                <c:pt idx="30">
                  <c:v>113.27</c:v>
                </c:pt>
                <c:pt idx="31">
                  <c:v>235.37</c:v>
                </c:pt>
                <c:pt idx="32">
                  <c:v>562.22</c:v>
                </c:pt>
                <c:pt idx="33">
                  <c:v>216.99</c:v>
                </c:pt>
                <c:pt idx="34">
                  <c:v>406.58</c:v>
                </c:pt>
                <c:pt idx="35">
                  <c:v>269.23</c:v>
                </c:pt>
                <c:pt idx="36">
                  <c:v>261.48</c:v>
                </c:pt>
                <c:pt idx="37">
                  <c:v>517.1</c:v>
                </c:pt>
                <c:pt idx="38">
                  <c:v>69.48</c:v>
                </c:pt>
                <c:pt idx="39">
                  <c:v>87.09</c:v>
                </c:pt>
                <c:pt idx="40">
                  <c:v>105.04</c:v>
                </c:pt>
                <c:pt idx="41">
                  <c:v>464.94</c:v>
                </c:pt>
                <c:pt idx="42">
                  <c:v>464.94</c:v>
                </c:pt>
                <c:pt idx="43">
                  <c:v>216.63</c:v>
                </c:pt>
                <c:pt idx="44">
                  <c:v>47.07</c:v>
                </c:pt>
                <c:pt idx="45">
                  <c:v>253.97</c:v>
                </c:pt>
                <c:pt idx="46">
                  <c:v>187.17</c:v>
                </c:pt>
                <c:pt idx="47">
                  <c:v>348.37</c:v>
                </c:pt>
                <c:pt idx="48">
                  <c:v>57.9</c:v>
                </c:pt>
                <c:pt idx="49">
                  <c:v>187.41</c:v>
                </c:pt>
                <c:pt idx="50">
                  <c:v>116.04</c:v>
                </c:pt>
                <c:pt idx="51">
                  <c:v>53.78</c:v>
                </c:pt>
                <c:pt idx="52">
                  <c:v>171.25</c:v>
                </c:pt>
                <c:pt idx="53">
                  <c:v>46.31</c:v>
                </c:pt>
                <c:pt idx="54">
                  <c:v>428.13</c:v>
                </c:pt>
                <c:pt idx="55">
                  <c:v>444.44</c:v>
                </c:pt>
                <c:pt idx="56">
                  <c:v>274.24</c:v>
                </c:pt>
                <c:pt idx="57">
                  <c:v>278.14999999999998</c:v>
                </c:pt>
                <c:pt idx="58">
                  <c:v>82.35</c:v>
                </c:pt>
                <c:pt idx="59">
                  <c:v>116.99</c:v>
                </c:pt>
                <c:pt idx="60">
                  <c:v>149.5</c:v>
                </c:pt>
                <c:pt idx="61">
                  <c:v>416.53</c:v>
                </c:pt>
                <c:pt idx="62">
                  <c:v>719.53</c:v>
                </c:pt>
                <c:pt idx="63">
                  <c:v>329.09</c:v>
                </c:pt>
                <c:pt idx="64">
                  <c:v>528.97</c:v>
                </c:pt>
                <c:pt idx="65">
                  <c:v>799.37</c:v>
                </c:pt>
                <c:pt idx="66">
                  <c:v>86.24</c:v>
                </c:pt>
                <c:pt idx="67">
                  <c:v>533.04999999999995</c:v>
                </c:pt>
                <c:pt idx="68">
                  <c:v>514.33000000000004</c:v>
                </c:pt>
                <c:pt idx="69">
                  <c:v>278.14999999999998</c:v>
                </c:pt>
                <c:pt idx="70">
                  <c:v>98.77</c:v>
                </c:pt>
                <c:pt idx="71">
                  <c:v>120.9</c:v>
                </c:pt>
                <c:pt idx="72">
                  <c:v>151.62</c:v>
                </c:pt>
                <c:pt idx="73">
                  <c:v>433.71</c:v>
                </c:pt>
                <c:pt idx="74">
                  <c:v>408.4</c:v>
                </c:pt>
                <c:pt idx="75">
                  <c:v>888.89</c:v>
                </c:pt>
                <c:pt idx="76">
                  <c:v>227.3</c:v>
                </c:pt>
                <c:pt idx="77">
                  <c:v>175.37</c:v>
                </c:pt>
                <c:pt idx="78">
                  <c:v>404.33</c:v>
                </c:pt>
                <c:pt idx="79">
                  <c:v>214.16</c:v>
                </c:pt>
                <c:pt idx="80">
                  <c:v>571.42999999999995</c:v>
                </c:pt>
                <c:pt idx="81">
                  <c:v>634.55999999999995</c:v>
                </c:pt>
                <c:pt idx="82">
                  <c:v>832.86</c:v>
                </c:pt>
                <c:pt idx="83">
                  <c:v>138.84</c:v>
                </c:pt>
                <c:pt idx="84">
                  <c:v>33.69</c:v>
                </c:pt>
                <c:pt idx="85">
                  <c:v>523.36</c:v>
                </c:pt>
                <c:pt idx="86">
                  <c:v>598.02</c:v>
                </c:pt>
                <c:pt idx="87">
                  <c:v>363.37</c:v>
                </c:pt>
                <c:pt idx="88">
                  <c:v>113.27</c:v>
                </c:pt>
                <c:pt idx="89">
                  <c:v>150.13</c:v>
                </c:pt>
                <c:pt idx="90">
                  <c:v>204.59</c:v>
                </c:pt>
                <c:pt idx="91">
                  <c:v>31.75</c:v>
                </c:pt>
                <c:pt idx="92">
                  <c:v>96.55</c:v>
                </c:pt>
                <c:pt idx="93">
                  <c:v>568.08000000000004</c:v>
                </c:pt>
                <c:pt idx="94">
                  <c:v>471.15</c:v>
                </c:pt>
                <c:pt idx="95">
                  <c:v>356.94</c:v>
                </c:pt>
                <c:pt idx="96">
                  <c:v>326.72000000000003</c:v>
                </c:pt>
                <c:pt idx="97">
                  <c:v>29.26</c:v>
                </c:pt>
                <c:pt idx="98">
                  <c:v>23.16</c:v>
                </c:pt>
                <c:pt idx="99">
                  <c:v>154.97999999999999</c:v>
                </c:pt>
                <c:pt idx="100">
                  <c:v>83.9</c:v>
                </c:pt>
                <c:pt idx="101">
                  <c:v>635.16</c:v>
                </c:pt>
                <c:pt idx="102">
                  <c:v>142.78</c:v>
                </c:pt>
                <c:pt idx="103">
                  <c:v>151.62</c:v>
                </c:pt>
                <c:pt idx="104">
                  <c:v>145.63999999999999</c:v>
                </c:pt>
                <c:pt idx="105">
                  <c:v>625.70000000000005</c:v>
                </c:pt>
                <c:pt idx="106">
                  <c:v>635.16</c:v>
                </c:pt>
                <c:pt idx="107">
                  <c:v>290.11</c:v>
                </c:pt>
                <c:pt idx="108">
                  <c:v>101.08</c:v>
                </c:pt>
                <c:pt idx="109">
                  <c:v>562.25</c:v>
                </c:pt>
                <c:pt idx="110">
                  <c:v>571.42999999999995</c:v>
                </c:pt>
                <c:pt idx="111">
                  <c:v>555.30999999999995</c:v>
                </c:pt>
                <c:pt idx="112">
                  <c:v>64.64</c:v>
                </c:pt>
                <c:pt idx="113">
                  <c:v>49.01</c:v>
                </c:pt>
                <c:pt idx="114">
                  <c:v>124.78</c:v>
                </c:pt>
                <c:pt idx="115">
                  <c:v>222.12</c:v>
                </c:pt>
                <c:pt idx="116">
                  <c:v>56.68</c:v>
                </c:pt>
                <c:pt idx="117">
                  <c:v>232.09</c:v>
                </c:pt>
                <c:pt idx="118">
                  <c:v>464.94</c:v>
                </c:pt>
                <c:pt idx="119">
                  <c:v>187.17</c:v>
                </c:pt>
                <c:pt idx="120">
                  <c:v>516.61</c:v>
                </c:pt>
                <c:pt idx="121">
                  <c:v>350.73</c:v>
                </c:pt>
                <c:pt idx="122">
                  <c:v>330.5</c:v>
                </c:pt>
                <c:pt idx="123">
                  <c:v>541.59</c:v>
                </c:pt>
                <c:pt idx="124">
                  <c:v>252.45</c:v>
                </c:pt>
                <c:pt idx="125">
                  <c:v>67.39</c:v>
                </c:pt>
                <c:pt idx="126">
                  <c:v>453.44</c:v>
                </c:pt>
                <c:pt idx="127">
                  <c:v>37.53</c:v>
                </c:pt>
                <c:pt idx="128">
                  <c:v>86.24</c:v>
                </c:pt>
                <c:pt idx="129">
                  <c:v>148.15</c:v>
                </c:pt>
                <c:pt idx="130">
                  <c:v>525.19000000000005</c:v>
                </c:pt>
                <c:pt idx="131">
                  <c:v>673.08</c:v>
                </c:pt>
                <c:pt idx="132">
                  <c:v>54.85</c:v>
                </c:pt>
                <c:pt idx="133">
                  <c:v>529.16</c:v>
                </c:pt>
                <c:pt idx="134">
                  <c:v>138.84</c:v>
                </c:pt>
                <c:pt idx="135">
                  <c:v>613.78</c:v>
                </c:pt>
                <c:pt idx="136">
                  <c:v>899.29</c:v>
                </c:pt>
                <c:pt idx="137">
                  <c:v>590.72</c:v>
                </c:pt>
                <c:pt idx="138">
                  <c:v>940.86</c:v>
                </c:pt>
                <c:pt idx="139">
                  <c:v>336.54</c:v>
                </c:pt>
                <c:pt idx="140">
                  <c:v>376.2</c:v>
                </c:pt>
                <c:pt idx="141">
                  <c:v>613.78</c:v>
                </c:pt>
                <c:pt idx="142">
                  <c:v>229.82</c:v>
                </c:pt>
                <c:pt idx="143">
                  <c:v>161.33000000000001</c:v>
                </c:pt>
                <c:pt idx="144">
                  <c:v>264.48</c:v>
                </c:pt>
                <c:pt idx="145">
                  <c:v>619.92999999999995</c:v>
                </c:pt>
                <c:pt idx="146">
                  <c:v>41.18</c:v>
                </c:pt>
                <c:pt idx="147">
                  <c:v>181.69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D1-4E4E-8724-7E2C48E803B2}"/>
            </c:ext>
          </c:extLst>
        </c:ser>
        <c:ser>
          <c:idx val="1"/>
          <c:order val="1"/>
          <c:tx>
            <c:strRef>
              <c:f>catalyticReactor!$I$5</c:f>
              <c:strCache>
                <c:ptCount val="1"/>
                <c:pt idx="0">
                  <c:v>Predicted Reaction rate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catalyticReactor!$D$6:$D$153</c:f>
              <c:numCache>
                <c:formatCode>General</c:formatCode>
                <c:ptCount val="1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</c:numCache>
            </c:numRef>
          </c:xVal>
          <c:yVal>
            <c:numRef>
              <c:f>catalyticReactor!$I$6:$I$153</c:f>
              <c:numCache>
                <c:formatCode>General</c:formatCode>
                <c:ptCount val="148"/>
                <c:pt idx="0">
                  <c:v>564.88409737519203</c:v>
                </c:pt>
                <c:pt idx="1">
                  <c:v>294.65913166944102</c:v>
                </c:pt>
                <c:pt idx="2">
                  <c:v>331.649071565366</c:v>
                </c:pt>
                <c:pt idx="3">
                  <c:v>141.27850346862601</c:v>
                </c:pt>
                <c:pt idx="4">
                  <c:v>204.77732247556901</c:v>
                </c:pt>
                <c:pt idx="5">
                  <c:v>908.40471378571499</c:v>
                </c:pt>
                <c:pt idx="6">
                  <c:v>195.42264146809401</c:v>
                </c:pt>
                <c:pt idx="7">
                  <c:v>101.020717417987</c:v>
                </c:pt>
                <c:pt idx="8">
                  <c:v>76.383328609388499</c:v>
                </c:pt>
                <c:pt idx="9">
                  <c:v>80.751686564334804</c:v>
                </c:pt>
                <c:pt idx="10">
                  <c:v>29.157882994210802</c:v>
                </c:pt>
                <c:pt idx="11">
                  <c:v>163.885963973972</c:v>
                </c:pt>
                <c:pt idx="12">
                  <c:v>227.766662465048</c:v>
                </c:pt>
                <c:pt idx="13">
                  <c:v>74.519852634571905</c:v>
                </c:pt>
                <c:pt idx="14">
                  <c:v>301.15623195797701</c:v>
                </c:pt>
                <c:pt idx="15">
                  <c:v>591.54936900853295</c:v>
                </c:pt>
                <c:pt idx="16">
                  <c:v>319.51612143215499</c:v>
                </c:pt>
                <c:pt idx="17">
                  <c:v>5.1058652406527596</c:v>
                </c:pt>
                <c:pt idx="18">
                  <c:v>22.6935071323019</c:v>
                </c:pt>
                <c:pt idx="19">
                  <c:v>72.294116898516705</c:v>
                </c:pt>
                <c:pt idx="20">
                  <c:v>638.07682983489201</c:v>
                </c:pt>
                <c:pt idx="21">
                  <c:v>259.99198232019103</c:v>
                </c:pt>
                <c:pt idx="22">
                  <c:v>59.323580111450902</c:v>
                </c:pt>
                <c:pt idx="23">
                  <c:v>58.263326004404398</c:v>
                </c:pt>
                <c:pt idx="24">
                  <c:v>179.764496601031</c:v>
                </c:pt>
                <c:pt idx="25">
                  <c:v>140.97184690169499</c:v>
                </c:pt>
                <c:pt idx="26">
                  <c:v>212.91096964260399</c:v>
                </c:pt>
                <c:pt idx="27">
                  <c:v>171.114997927649</c:v>
                </c:pt>
                <c:pt idx="28">
                  <c:v>37.286302028036403</c:v>
                </c:pt>
                <c:pt idx="29">
                  <c:v>255.66660700858299</c:v>
                </c:pt>
                <c:pt idx="30">
                  <c:v>113.530773741171</c:v>
                </c:pt>
                <c:pt idx="31">
                  <c:v>234.80627311722</c:v>
                </c:pt>
                <c:pt idx="32">
                  <c:v>562.00259317825305</c:v>
                </c:pt>
                <c:pt idx="33">
                  <c:v>215.921530296768</c:v>
                </c:pt>
                <c:pt idx="34">
                  <c:v>406.707293927607</c:v>
                </c:pt>
                <c:pt idx="35">
                  <c:v>269.25740934047099</c:v>
                </c:pt>
                <c:pt idx="36">
                  <c:v>261.27188873331198</c:v>
                </c:pt>
                <c:pt idx="37">
                  <c:v>517.01554848128001</c:v>
                </c:pt>
                <c:pt idx="38">
                  <c:v>71.0284350912234</c:v>
                </c:pt>
                <c:pt idx="39">
                  <c:v>87.017590241824806</c:v>
                </c:pt>
                <c:pt idx="40">
                  <c:v>104.968758694532</c:v>
                </c:pt>
                <c:pt idx="41">
                  <c:v>465.16292558337199</c:v>
                </c:pt>
                <c:pt idx="42">
                  <c:v>463.96921252106199</c:v>
                </c:pt>
                <c:pt idx="43">
                  <c:v>216.500006111555</c:v>
                </c:pt>
                <c:pt idx="44">
                  <c:v>47.837109142225103</c:v>
                </c:pt>
                <c:pt idx="45">
                  <c:v>253.835819360822</c:v>
                </c:pt>
                <c:pt idx="46">
                  <c:v>186.82186908200799</c:v>
                </c:pt>
                <c:pt idx="47">
                  <c:v>350.55158685546701</c:v>
                </c:pt>
                <c:pt idx="48">
                  <c:v>60.204997689807598</c:v>
                </c:pt>
                <c:pt idx="49">
                  <c:v>186.989173461463</c:v>
                </c:pt>
                <c:pt idx="50">
                  <c:v>116.780998553852</c:v>
                </c:pt>
                <c:pt idx="51">
                  <c:v>53.340756073725501</c:v>
                </c:pt>
                <c:pt idx="52">
                  <c:v>170.91224662561399</c:v>
                </c:pt>
                <c:pt idx="53">
                  <c:v>45.6609164616412</c:v>
                </c:pt>
                <c:pt idx="54">
                  <c:v>428.423612961716</c:v>
                </c:pt>
                <c:pt idx="55">
                  <c:v>443.380626684606</c:v>
                </c:pt>
                <c:pt idx="56">
                  <c:v>274.98102541435799</c:v>
                </c:pt>
                <c:pt idx="57">
                  <c:v>277.87516376901698</c:v>
                </c:pt>
                <c:pt idx="58">
                  <c:v>83.892339115843001</c:v>
                </c:pt>
                <c:pt idx="59">
                  <c:v>116.731859203886</c:v>
                </c:pt>
                <c:pt idx="60">
                  <c:v>150.23149883152701</c:v>
                </c:pt>
                <c:pt idx="61">
                  <c:v>416.78868800985401</c:v>
                </c:pt>
                <c:pt idx="62">
                  <c:v>719.94044428004997</c:v>
                </c:pt>
                <c:pt idx="63">
                  <c:v>329.60550202363999</c:v>
                </c:pt>
                <c:pt idx="64">
                  <c:v>529.41967678544802</c:v>
                </c:pt>
                <c:pt idx="65">
                  <c:v>799.54417823632002</c:v>
                </c:pt>
                <c:pt idx="66">
                  <c:v>85.648957683590893</c:v>
                </c:pt>
                <c:pt idx="67">
                  <c:v>532.94698192688895</c:v>
                </c:pt>
                <c:pt idx="68">
                  <c:v>513.98232056748805</c:v>
                </c:pt>
                <c:pt idx="69">
                  <c:v>277.87516376901698</c:v>
                </c:pt>
                <c:pt idx="70">
                  <c:v>98.935236368746303</c:v>
                </c:pt>
                <c:pt idx="71">
                  <c:v>116.28742263873001</c:v>
                </c:pt>
                <c:pt idx="72">
                  <c:v>151.04368275008699</c:v>
                </c:pt>
                <c:pt idx="73">
                  <c:v>432.81149639617502</c:v>
                </c:pt>
                <c:pt idx="74">
                  <c:v>406.39999142448198</c:v>
                </c:pt>
                <c:pt idx="75">
                  <c:v>885.15994146031005</c:v>
                </c:pt>
                <c:pt idx="76">
                  <c:v>229.026441873924</c:v>
                </c:pt>
                <c:pt idx="77">
                  <c:v>175.82966353497901</c:v>
                </c:pt>
                <c:pt idx="78">
                  <c:v>405.796262553833</c:v>
                </c:pt>
                <c:pt idx="79">
                  <c:v>213.17000166531801</c:v>
                </c:pt>
                <c:pt idx="80">
                  <c:v>573.22673530627799</c:v>
                </c:pt>
                <c:pt idx="81">
                  <c:v>636.28031274292402</c:v>
                </c:pt>
                <c:pt idx="82">
                  <c:v>830.93167719159999</c:v>
                </c:pt>
                <c:pt idx="83">
                  <c:v>138.582386124279</c:v>
                </c:pt>
                <c:pt idx="84">
                  <c:v>32.642151980739897</c:v>
                </c:pt>
                <c:pt idx="85">
                  <c:v>519.94000861859502</c:v>
                </c:pt>
                <c:pt idx="86">
                  <c:v>599.43395476963303</c:v>
                </c:pt>
                <c:pt idx="87">
                  <c:v>364.88222830754199</c:v>
                </c:pt>
                <c:pt idx="88">
                  <c:v>113.530773741171</c:v>
                </c:pt>
                <c:pt idx="89">
                  <c:v>149.45541108662499</c:v>
                </c:pt>
                <c:pt idx="90">
                  <c:v>205.396026031725</c:v>
                </c:pt>
                <c:pt idx="91">
                  <c:v>30.090083770686501</c:v>
                </c:pt>
                <c:pt idx="92">
                  <c:v>96.308975455804202</c:v>
                </c:pt>
                <c:pt idx="93">
                  <c:v>568.60726100160798</c:v>
                </c:pt>
                <c:pt idx="94">
                  <c:v>470.94745518853603</c:v>
                </c:pt>
                <c:pt idx="95">
                  <c:v>355.54268167792497</c:v>
                </c:pt>
                <c:pt idx="96">
                  <c:v>325.442513248296</c:v>
                </c:pt>
                <c:pt idx="97">
                  <c:v>29.435138208001302</c:v>
                </c:pt>
                <c:pt idx="98">
                  <c:v>22.6935071323019</c:v>
                </c:pt>
                <c:pt idx="99">
                  <c:v>157.24714891088701</c:v>
                </c:pt>
                <c:pt idx="100">
                  <c:v>84.034047653473806</c:v>
                </c:pt>
                <c:pt idx="101">
                  <c:v>636.94933126810497</c:v>
                </c:pt>
                <c:pt idx="102">
                  <c:v>142.22359576213401</c:v>
                </c:pt>
                <c:pt idx="103">
                  <c:v>151.04368275008699</c:v>
                </c:pt>
                <c:pt idx="104">
                  <c:v>146.22614909276601</c:v>
                </c:pt>
                <c:pt idx="105">
                  <c:v>625.21206303692304</c:v>
                </c:pt>
                <c:pt idx="106">
                  <c:v>636.94933126810497</c:v>
                </c:pt>
                <c:pt idx="107">
                  <c:v>290.71171143387397</c:v>
                </c:pt>
                <c:pt idx="108">
                  <c:v>105.272273605645</c:v>
                </c:pt>
                <c:pt idx="109">
                  <c:v>562.44789269607804</c:v>
                </c:pt>
                <c:pt idx="110">
                  <c:v>573.22673530627799</c:v>
                </c:pt>
                <c:pt idx="111">
                  <c:v>554.29942496450599</c:v>
                </c:pt>
                <c:pt idx="112">
                  <c:v>65.484561086130398</c:v>
                </c:pt>
                <c:pt idx="113">
                  <c:v>48.718687144057903</c:v>
                </c:pt>
                <c:pt idx="114">
                  <c:v>124.005174467221</c:v>
                </c:pt>
                <c:pt idx="115">
                  <c:v>223.85189487944999</c:v>
                </c:pt>
                <c:pt idx="116">
                  <c:v>56.505211408262902</c:v>
                </c:pt>
                <c:pt idx="117">
                  <c:v>233.230889966028</c:v>
                </c:pt>
                <c:pt idx="118">
                  <c:v>465.16292558337199</c:v>
                </c:pt>
                <c:pt idx="119">
                  <c:v>186.82186908200799</c:v>
                </c:pt>
                <c:pt idx="120">
                  <c:v>514.94790084515205</c:v>
                </c:pt>
                <c:pt idx="121">
                  <c:v>350.51741256359497</c:v>
                </c:pt>
                <c:pt idx="122">
                  <c:v>329.81887214228198</c:v>
                </c:pt>
                <c:pt idx="123">
                  <c:v>541.74002512988102</c:v>
                </c:pt>
                <c:pt idx="124">
                  <c:v>252.981338882221</c:v>
                </c:pt>
                <c:pt idx="125">
                  <c:v>68.409141277609194</c:v>
                </c:pt>
                <c:pt idx="126">
                  <c:v>452.89868231127798</c:v>
                </c:pt>
                <c:pt idx="127">
                  <c:v>38.240813872505399</c:v>
                </c:pt>
                <c:pt idx="128">
                  <c:v>85.648957683590893</c:v>
                </c:pt>
                <c:pt idx="129">
                  <c:v>147.178544682612</c:v>
                </c:pt>
                <c:pt idx="130">
                  <c:v>525.67406449202997</c:v>
                </c:pt>
                <c:pt idx="131">
                  <c:v>673.10592375637702</c:v>
                </c:pt>
                <c:pt idx="132">
                  <c:v>54.336503218953503</c:v>
                </c:pt>
                <c:pt idx="133">
                  <c:v>529.98095746282604</c:v>
                </c:pt>
                <c:pt idx="134">
                  <c:v>138.582386124279</c:v>
                </c:pt>
                <c:pt idx="135">
                  <c:v>614.50608096145504</c:v>
                </c:pt>
                <c:pt idx="136">
                  <c:v>899.01566197865702</c:v>
                </c:pt>
                <c:pt idx="137">
                  <c:v>591.54936900853295</c:v>
                </c:pt>
                <c:pt idx="138">
                  <c:v>940.16307355094602</c:v>
                </c:pt>
                <c:pt idx="139">
                  <c:v>335.987019739223</c:v>
                </c:pt>
                <c:pt idx="140">
                  <c:v>375.63629956778698</c:v>
                </c:pt>
                <c:pt idx="141">
                  <c:v>614.50608096145504</c:v>
                </c:pt>
                <c:pt idx="142">
                  <c:v>229.840437701631</c:v>
                </c:pt>
                <c:pt idx="143">
                  <c:v>162.031222875098</c:v>
                </c:pt>
                <c:pt idx="144">
                  <c:v>265.19395388430002</c:v>
                </c:pt>
                <c:pt idx="145">
                  <c:v>619.71480204728005</c:v>
                </c:pt>
                <c:pt idx="146">
                  <c:v>37.1420409266007</c:v>
                </c:pt>
                <c:pt idx="147">
                  <c:v>181.803894195922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D1-4E4E-8724-7E2C48E80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097295"/>
        <c:axId val="562091471"/>
      </c:scatterChart>
      <c:valAx>
        <c:axId val="562097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091471"/>
        <c:crosses val="autoZero"/>
        <c:crossBetween val="midCat"/>
      </c:valAx>
      <c:valAx>
        <c:axId val="56209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097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43</xdr:row>
      <xdr:rowOff>9524</xdr:rowOff>
    </xdr:from>
    <xdr:to>
      <xdr:col>20</xdr:col>
      <xdr:colOff>2019299</xdr:colOff>
      <xdr:row>69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7A8FF2-2F4D-4E58-81CE-676F5276B9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NIT%20DGP\3rd%20year%206th%20Sem\CHC614%20AI\Assignment.xlsx" TargetMode="External"/><Relationship Id="rId1" Type="http://schemas.openxmlformats.org/officeDocument/2006/relationships/externalLinkPath" Target="/NIT%20DGP/3rd%20year%206th%20Sem/CHC614%20AI/Assign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ioReactor"/>
      <sheetName val="catalyticReactor"/>
    </sheetNames>
    <sheetDataSet>
      <sheetData sheetId="0"/>
      <sheetData sheetId="1">
        <row r="5">
          <cell r="H5" t="str">
            <v>RT Reaction rate 10-10 mol toluene n/g cat. Sec</v>
          </cell>
          <cell r="I5" t="str">
            <v>Predicted Reaction rate</v>
          </cell>
        </row>
        <row r="6">
          <cell r="D6">
            <v>1</v>
          </cell>
          <cell r="H6">
            <v>566.34</v>
          </cell>
          <cell r="I6">
            <v>564.88409737519203</v>
          </cell>
        </row>
        <row r="7">
          <cell r="D7">
            <v>2</v>
          </cell>
          <cell r="H7">
            <v>296.3</v>
          </cell>
          <cell r="I7">
            <v>294.65913166944102</v>
          </cell>
        </row>
        <row r="8">
          <cell r="D8">
            <v>3</v>
          </cell>
          <cell r="H8">
            <v>333.16</v>
          </cell>
          <cell r="I8">
            <v>331.649071565366</v>
          </cell>
        </row>
        <row r="9">
          <cell r="D9">
            <v>4</v>
          </cell>
          <cell r="H9">
            <v>146.29</v>
          </cell>
          <cell r="I9">
            <v>141.27850346862601</v>
          </cell>
        </row>
        <row r="10">
          <cell r="D10">
            <v>5</v>
          </cell>
          <cell r="H10">
            <v>205.58</v>
          </cell>
          <cell r="I10">
            <v>204.77732247556901</v>
          </cell>
        </row>
        <row r="11">
          <cell r="D11">
            <v>6</v>
          </cell>
          <cell r="H11">
            <v>908.65</v>
          </cell>
          <cell r="I11">
            <v>908.40471378571499</v>
          </cell>
        </row>
        <row r="12">
          <cell r="D12">
            <v>7</v>
          </cell>
          <cell r="H12">
            <v>196.03</v>
          </cell>
          <cell r="I12">
            <v>195.42264146809401</v>
          </cell>
        </row>
        <row r="13">
          <cell r="D13">
            <v>8</v>
          </cell>
          <cell r="H13">
            <v>100.96</v>
          </cell>
          <cell r="I13">
            <v>101.020717417987</v>
          </cell>
        </row>
        <row r="14">
          <cell r="D14">
            <v>9</v>
          </cell>
          <cell r="H14">
            <v>76.66</v>
          </cell>
          <cell r="I14">
            <v>76.383328609388499</v>
          </cell>
        </row>
        <row r="15">
          <cell r="D15">
            <v>10</v>
          </cell>
          <cell r="H15">
            <v>80.510000000000005</v>
          </cell>
          <cell r="I15">
            <v>80.751686564334804</v>
          </cell>
        </row>
        <row r="16">
          <cell r="D16">
            <v>11</v>
          </cell>
          <cell r="H16">
            <v>28.75</v>
          </cell>
          <cell r="I16">
            <v>29.157882994210802</v>
          </cell>
        </row>
        <row r="17">
          <cell r="D17">
            <v>12</v>
          </cell>
          <cell r="H17">
            <v>165.54</v>
          </cell>
          <cell r="I17">
            <v>163.885963973972</v>
          </cell>
        </row>
        <row r="18">
          <cell r="D18">
            <v>13</v>
          </cell>
          <cell r="H18">
            <v>228.26</v>
          </cell>
          <cell r="I18">
            <v>227.766662465048</v>
          </cell>
        </row>
        <row r="19">
          <cell r="D19">
            <v>14</v>
          </cell>
          <cell r="H19">
            <v>73.41</v>
          </cell>
          <cell r="I19">
            <v>74.519852634571905</v>
          </cell>
        </row>
        <row r="20">
          <cell r="D20">
            <v>15</v>
          </cell>
          <cell r="H20">
            <v>299.69</v>
          </cell>
          <cell r="I20">
            <v>301.15623195797701</v>
          </cell>
        </row>
        <row r="21">
          <cell r="D21">
            <v>16</v>
          </cell>
          <cell r="H21">
            <v>590.72</v>
          </cell>
          <cell r="I21">
            <v>591.54936900853295</v>
          </cell>
        </row>
        <row r="22">
          <cell r="D22">
            <v>17</v>
          </cell>
          <cell r="H22">
            <v>319.57</v>
          </cell>
          <cell r="I22">
            <v>319.51612143215499</v>
          </cell>
        </row>
        <row r="23">
          <cell r="D23">
            <v>18</v>
          </cell>
          <cell r="H23">
            <v>11.58</v>
          </cell>
          <cell r="I23">
            <v>5.1058652406527596</v>
          </cell>
        </row>
        <row r="24">
          <cell r="D24">
            <v>19</v>
          </cell>
          <cell r="H24">
            <v>23.16</v>
          </cell>
          <cell r="I24">
            <v>22.6935071323019</v>
          </cell>
        </row>
        <row r="25">
          <cell r="D25">
            <v>20</v>
          </cell>
          <cell r="H25">
            <v>72.819999999999993</v>
          </cell>
          <cell r="I25">
            <v>72.294116898516705</v>
          </cell>
        </row>
        <row r="26">
          <cell r="D26">
            <v>21</v>
          </cell>
          <cell r="H26">
            <v>635.9</v>
          </cell>
          <cell r="I26">
            <v>638.07682983489201</v>
          </cell>
        </row>
        <row r="27">
          <cell r="D27">
            <v>22</v>
          </cell>
          <cell r="H27">
            <v>259.26</v>
          </cell>
          <cell r="I27">
            <v>259.99198232019103</v>
          </cell>
        </row>
        <row r="28">
          <cell r="D28">
            <v>23</v>
          </cell>
          <cell r="H28">
            <v>58.52</v>
          </cell>
          <cell r="I28">
            <v>59.323580111450902</v>
          </cell>
        </row>
        <row r="29">
          <cell r="D29">
            <v>24</v>
          </cell>
          <cell r="H29">
            <v>59.07</v>
          </cell>
          <cell r="I29">
            <v>58.263326004404398</v>
          </cell>
        </row>
        <row r="30">
          <cell r="D30">
            <v>25</v>
          </cell>
          <cell r="H30">
            <v>180.26</v>
          </cell>
          <cell r="I30">
            <v>179.764496601031</v>
          </cell>
        </row>
        <row r="31">
          <cell r="D31">
            <v>26</v>
          </cell>
          <cell r="H31">
            <v>141.88999999999999</v>
          </cell>
          <cell r="I31">
            <v>140.97184690169499</v>
          </cell>
        </row>
        <row r="32">
          <cell r="D32">
            <v>27</v>
          </cell>
          <cell r="H32">
            <v>213.63</v>
          </cell>
          <cell r="I32">
            <v>212.91096964260399</v>
          </cell>
        </row>
        <row r="33">
          <cell r="D33">
            <v>28</v>
          </cell>
          <cell r="H33">
            <v>170.99</v>
          </cell>
          <cell r="I33">
            <v>171.114997927649</v>
          </cell>
        </row>
        <row r="34">
          <cell r="D34">
            <v>29</v>
          </cell>
          <cell r="H34">
            <v>39.72</v>
          </cell>
          <cell r="I34">
            <v>37.286302028036403</v>
          </cell>
        </row>
        <row r="35">
          <cell r="D35">
            <v>30</v>
          </cell>
          <cell r="H35">
            <v>256.36</v>
          </cell>
          <cell r="I35">
            <v>255.66660700858299</v>
          </cell>
        </row>
        <row r="36">
          <cell r="D36">
            <v>31</v>
          </cell>
          <cell r="H36">
            <v>113.27</v>
          </cell>
          <cell r="I36">
            <v>113.530773741171</v>
          </cell>
        </row>
        <row r="37">
          <cell r="D37">
            <v>32</v>
          </cell>
          <cell r="H37">
            <v>235.37</v>
          </cell>
          <cell r="I37">
            <v>234.80627311722</v>
          </cell>
        </row>
        <row r="38">
          <cell r="D38">
            <v>33</v>
          </cell>
          <cell r="H38">
            <v>562.22</v>
          </cell>
          <cell r="I38">
            <v>562.00259317825305</v>
          </cell>
        </row>
        <row r="39">
          <cell r="D39">
            <v>34</v>
          </cell>
          <cell r="H39">
            <v>216.99</v>
          </cell>
          <cell r="I39">
            <v>215.921530296768</v>
          </cell>
        </row>
        <row r="40">
          <cell r="D40">
            <v>35</v>
          </cell>
          <cell r="H40">
            <v>406.58</v>
          </cell>
          <cell r="I40">
            <v>406.707293927607</v>
          </cell>
        </row>
        <row r="41">
          <cell r="D41">
            <v>36</v>
          </cell>
          <cell r="H41">
            <v>269.23</v>
          </cell>
          <cell r="I41">
            <v>269.25740934047099</v>
          </cell>
        </row>
        <row r="42">
          <cell r="D42">
            <v>37</v>
          </cell>
          <cell r="H42">
            <v>261.48</v>
          </cell>
          <cell r="I42">
            <v>261.27188873331198</v>
          </cell>
        </row>
        <row r="43">
          <cell r="D43">
            <v>38</v>
          </cell>
          <cell r="H43">
            <v>517.1</v>
          </cell>
          <cell r="I43">
            <v>517.01554848128001</v>
          </cell>
        </row>
        <row r="44">
          <cell r="D44">
            <v>39</v>
          </cell>
          <cell r="H44">
            <v>69.48</v>
          </cell>
          <cell r="I44">
            <v>71.0284350912234</v>
          </cell>
        </row>
        <row r="45">
          <cell r="D45">
            <v>40</v>
          </cell>
          <cell r="H45">
            <v>87.09</v>
          </cell>
          <cell r="I45">
            <v>87.017590241824806</v>
          </cell>
        </row>
        <row r="46">
          <cell r="D46">
            <v>41</v>
          </cell>
          <cell r="H46">
            <v>105.04</v>
          </cell>
          <cell r="I46">
            <v>104.968758694532</v>
          </cell>
        </row>
        <row r="47">
          <cell r="D47">
            <v>42</v>
          </cell>
          <cell r="H47">
            <v>464.94</v>
          </cell>
          <cell r="I47">
            <v>465.16292558337199</v>
          </cell>
        </row>
        <row r="48">
          <cell r="D48">
            <v>43</v>
          </cell>
          <cell r="H48">
            <v>464.94</v>
          </cell>
          <cell r="I48">
            <v>463.96921252106199</v>
          </cell>
        </row>
        <row r="49">
          <cell r="D49">
            <v>44</v>
          </cell>
          <cell r="H49">
            <v>216.63</v>
          </cell>
          <cell r="I49">
            <v>216.500006111555</v>
          </cell>
        </row>
        <row r="50">
          <cell r="D50">
            <v>45</v>
          </cell>
          <cell r="H50">
            <v>47.07</v>
          </cell>
          <cell r="I50">
            <v>47.837109142225103</v>
          </cell>
        </row>
        <row r="51">
          <cell r="D51">
            <v>46</v>
          </cell>
          <cell r="H51">
            <v>253.97</v>
          </cell>
          <cell r="I51">
            <v>253.835819360822</v>
          </cell>
        </row>
        <row r="52">
          <cell r="D52">
            <v>47</v>
          </cell>
          <cell r="H52">
            <v>187.17</v>
          </cell>
          <cell r="I52">
            <v>186.82186908200799</v>
          </cell>
        </row>
        <row r="53">
          <cell r="D53">
            <v>48</v>
          </cell>
          <cell r="H53">
            <v>348.37</v>
          </cell>
          <cell r="I53">
            <v>350.55158685546701</v>
          </cell>
        </row>
        <row r="54">
          <cell r="D54">
            <v>49</v>
          </cell>
          <cell r="H54">
            <v>57.9</v>
          </cell>
          <cell r="I54">
            <v>60.204997689807598</v>
          </cell>
        </row>
        <row r="55">
          <cell r="D55">
            <v>50</v>
          </cell>
          <cell r="H55">
            <v>187.41</v>
          </cell>
          <cell r="I55">
            <v>186.989173461463</v>
          </cell>
        </row>
        <row r="56">
          <cell r="D56">
            <v>51</v>
          </cell>
          <cell r="H56">
            <v>116.04</v>
          </cell>
          <cell r="I56">
            <v>116.780998553852</v>
          </cell>
        </row>
        <row r="57">
          <cell r="D57">
            <v>52</v>
          </cell>
          <cell r="H57">
            <v>53.78</v>
          </cell>
          <cell r="I57">
            <v>53.340756073725501</v>
          </cell>
        </row>
        <row r="58">
          <cell r="D58">
            <v>53</v>
          </cell>
          <cell r="H58">
            <v>171.25</v>
          </cell>
          <cell r="I58">
            <v>170.91224662561399</v>
          </cell>
        </row>
        <row r="59">
          <cell r="D59">
            <v>54</v>
          </cell>
          <cell r="H59">
            <v>46.31</v>
          </cell>
          <cell r="I59">
            <v>45.6609164616412</v>
          </cell>
        </row>
        <row r="60">
          <cell r="D60">
            <v>55</v>
          </cell>
          <cell r="H60">
            <v>428.13</v>
          </cell>
          <cell r="I60">
            <v>428.423612961716</v>
          </cell>
        </row>
        <row r="61">
          <cell r="D61">
            <v>56</v>
          </cell>
          <cell r="H61">
            <v>444.44</v>
          </cell>
          <cell r="I61">
            <v>443.380626684606</v>
          </cell>
        </row>
        <row r="62">
          <cell r="D62">
            <v>57</v>
          </cell>
          <cell r="H62">
            <v>274.24</v>
          </cell>
          <cell r="I62">
            <v>274.98102541435799</v>
          </cell>
        </row>
        <row r="63">
          <cell r="D63">
            <v>58</v>
          </cell>
          <cell r="H63">
            <v>278.14999999999998</v>
          </cell>
          <cell r="I63">
            <v>277.87516376901698</v>
          </cell>
        </row>
        <row r="64">
          <cell r="D64">
            <v>59</v>
          </cell>
          <cell r="H64">
            <v>82.35</v>
          </cell>
          <cell r="I64">
            <v>83.892339115843001</v>
          </cell>
        </row>
        <row r="65">
          <cell r="D65">
            <v>60</v>
          </cell>
          <cell r="H65">
            <v>116.99</v>
          </cell>
          <cell r="I65">
            <v>116.731859203886</v>
          </cell>
        </row>
        <row r="66">
          <cell r="D66">
            <v>61</v>
          </cell>
          <cell r="H66">
            <v>149.5</v>
          </cell>
          <cell r="I66">
            <v>150.23149883152701</v>
          </cell>
        </row>
        <row r="67">
          <cell r="D67">
            <v>62</v>
          </cell>
          <cell r="H67">
            <v>416.53</v>
          </cell>
          <cell r="I67">
            <v>416.78868800985401</v>
          </cell>
        </row>
        <row r="68">
          <cell r="D68">
            <v>63</v>
          </cell>
          <cell r="H68">
            <v>719.53</v>
          </cell>
          <cell r="I68">
            <v>719.94044428004997</v>
          </cell>
        </row>
        <row r="69">
          <cell r="D69">
            <v>64</v>
          </cell>
          <cell r="H69">
            <v>329.09</v>
          </cell>
          <cell r="I69">
            <v>329.60550202363999</v>
          </cell>
        </row>
        <row r="70">
          <cell r="D70">
            <v>65</v>
          </cell>
          <cell r="H70">
            <v>528.97</v>
          </cell>
          <cell r="I70">
            <v>529.41967678544802</v>
          </cell>
        </row>
        <row r="71">
          <cell r="D71">
            <v>66</v>
          </cell>
          <cell r="H71">
            <v>799.37</v>
          </cell>
          <cell r="I71">
            <v>799.54417823632002</v>
          </cell>
        </row>
        <row r="72">
          <cell r="D72">
            <v>67</v>
          </cell>
          <cell r="H72">
            <v>86.24</v>
          </cell>
          <cell r="I72">
            <v>85.648957683590893</v>
          </cell>
        </row>
        <row r="73">
          <cell r="D73">
            <v>68</v>
          </cell>
          <cell r="H73">
            <v>533.04999999999995</v>
          </cell>
          <cell r="I73">
            <v>532.94698192688895</v>
          </cell>
        </row>
        <row r="74">
          <cell r="D74">
            <v>69</v>
          </cell>
          <cell r="H74">
            <v>514.33000000000004</v>
          </cell>
          <cell r="I74">
            <v>513.98232056748805</v>
          </cell>
        </row>
        <row r="75">
          <cell r="D75">
            <v>70</v>
          </cell>
          <cell r="H75">
            <v>278.14999999999998</v>
          </cell>
          <cell r="I75">
            <v>277.87516376901698</v>
          </cell>
        </row>
        <row r="76">
          <cell r="D76">
            <v>71</v>
          </cell>
          <cell r="H76">
            <v>98.77</v>
          </cell>
          <cell r="I76">
            <v>98.935236368746303</v>
          </cell>
        </row>
        <row r="77">
          <cell r="D77">
            <v>72</v>
          </cell>
          <cell r="H77">
            <v>120.9</v>
          </cell>
          <cell r="I77">
            <v>116.28742263873001</v>
          </cell>
        </row>
        <row r="78">
          <cell r="D78">
            <v>73</v>
          </cell>
          <cell r="H78">
            <v>151.62</v>
          </cell>
          <cell r="I78">
            <v>151.04368275008699</v>
          </cell>
        </row>
        <row r="79">
          <cell r="D79">
            <v>74</v>
          </cell>
          <cell r="H79">
            <v>433.71</v>
          </cell>
          <cell r="I79">
            <v>432.81149639617502</v>
          </cell>
        </row>
        <row r="80">
          <cell r="D80">
            <v>75</v>
          </cell>
          <cell r="H80">
            <v>408.4</v>
          </cell>
          <cell r="I80">
            <v>406.39999142448198</v>
          </cell>
        </row>
        <row r="81">
          <cell r="D81">
            <v>76</v>
          </cell>
          <cell r="H81">
            <v>888.89</v>
          </cell>
          <cell r="I81">
            <v>885.15994146031005</v>
          </cell>
        </row>
        <row r="82">
          <cell r="D82">
            <v>77</v>
          </cell>
          <cell r="H82">
            <v>227.3</v>
          </cell>
          <cell r="I82">
            <v>229.026441873924</v>
          </cell>
        </row>
        <row r="83">
          <cell r="D83">
            <v>78</v>
          </cell>
          <cell r="H83">
            <v>175.37</v>
          </cell>
          <cell r="I83">
            <v>175.82966353497901</v>
          </cell>
        </row>
        <row r="84">
          <cell r="D84">
            <v>79</v>
          </cell>
          <cell r="H84">
            <v>404.33</v>
          </cell>
          <cell r="I84">
            <v>405.796262553833</v>
          </cell>
        </row>
        <row r="85">
          <cell r="D85">
            <v>80</v>
          </cell>
          <cell r="H85">
            <v>214.16</v>
          </cell>
          <cell r="I85">
            <v>213.17000166531801</v>
          </cell>
        </row>
        <row r="86">
          <cell r="D86">
            <v>81</v>
          </cell>
          <cell r="H86">
            <v>571.42999999999995</v>
          </cell>
          <cell r="I86">
            <v>573.22673530627799</v>
          </cell>
        </row>
        <row r="87">
          <cell r="D87">
            <v>82</v>
          </cell>
          <cell r="H87">
            <v>634.55999999999995</v>
          </cell>
          <cell r="I87">
            <v>636.28031274292402</v>
          </cell>
        </row>
        <row r="88">
          <cell r="D88">
            <v>83</v>
          </cell>
          <cell r="H88">
            <v>832.86</v>
          </cell>
          <cell r="I88">
            <v>830.93167719159999</v>
          </cell>
        </row>
        <row r="89">
          <cell r="D89">
            <v>84</v>
          </cell>
          <cell r="H89">
            <v>138.84</v>
          </cell>
          <cell r="I89">
            <v>138.582386124279</v>
          </cell>
        </row>
        <row r="90">
          <cell r="D90">
            <v>85</v>
          </cell>
          <cell r="H90">
            <v>33.69</v>
          </cell>
          <cell r="I90">
            <v>32.642151980739897</v>
          </cell>
        </row>
        <row r="91">
          <cell r="D91">
            <v>86</v>
          </cell>
          <cell r="H91">
            <v>523.36</v>
          </cell>
          <cell r="I91">
            <v>519.94000861859502</v>
          </cell>
        </row>
        <row r="92">
          <cell r="D92">
            <v>87</v>
          </cell>
          <cell r="H92">
            <v>598.02</v>
          </cell>
          <cell r="I92">
            <v>599.43395476963303</v>
          </cell>
        </row>
        <row r="93">
          <cell r="D93">
            <v>88</v>
          </cell>
          <cell r="H93">
            <v>363.37</v>
          </cell>
          <cell r="I93">
            <v>364.88222830754199</v>
          </cell>
        </row>
        <row r="94">
          <cell r="D94">
            <v>89</v>
          </cell>
          <cell r="H94">
            <v>113.27</v>
          </cell>
          <cell r="I94">
            <v>113.530773741171</v>
          </cell>
        </row>
        <row r="95">
          <cell r="D95">
            <v>90</v>
          </cell>
          <cell r="H95">
            <v>150.13</v>
          </cell>
          <cell r="I95">
            <v>149.45541108662499</v>
          </cell>
        </row>
        <row r="96">
          <cell r="D96">
            <v>91</v>
          </cell>
          <cell r="H96">
            <v>204.59</v>
          </cell>
          <cell r="I96">
            <v>205.396026031725</v>
          </cell>
        </row>
        <row r="97">
          <cell r="D97">
            <v>92</v>
          </cell>
          <cell r="H97">
            <v>31.75</v>
          </cell>
          <cell r="I97">
            <v>30.090083770686501</v>
          </cell>
        </row>
        <row r="98">
          <cell r="D98">
            <v>93</v>
          </cell>
          <cell r="H98">
            <v>96.55</v>
          </cell>
          <cell r="I98">
            <v>96.308975455804202</v>
          </cell>
        </row>
        <row r="99">
          <cell r="D99">
            <v>94</v>
          </cell>
          <cell r="H99">
            <v>568.08000000000004</v>
          </cell>
          <cell r="I99">
            <v>568.60726100160798</v>
          </cell>
        </row>
        <row r="100">
          <cell r="D100">
            <v>95</v>
          </cell>
          <cell r="H100">
            <v>471.15</v>
          </cell>
          <cell r="I100">
            <v>470.94745518853603</v>
          </cell>
        </row>
        <row r="101">
          <cell r="D101">
            <v>96</v>
          </cell>
          <cell r="H101">
            <v>356.94</v>
          </cell>
          <cell r="I101">
            <v>355.54268167792497</v>
          </cell>
        </row>
        <row r="102">
          <cell r="D102">
            <v>97</v>
          </cell>
          <cell r="H102">
            <v>326.72000000000003</v>
          </cell>
          <cell r="I102">
            <v>325.442513248296</v>
          </cell>
        </row>
        <row r="103">
          <cell r="D103">
            <v>98</v>
          </cell>
          <cell r="H103">
            <v>29.26</v>
          </cell>
          <cell r="I103">
            <v>29.435138208001302</v>
          </cell>
        </row>
        <row r="104">
          <cell r="D104">
            <v>99</v>
          </cell>
          <cell r="H104">
            <v>23.16</v>
          </cell>
          <cell r="I104">
            <v>22.6935071323019</v>
          </cell>
        </row>
        <row r="105">
          <cell r="D105">
            <v>100</v>
          </cell>
          <cell r="H105">
            <v>154.97999999999999</v>
          </cell>
          <cell r="I105">
            <v>157.24714891088701</v>
          </cell>
        </row>
        <row r="106">
          <cell r="D106">
            <v>101</v>
          </cell>
          <cell r="H106">
            <v>83.9</v>
          </cell>
          <cell r="I106">
            <v>84.034047653473806</v>
          </cell>
        </row>
        <row r="107">
          <cell r="D107">
            <v>102</v>
          </cell>
          <cell r="H107">
            <v>635.16</v>
          </cell>
          <cell r="I107">
            <v>636.94933126810497</v>
          </cell>
        </row>
        <row r="108">
          <cell r="D108">
            <v>103</v>
          </cell>
          <cell r="H108">
            <v>142.78</v>
          </cell>
          <cell r="I108">
            <v>142.22359576213401</v>
          </cell>
        </row>
        <row r="109">
          <cell r="D109">
            <v>104</v>
          </cell>
          <cell r="H109">
            <v>151.62</v>
          </cell>
          <cell r="I109">
            <v>151.04368275008699</v>
          </cell>
        </row>
        <row r="110">
          <cell r="D110">
            <v>105</v>
          </cell>
          <cell r="H110">
            <v>145.63999999999999</v>
          </cell>
          <cell r="I110">
            <v>146.22614909276601</v>
          </cell>
        </row>
        <row r="111">
          <cell r="D111">
            <v>106</v>
          </cell>
          <cell r="H111">
            <v>625.70000000000005</v>
          </cell>
          <cell r="I111">
            <v>625.21206303692304</v>
          </cell>
        </row>
        <row r="112">
          <cell r="D112">
            <v>107</v>
          </cell>
          <cell r="H112">
            <v>635.16</v>
          </cell>
          <cell r="I112">
            <v>636.94933126810497</v>
          </cell>
        </row>
        <row r="113">
          <cell r="D113">
            <v>108</v>
          </cell>
          <cell r="H113">
            <v>290.11</v>
          </cell>
          <cell r="I113">
            <v>290.71171143387397</v>
          </cell>
        </row>
        <row r="114">
          <cell r="D114">
            <v>109</v>
          </cell>
          <cell r="H114">
            <v>101.08</v>
          </cell>
          <cell r="I114">
            <v>105.272273605645</v>
          </cell>
        </row>
        <row r="115">
          <cell r="D115">
            <v>110</v>
          </cell>
          <cell r="H115">
            <v>562.25</v>
          </cell>
          <cell r="I115">
            <v>562.44789269607804</v>
          </cell>
        </row>
        <row r="116">
          <cell r="D116">
            <v>111</v>
          </cell>
          <cell r="H116">
            <v>571.42999999999995</v>
          </cell>
          <cell r="I116">
            <v>573.22673530627799</v>
          </cell>
        </row>
        <row r="117">
          <cell r="D117">
            <v>112</v>
          </cell>
          <cell r="H117">
            <v>555.30999999999995</v>
          </cell>
          <cell r="I117">
            <v>554.29942496450599</v>
          </cell>
        </row>
        <row r="118">
          <cell r="D118">
            <v>113</v>
          </cell>
          <cell r="H118">
            <v>64.64</v>
          </cell>
          <cell r="I118">
            <v>65.484561086130398</v>
          </cell>
        </row>
        <row r="119">
          <cell r="D119">
            <v>114</v>
          </cell>
          <cell r="H119">
            <v>49.01</v>
          </cell>
          <cell r="I119">
            <v>48.718687144057903</v>
          </cell>
        </row>
        <row r="120">
          <cell r="D120">
            <v>115</v>
          </cell>
          <cell r="H120">
            <v>124.78</v>
          </cell>
          <cell r="I120">
            <v>124.005174467221</v>
          </cell>
        </row>
        <row r="121">
          <cell r="D121">
            <v>116</v>
          </cell>
          <cell r="H121">
            <v>222.12</v>
          </cell>
          <cell r="I121">
            <v>223.85189487944999</v>
          </cell>
        </row>
        <row r="122">
          <cell r="D122">
            <v>117</v>
          </cell>
          <cell r="H122">
            <v>56.68</v>
          </cell>
          <cell r="I122">
            <v>56.505211408262902</v>
          </cell>
        </row>
        <row r="123">
          <cell r="D123">
            <v>118</v>
          </cell>
          <cell r="H123">
            <v>232.09</v>
          </cell>
          <cell r="I123">
            <v>233.230889966028</v>
          </cell>
        </row>
        <row r="124">
          <cell r="D124">
            <v>119</v>
          </cell>
          <cell r="H124">
            <v>464.94</v>
          </cell>
          <cell r="I124">
            <v>465.16292558337199</v>
          </cell>
        </row>
        <row r="125">
          <cell r="D125">
            <v>120</v>
          </cell>
          <cell r="H125">
            <v>187.17</v>
          </cell>
          <cell r="I125">
            <v>186.82186908200799</v>
          </cell>
        </row>
        <row r="126">
          <cell r="D126">
            <v>121</v>
          </cell>
          <cell r="H126">
            <v>516.61</v>
          </cell>
          <cell r="I126">
            <v>514.94790084515205</v>
          </cell>
        </row>
        <row r="127">
          <cell r="D127">
            <v>122</v>
          </cell>
          <cell r="H127">
            <v>350.73</v>
          </cell>
          <cell r="I127">
            <v>350.51741256359497</v>
          </cell>
        </row>
        <row r="128">
          <cell r="D128">
            <v>123</v>
          </cell>
          <cell r="H128">
            <v>330.5</v>
          </cell>
          <cell r="I128">
            <v>329.81887214228198</v>
          </cell>
        </row>
        <row r="129">
          <cell r="D129">
            <v>124</v>
          </cell>
          <cell r="H129">
            <v>541.59</v>
          </cell>
          <cell r="I129">
            <v>541.74002512988102</v>
          </cell>
        </row>
        <row r="130">
          <cell r="D130">
            <v>125</v>
          </cell>
          <cell r="H130">
            <v>252.45</v>
          </cell>
          <cell r="I130">
            <v>252.981338882221</v>
          </cell>
        </row>
        <row r="131">
          <cell r="D131">
            <v>126</v>
          </cell>
          <cell r="H131">
            <v>67.39</v>
          </cell>
          <cell r="I131">
            <v>68.409141277609194</v>
          </cell>
        </row>
        <row r="132">
          <cell r="D132">
            <v>127</v>
          </cell>
          <cell r="H132">
            <v>453.44</v>
          </cell>
          <cell r="I132">
            <v>452.89868231127798</v>
          </cell>
        </row>
        <row r="133">
          <cell r="D133">
            <v>128</v>
          </cell>
          <cell r="H133">
            <v>37.53</v>
          </cell>
          <cell r="I133">
            <v>38.240813872505399</v>
          </cell>
        </row>
        <row r="134">
          <cell r="D134">
            <v>129</v>
          </cell>
          <cell r="H134">
            <v>86.24</v>
          </cell>
          <cell r="I134">
            <v>85.648957683590893</v>
          </cell>
        </row>
        <row r="135">
          <cell r="D135">
            <v>130</v>
          </cell>
          <cell r="H135">
            <v>148.15</v>
          </cell>
          <cell r="I135">
            <v>147.178544682612</v>
          </cell>
        </row>
        <row r="136">
          <cell r="D136">
            <v>131</v>
          </cell>
          <cell r="H136">
            <v>525.19000000000005</v>
          </cell>
          <cell r="I136">
            <v>525.67406449202997</v>
          </cell>
        </row>
        <row r="137">
          <cell r="D137">
            <v>132</v>
          </cell>
          <cell r="H137">
            <v>673.08</v>
          </cell>
          <cell r="I137">
            <v>673.10592375637702</v>
          </cell>
        </row>
        <row r="138">
          <cell r="D138">
            <v>133</v>
          </cell>
          <cell r="H138">
            <v>54.85</v>
          </cell>
          <cell r="I138">
            <v>54.336503218953503</v>
          </cell>
        </row>
        <row r="139">
          <cell r="D139">
            <v>134</v>
          </cell>
          <cell r="H139">
            <v>529.16</v>
          </cell>
          <cell r="I139">
            <v>529.98095746282604</v>
          </cell>
        </row>
        <row r="140">
          <cell r="D140">
            <v>135</v>
          </cell>
          <cell r="H140">
            <v>138.84</v>
          </cell>
          <cell r="I140">
            <v>138.582386124279</v>
          </cell>
        </row>
        <row r="141">
          <cell r="D141">
            <v>136</v>
          </cell>
          <cell r="H141">
            <v>613.78</v>
          </cell>
          <cell r="I141">
            <v>614.50608096145504</v>
          </cell>
        </row>
        <row r="142">
          <cell r="D142">
            <v>137</v>
          </cell>
          <cell r="H142">
            <v>899.29</v>
          </cell>
          <cell r="I142">
            <v>899.01566197865702</v>
          </cell>
        </row>
        <row r="143">
          <cell r="D143">
            <v>138</v>
          </cell>
          <cell r="H143">
            <v>590.72</v>
          </cell>
          <cell r="I143">
            <v>591.54936900853295</v>
          </cell>
        </row>
        <row r="144">
          <cell r="D144">
            <v>139</v>
          </cell>
          <cell r="H144">
            <v>940.86</v>
          </cell>
          <cell r="I144">
            <v>940.16307355094602</v>
          </cell>
        </row>
        <row r="145">
          <cell r="D145">
            <v>140</v>
          </cell>
          <cell r="H145">
            <v>336.54</v>
          </cell>
          <cell r="I145">
            <v>335.987019739223</v>
          </cell>
        </row>
        <row r="146">
          <cell r="D146">
            <v>141</v>
          </cell>
          <cell r="H146">
            <v>376.2</v>
          </cell>
          <cell r="I146">
            <v>375.63629956778698</v>
          </cell>
        </row>
        <row r="147">
          <cell r="D147">
            <v>142</v>
          </cell>
          <cell r="H147">
            <v>613.78</v>
          </cell>
          <cell r="I147">
            <v>614.50608096145504</v>
          </cell>
        </row>
        <row r="148">
          <cell r="D148">
            <v>143</v>
          </cell>
          <cell r="H148">
            <v>229.82</v>
          </cell>
          <cell r="I148">
            <v>229.840437701631</v>
          </cell>
        </row>
        <row r="149">
          <cell r="D149">
            <v>144</v>
          </cell>
          <cell r="H149">
            <v>161.33000000000001</v>
          </cell>
          <cell r="I149">
            <v>162.031222875098</v>
          </cell>
        </row>
        <row r="150">
          <cell r="D150">
            <v>145</v>
          </cell>
          <cell r="H150">
            <v>264.48</v>
          </cell>
          <cell r="I150">
            <v>265.19395388430002</v>
          </cell>
        </row>
        <row r="151">
          <cell r="D151">
            <v>146</v>
          </cell>
          <cell r="H151">
            <v>619.92999999999995</v>
          </cell>
          <cell r="I151">
            <v>619.71480204728005</v>
          </cell>
        </row>
        <row r="152">
          <cell r="D152">
            <v>147</v>
          </cell>
          <cell r="H152">
            <v>41.18</v>
          </cell>
          <cell r="I152">
            <v>37.1420409266007</v>
          </cell>
        </row>
        <row r="153">
          <cell r="D153">
            <v>148</v>
          </cell>
          <cell r="H153">
            <v>181.69</v>
          </cell>
          <cell r="I153">
            <v>181.803894195922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A7D603-8D6E-488A-80B6-80104B9EFAE7}" name="Table2" displayName="Table2" ref="D5:K153" totalsRowShown="0" headerRowDxfId="30" dataDxfId="29">
  <autoFilter ref="D5:K153" xr:uid="{D6C65539-58A1-4C03-99CB-F96B5DB7F17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47F0C5BF-C355-4D56-820A-3353A54F7AB1}" name="Sl no" dataDxfId="28"/>
    <tableColumn id="2" xr3:uid="{FC5EADB2-2ABE-4A72-9393-474FB2A175D0}" name="PH2 Partial pressure of hydrogen mm Hg" dataDxfId="27"/>
    <tableColumn id="3" xr3:uid="{C336B9D2-6905-404E-8666-2BA0B91B3EAF}" name="PT Partial pressure of Toluene mm Hg" dataDxfId="26"/>
    <tableColumn id="4" xr3:uid="{845ECE0A-4B5C-4186-AF3B-D4ABFCCC1DB3}" name="PB Partial pressure of Benzene mm Hg" dataDxfId="25"/>
    <tableColumn id="5" xr3:uid="{28F6DC73-E59A-4DAA-916F-B4A98CD67B91}" name="RT Reaction rate 10-10 mol toluene n/g cat. Sec" dataDxfId="24"/>
    <tableColumn id="6" xr3:uid="{01D1DEB6-AC80-45CC-BA97-DCEE42A6EF1B}" name="Predicted Reaction rate" dataDxfId="23"/>
    <tableColumn id="7" xr3:uid="{7F22B559-937D-49CF-87B7-00A435A4C185}" name="Squared error" dataDxfId="22">
      <calculatedColumnFormula xml:space="preserve"> POWER(Table2[[#This Row],[Predicted Reaction rate]]-Table2[[#This Row],[RT Reaction rate 10-10 mol toluene n/g cat. Sec]], 2)</calculatedColumnFormula>
    </tableColumn>
    <tableColumn id="8" xr3:uid="{396B46C6-71CC-4C39-A08D-5C64488BA19B}" name="error %" dataDxfId="21">
      <calculatedColumnFormula xml:space="preserve"> (ABS(Table2[[#This Row],[Predicted Reaction rate]]-Table2[[#This Row],[RT Reaction rate 10-10 mol toluene n/g cat. Sec]])/Table2[[#This Row],[RT Reaction rate 10-10 mol toluene n/g cat. Sec]])*100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FAAF4B-639B-489D-9163-3D5076C3DB5D}" name="Table3" displayName="Table3" ref="R5:V15" totalsRowShown="0" headerRowDxfId="20" dataDxfId="19">
  <autoFilter ref="R5:V15" xr:uid="{376FE61F-0700-4E44-B83F-684B334AADF3}">
    <filterColumn colId="0" hiddenButton="1"/>
    <filterColumn colId="1" hiddenButton="1"/>
    <filterColumn colId="2" hiddenButton="1"/>
    <filterColumn colId="3" hiddenButton="1"/>
    <filterColumn colId="4" hiddenButton="1"/>
  </autoFilter>
  <sortState xmlns:xlrd2="http://schemas.microsoft.com/office/spreadsheetml/2017/richdata2" ref="R6:V15">
    <sortCondition ref="S6:S15"/>
  </sortState>
  <tableColumns count="5">
    <tableColumn id="1" xr3:uid="{EACD9931-3FAC-46A2-BC15-6BAF3AA1482A}" name="Sl No." dataDxfId="18"/>
    <tableColumn id="2" xr3:uid="{F4920B57-286C-4E62-B536-DAEF46AEB1BB}" name="PH2 Partial pressure of hydrogen mm Hg" dataDxfId="17">
      <calculatedColumnFormula xml:space="preserve"> Table3[[#This Row],[Sl No.]]*(MAX(Table2[PH2 Partial pressure of hydrogen mm Hg])-MIN(Table2[PH2 Partial pressure of hydrogen mm Hg]))/10 + MIN(Table2[PH2 Partial pressure of hydrogen mm Hg])</calculatedColumnFormula>
    </tableColumn>
    <tableColumn id="3" xr3:uid="{0A00B9FF-9684-4E6E-B56E-DFBF8DE2AFDB}" name="PT Partial pressure of Toluene mm Hg" dataDxfId="16">
      <calculatedColumnFormula xml:space="preserve"> AVERAGE(Table2[PT Partial pressure of Toluene mm Hg])</calculatedColumnFormula>
    </tableColumn>
    <tableColumn id="4" xr3:uid="{B0EFBAC0-379A-4AFA-8A39-F793098B2D20}" name="PB Partial pressure of Benzene mm Hg" dataDxfId="15">
      <calculatedColumnFormula xml:space="preserve"> AVERAGE(Table2[PB Partial pressure of Benzene mm Hg])</calculatedColumnFormula>
    </tableColumn>
    <tableColumn id="5" xr3:uid="{7B4B9E37-6FBA-494D-A2A8-7ED65129BB52}" name="Predicted Reaction rate" dataDxfId="1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BEF549A-7B98-4774-BA7A-C7097A2EB812}" name="Table38" displayName="Table38" ref="Y5:AC15" totalsRowShown="0" headerRowDxfId="13" dataDxfId="12">
  <autoFilter ref="Y5:AC15" xr:uid="{6FB70F04-0D86-4892-8741-D40BF004BB6E}">
    <filterColumn colId="0" hiddenButton="1"/>
    <filterColumn colId="1" hiddenButton="1"/>
    <filterColumn colId="2" hiddenButton="1"/>
    <filterColumn colId="3" hiddenButton="1"/>
    <filterColumn colId="4" hiddenButton="1"/>
  </autoFilter>
  <sortState xmlns:xlrd2="http://schemas.microsoft.com/office/spreadsheetml/2017/richdata2" ref="Y6:AC15">
    <sortCondition ref="Z6:Z15"/>
  </sortState>
  <tableColumns count="5">
    <tableColumn id="1" xr3:uid="{8D82EFFA-D0C0-471D-A552-7DA44DBA30E2}" name="Sl No." dataDxfId="11"/>
    <tableColumn id="2" xr3:uid="{9482F8AF-D238-44E1-9FCB-E652CFC5C51F}" name="PH2 Partial pressure of hydrogen mm Hg" dataDxfId="10">
      <calculatedColumnFormula xml:space="preserve"> AVERAGE(Table2[PH2 Partial pressure of hydrogen mm Hg])</calculatedColumnFormula>
    </tableColumn>
    <tableColumn id="3" xr3:uid="{B9517F1F-26D4-47B2-A141-BCB4DC1EDD26}" name="PT Partial pressure of Toluene mm Hg" dataDxfId="9">
      <calculatedColumnFormula xml:space="preserve"> Table38[[#This Row],[Sl No.]]*(MAX(Table2[PT Partial pressure of Toluene mm Hg])-MIN(Table2[PT Partial pressure of Toluene mm Hg]))/10 + MIN(Table2[PT Partial pressure of Toluene mm Hg])</calculatedColumnFormula>
    </tableColumn>
    <tableColumn id="4" xr3:uid="{0C307BC5-EF90-4616-AE62-2F55C070613F}" name="PB Partial pressure of Benzene mm Hg" dataDxfId="8">
      <calculatedColumnFormula xml:space="preserve"> AVERAGE(Table2[PB Partial pressure of Benzene mm Hg])</calculatedColumnFormula>
    </tableColumn>
    <tableColumn id="5" xr3:uid="{4EABB9C1-D7BD-44FC-9915-D1BCE9D6025E}" name="Predicted Reaction rate" dataDxfId="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0FCF8B9-4875-4837-B69B-9FA5C78EFA39}" name="Table389" displayName="Table389" ref="AF5:AJ15" totalsRowShown="0" headerRowDxfId="6" dataDxfId="5">
  <autoFilter ref="AF5:AJ15" xr:uid="{52D57B20-ED5F-4BAC-837D-E28242E9E7D1}">
    <filterColumn colId="0" hiddenButton="1"/>
    <filterColumn colId="1" hiddenButton="1"/>
    <filterColumn colId="2" hiddenButton="1"/>
    <filterColumn colId="3" hiddenButton="1"/>
    <filterColumn colId="4" hiddenButton="1"/>
  </autoFilter>
  <sortState xmlns:xlrd2="http://schemas.microsoft.com/office/spreadsheetml/2017/richdata2" ref="AF6:AJ15">
    <sortCondition ref="AG6:AG15"/>
  </sortState>
  <tableColumns count="5">
    <tableColumn id="1" xr3:uid="{143EA5C9-4699-4018-8B03-08A558652E0E}" name="Sl No." dataDxfId="4"/>
    <tableColumn id="2" xr3:uid="{BE3FDBB0-94AF-41CE-9B4B-F315F41F4A9A}" name="PH2 Partial pressure of hydrogen mm Hg" dataDxfId="3">
      <calculatedColumnFormula xml:space="preserve"> AVERAGE(Table2[PH2 Partial pressure of hydrogen mm Hg])</calculatedColumnFormula>
    </tableColumn>
    <tableColumn id="3" xr3:uid="{06CDFBD0-38AD-4F31-A433-C0399C9B64A1}" name="PT Partial pressure of Toluene mm Hg" dataDxfId="2">
      <calculatedColumnFormula xml:space="preserve"> AVERAGE(Table2[PT Partial pressure of Toluene mm Hg])</calculatedColumnFormula>
    </tableColumn>
    <tableColumn id="4" xr3:uid="{062B10C1-DEFE-45D3-9911-A9F0474D94B0}" name="PB Partial pressure of Benzene mm Hg" dataDxfId="1">
      <calculatedColumnFormula xml:space="preserve"> Table389[[#This Row],[Sl No.]]*(MAX(Table2[PB Partial pressure of Benzene mm Hg])-MIN(Table2[PB Partial pressure of Benzene mm Hg]))/10 + MIN(Table2[PB Partial pressure of Benzene mm Hg])</calculatedColumnFormula>
    </tableColumn>
    <tableColumn id="5" xr3:uid="{3E352898-8F7F-41F8-97D8-3E2BC87EE451}" name="Predicted Reaction rate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56DEB-F96A-4789-8049-980C30EA3104}">
  <dimension ref="D5:AJ153"/>
  <sheetViews>
    <sheetView tabSelected="1" workbookViewId="0">
      <selection activeCell="P26" sqref="P26"/>
    </sheetView>
  </sheetViews>
  <sheetFormatPr defaultRowHeight="15" x14ac:dyDescent="0.25"/>
  <cols>
    <col min="5" max="5" width="30.5703125" customWidth="1"/>
    <col min="6" max="6" width="28.7109375" customWidth="1"/>
    <col min="7" max="7" width="29.140625" customWidth="1"/>
    <col min="8" max="8" width="33.85546875" customWidth="1"/>
    <col min="9" max="9" width="13.42578125" customWidth="1"/>
    <col min="10" max="10" width="13.28515625" bestFit="1" customWidth="1"/>
    <col min="11" max="11" width="12" bestFit="1" customWidth="1"/>
    <col min="13" max="13" width="29.28515625" bestFit="1" customWidth="1"/>
    <col min="14" max="14" width="12" bestFit="1" customWidth="1"/>
    <col min="19" max="19" width="24.85546875" customWidth="1"/>
    <col min="20" max="20" width="25.42578125" customWidth="1"/>
    <col min="21" max="21" width="22.7109375" customWidth="1"/>
    <col min="22" max="22" width="14.42578125" customWidth="1"/>
    <col min="25" max="25" width="6.140625" bestFit="1" customWidth="1"/>
    <col min="26" max="26" width="26.140625" customWidth="1"/>
    <col min="27" max="27" width="22.7109375" customWidth="1"/>
    <col min="28" max="28" width="24.28515625" customWidth="1"/>
    <col min="29" max="29" width="17.28515625" customWidth="1"/>
    <col min="33" max="33" width="23.5703125" bestFit="1" customWidth="1"/>
    <col min="34" max="34" width="22.28515625" bestFit="1" customWidth="1"/>
    <col min="35" max="35" width="22.42578125" bestFit="1" customWidth="1"/>
    <col min="36" max="36" width="17.28515625" bestFit="1" customWidth="1"/>
  </cols>
  <sheetData>
    <row r="5" spans="4:36" ht="30.75" customHeight="1" thickBot="1" x14ac:dyDescent="0.3">
      <c r="D5" s="1" t="s">
        <v>0</v>
      </c>
      <c r="E5" s="2" t="s">
        <v>1</v>
      </c>
      <c r="F5" s="2" t="s">
        <v>2</v>
      </c>
      <c r="G5" s="2" t="s">
        <v>3</v>
      </c>
      <c r="H5" s="2" t="s">
        <v>4</v>
      </c>
      <c r="I5" s="2" t="s">
        <v>5</v>
      </c>
      <c r="J5" s="2" t="s">
        <v>6</v>
      </c>
      <c r="K5" s="2" t="s">
        <v>7</v>
      </c>
      <c r="R5" s="1" t="s">
        <v>8</v>
      </c>
      <c r="S5" s="3" t="s">
        <v>1</v>
      </c>
      <c r="T5" s="3" t="s">
        <v>2</v>
      </c>
      <c r="U5" s="3" t="s">
        <v>3</v>
      </c>
      <c r="V5" s="3" t="s">
        <v>5</v>
      </c>
      <c r="Y5" s="1" t="s">
        <v>8</v>
      </c>
      <c r="Z5" s="3" t="s">
        <v>1</v>
      </c>
      <c r="AA5" s="3" t="s">
        <v>2</v>
      </c>
      <c r="AB5" s="3" t="s">
        <v>3</v>
      </c>
      <c r="AC5" s="3" t="s">
        <v>5</v>
      </c>
      <c r="AF5" s="1" t="s">
        <v>8</v>
      </c>
      <c r="AG5" s="3" t="s">
        <v>1</v>
      </c>
      <c r="AH5" s="3" t="s">
        <v>2</v>
      </c>
      <c r="AI5" s="3" t="s">
        <v>3</v>
      </c>
      <c r="AJ5" s="3" t="s">
        <v>5</v>
      </c>
    </row>
    <row r="6" spans="4:36" ht="15.75" thickTop="1" x14ac:dyDescent="0.25">
      <c r="D6" s="1">
        <v>1</v>
      </c>
      <c r="E6" s="1">
        <v>5</v>
      </c>
      <c r="F6" s="1">
        <v>10</v>
      </c>
      <c r="G6" s="1">
        <v>1</v>
      </c>
      <c r="H6" s="1">
        <v>566.34</v>
      </c>
      <c r="I6">
        <v>564.88409737519203</v>
      </c>
      <c r="J6" s="1">
        <f xml:space="preserve"> POWER(Table2[[#This Row],[Predicted Reaction rate]]-Table2[[#This Row],[RT Reaction rate 10-10 mol toluene n/g cat. Sec]], 2)</f>
        <v>2.1196524529228369</v>
      </c>
      <c r="K6" s="1">
        <f xml:space="preserve"> (ABS(Table2[[#This Row],[Predicted Reaction rate]]-Table2[[#This Row],[RT Reaction rate 10-10 mol toluene n/g cat. Sec]])/Table2[[#This Row],[RT Reaction rate 10-10 mol toluene n/g cat. Sec]])*100</f>
        <v>0.25707218716813296</v>
      </c>
      <c r="R6" s="1">
        <v>1</v>
      </c>
      <c r="S6" s="1">
        <f xml:space="preserve"> Table3[[#This Row],[Sl No.]]*(MAX(Table2[PH2 Partial pressure of hydrogen mm Hg])-MIN(Table2[PH2 Partial pressure of hydrogen mm Hg]))/10 + MIN(Table2[PH2 Partial pressure of hydrogen mm Hg])</f>
        <v>1.9</v>
      </c>
      <c r="T6" s="1">
        <f xml:space="preserve"> AVERAGE(Table2[PT Partial pressure of Toluene mm Hg])</f>
        <v>5.5540540540540544</v>
      </c>
      <c r="U6" s="1">
        <f xml:space="preserve"> AVERAGE(Table2[PB Partial pressure of Benzene mm Hg])</f>
        <v>5.6891891891891895</v>
      </c>
      <c r="V6" s="1">
        <v>34.382266141222502</v>
      </c>
      <c r="Y6" s="1">
        <v>1</v>
      </c>
      <c r="Z6" s="1">
        <f xml:space="preserve"> AVERAGE(Table2[PH2 Partial pressure of hydrogen mm Hg])</f>
        <v>5.3986486486486482</v>
      </c>
      <c r="AA6" s="1">
        <f xml:space="preserve"> Table38[[#This Row],[Sl No.]]*(MAX(Table2[PT Partial pressure of Toluene mm Hg])-MIN(Table2[PT Partial pressure of Toluene mm Hg]))/10 + MIN(Table2[PT Partial pressure of Toluene mm Hg])</f>
        <v>1.9</v>
      </c>
      <c r="AB6" s="1">
        <f xml:space="preserve"> AVERAGE(Table2[PB Partial pressure of Benzene mm Hg])</f>
        <v>5.6891891891891895</v>
      </c>
      <c r="AC6" s="1">
        <v>38.298098347317499</v>
      </c>
      <c r="AF6" s="1">
        <v>1</v>
      </c>
      <c r="AG6" s="1">
        <f xml:space="preserve"> AVERAGE(Table2[PH2 Partial pressure of hydrogen mm Hg])</f>
        <v>5.3986486486486482</v>
      </c>
      <c r="AH6" s="1">
        <f xml:space="preserve"> AVERAGE(Table2[PT Partial pressure of Toluene mm Hg])</f>
        <v>5.5540540540540544</v>
      </c>
      <c r="AI6" s="1">
        <f xml:space="preserve"> Table389[[#This Row],[Sl No.]]*(MAX(Table2[PB Partial pressure of Benzene mm Hg])-MIN(Table2[PB Partial pressure of Benzene mm Hg]))/10 + MIN(Table2[PB Partial pressure of Benzene mm Hg])</f>
        <v>1.9</v>
      </c>
      <c r="AJ6" s="1">
        <v>24.789415914938701</v>
      </c>
    </row>
    <row r="7" spans="4:36" x14ac:dyDescent="0.25">
      <c r="D7" s="1">
        <f xml:space="preserve"> D6+1</f>
        <v>2</v>
      </c>
      <c r="E7" s="1">
        <v>6</v>
      </c>
      <c r="F7" s="1">
        <v>4</v>
      </c>
      <c r="G7" s="1">
        <v>5</v>
      </c>
      <c r="H7" s="1">
        <v>296.3</v>
      </c>
      <c r="I7">
        <v>294.65913166944102</v>
      </c>
      <c r="J7" s="1">
        <f xml:space="preserve"> POWER(Table2[[#This Row],[Predicted Reaction rate]]-Table2[[#This Row],[RT Reaction rate 10-10 mol toluene n/g cat. Sec]], 2)</f>
        <v>2.6924488782314389</v>
      </c>
      <c r="K7" s="1">
        <f xml:space="preserve"> (ABS(Table2[[#This Row],[Predicted Reaction rate]]-Table2[[#This Row],[RT Reaction rate 10-10 mol toluene n/g cat. Sec]])/Table2[[#This Row],[RT Reaction rate 10-10 mol toluene n/g cat. Sec]])*100</f>
        <v>0.55378613923691777</v>
      </c>
      <c r="R7" s="1">
        <v>2</v>
      </c>
      <c r="S7" s="1">
        <f xml:space="preserve"> Table3[[#This Row],[Sl No.]]*(MAX(Table2[PH2 Partial pressure of hydrogen mm Hg])-MIN(Table2[PH2 Partial pressure of hydrogen mm Hg]))/10 + MIN(Table2[PH2 Partial pressure of hydrogen mm Hg])</f>
        <v>2.8</v>
      </c>
      <c r="T7" s="1">
        <f xml:space="preserve"> AVERAGE(Table2[PT Partial pressure of Toluene mm Hg])</f>
        <v>5.5540540540540544</v>
      </c>
      <c r="U7" s="1">
        <f xml:space="preserve"> AVERAGE(Table2[PB Partial pressure of Benzene mm Hg])</f>
        <v>5.6891891891891895</v>
      </c>
      <c r="V7" s="1">
        <v>39.464474111486702</v>
      </c>
      <c r="Y7" s="1">
        <v>2</v>
      </c>
      <c r="Z7" s="1">
        <f xml:space="preserve"> AVERAGE(Table2[PH2 Partial pressure of hydrogen mm Hg])</f>
        <v>5.3986486486486482</v>
      </c>
      <c r="AA7" s="1">
        <f xml:space="preserve"> Table38[[#This Row],[Sl No.]]*(MAX(Table2[PT Partial pressure of Toluene mm Hg])-MIN(Table2[PT Partial pressure of Toluene mm Hg]))/10 + MIN(Table2[PT Partial pressure of Toluene mm Hg])</f>
        <v>2.8</v>
      </c>
      <c r="AB7" s="1">
        <f xml:space="preserve"> AVERAGE(Table2[PB Partial pressure of Benzene mm Hg])</f>
        <v>5.6891891891891895</v>
      </c>
      <c r="AC7" s="1">
        <v>42.034333565408701</v>
      </c>
      <c r="AF7" s="1">
        <v>2</v>
      </c>
      <c r="AG7" s="1">
        <f xml:space="preserve"> AVERAGE(Table2[PH2 Partial pressure of hydrogen mm Hg])</f>
        <v>5.3986486486486482</v>
      </c>
      <c r="AH7" s="1">
        <f xml:space="preserve"> AVERAGE(Table2[PT Partial pressure of Toluene mm Hg])</f>
        <v>5.5540540540540544</v>
      </c>
      <c r="AI7" s="1">
        <f xml:space="preserve"> Table389[[#This Row],[Sl No.]]*(MAX(Table2[PB Partial pressure of Benzene mm Hg])-MIN(Table2[PB Partial pressure of Benzene mm Hg]))/10 + MIN(Table2[PB Partial pressure of Benzene mm Hg])</f>
        <v>2.8</v>
      </c>
      <c r="AJ7" s="1">
        <v>25.070687843263698</v>
      </c>
    </row>
    <row r="8" spans="4:36" x14ac:dyDescent="0.25">
      <c r="D8" s="1">
        <f t="shared" ref="D8:D71" si="0" xml:space="preserve"> D7+1</f>
        <v>3</v>
      </c>
      <c r="E8" s="1">
        <v>5</v>
      </c>
      <c r="F8" s="1">
        <v>9</v>
      </c>
      <c r="G8" s="1">
        <v>7</v>
      </c>
      <c r="H8" s="1">
        <v>333.16</v>
      </c>
      <c r="I8">
        <v>331.649071565366</v>
      </c>
      <c r="J8" s="1">
        <f xml:space="preserve"> POWER(Table2[[#This Row],[Predicted Reaction rate]]-Table2[[#This Row],[RT Reaction rate 10-10 mol toluene n/g cat. Sec]], 2)</f>
        <v>2.2829047345856242</v>
      </c>
      <c r="K8" s="1">
        <f xml:space="preserve"> (ABS(Table2[[#This Row],[Predicted Reaction rate]]-Table2[[#This Row],[RT Reaction rate 10-10 mol toluene n/g cat. Sec]])/Table2[[#This Row],[RT Reaction rate 10-10 mol toluene n/g cat. Sec]])*100</f>
        <v>0.45351435785629263</v>
      </c>
      <c r="R8" s="1">
        <v>3</v>
      </c>
      <c r="S8" s="1">
        <f xml:space="preserve"> Table3[[#This Row],[Sl No.]]*(MAX(Table2[PH2 Partial pressure of hydrogen mm Hg])-MIN(Table2[PH2 Partial pressure of hydrogen mm Hg]))/10 + MIN(Table2[PH2 Partial pressure of hydrogen mm Hg])</f>
        <v>3.7</v>
      </c>
      <c r="T8" s="1">
        <f xml:space="preserve"> AVERAGE(Table2[PT Partial pressure of Toluene mm Hg])</f>
        <v>5.5540540540540544</v>
      </c>
      <c r="U8" s="1">
        <f xml:space="preserve"> AVERAGE(Table2[PB Partial pressure of Benzene mm Hg])</f>
        <v>5.6891891891891895</v>
      </c>
      <c r="V8" s="1">
        <v>47.781385320625297</v>
      </c>
      <c r="Y8" s="1">
        <v>3</v>
      </c>
      <c r="Z8" s="1">
        <f xml:space="preserve"> AVERAGE(Table2[PH2 Partial pressure of hydrogen mm Hg])</f>
        <v>5.3986486486486482</v>
      </c>
      <c r="AA8" s="1">
        <f xml:space="preserve"> Table38[[#This Row],[Sl No.]]*(MAX(Table2[PT Partial pressure of Toluene mm Hg])-MIN(Table2[PT Partial pressure of Toluene mm Hg]))/10 + MIN(Table2[PT Partial pressure of Toluene mm Hg])</f>
        <v>3.7</v>
      </c>
      <c r="AB8" s="1">
        <f xml:space="preserve"> AVERAGE(Table2[PB Partial pressure of Benzene mm Hg])</f>
        <v>5.6891891891891895</v>
      </c>
      <c r="AC8" s="1">
        <v>42.064558481311103</v>
      </c>
      <c r="AF8" s="1">
        <v>3</v>
      </c>
      <c r="AG8" s="1">
        <f xml:space="preserve"> AVERAGE(Table2[PH2 Partial pressure of hydrogen mm Hg])</f>
        <v>5.3986486486486482</v>
      </c>
      <c r="AH8" s="1">
        <f xml:space="preserve"> AVERAGE(Table2[PT Partial pressure of Toluene mm Hg])</f>
        <v>5.5540540540540544</v>
      </c>
      <c r="AI8" s="1">
        <f xml:space="preserve"> Table389[[#This Row],[Sl No.]]*(MAX(Table2[PB Partial pressure of Benzene mm Hg])-MIN(Table2[PB Partial pressure of Benzene mm Hg]))/10 + MIN(Table2[PB Partial pressure of Benzene mm Hg])</f>
        <v>3.7</v>
      </c>
      <c r="AJ8" s="1">
        <v>25.349528692446398</v>
      </c>
    </row>
    <row r="9" spans="4:36" x14ac:dyDescent="0.25">
      <c r="D9" s="1">
        <f t="shared" si="0"/>
        <v>4</v>
      </c>
      <c r="E9" s="1">
        <v>10</v>
      </c>
      <c r="F9" s="1">
        <v>1</v>
      </c>
      <c r="G9" s="1">
        <v>6</v>
      </c>
      <c r="H9" s="1">
        <v>146.29</v>
      </c>
      <c r="I9">
        <v>141.27850346862601</v>
      </c>
      <c r="J9" s="1">
        <f xml:space="preserve"> POWER(Table2[[#This Row],[Predicted Reaction rate]]-Table2[[#This Row],[RT Reaction rate 10-10 mol toluene n/g cat. Sec]], 2)</f>
        <v>25.115097483973422</v>
      </c>
      <c r="K9" s="1">
        <f xml:space="preserve"> (ABS(Table2[[#This Row],[Predicted Reaction rate]]-Table2[[#This Row],[RT Reaction rate 10-10 mol toluene n/g cat. Sec]])/Table2[[#This Row],[RT Reaction rate 10-10 mol toluene n/g cat. Sec]])*100</f>
        <v>3.4257273438881533</v>
      </c>
      <c r="R9" s="1">
        <v>4</v>
      </c>
      <c r="S9" s="1">
        <f xml:space="preserve"> Table3[[#This Row],[Sl No.]]*(MAX(Table2[PH2 Partial pressure of hydrogen mm Hg])-MIN(Table2[PH2 Partial pressure of hydrogen mm Hg]))/10 + MIN(Table2[PH2 Partial pressure of hydrogen mm Hg])</f>
        <v>4.5999999999999996</v>
      </c>
      <c r="T9" s="1">
        <f xml:space="preserve"> AVERAGE(Table2[PT Partial pressure of Toluene mm Hg])</f>
        <v>5.5540540540540544</v>
      </c>
      <c r="U9" s="1">
        <f xml:space="preserve"> AVERAGE(Table2[PB Partial pressure of Benzene mm Hg])</f>
        <v>5.6891891891891895</v>
      </c>
      <c r="V9" s="1">
        <v>56.799261446387199</v>
      </c>
      <c r="Y9" s="1">
        <v>4</v>
      </c>
      <c r="Z9" s="1">
        <f xml:space="preserve"> AVERAGE(Table2[PH2 Partial pressure of hydrogen mm Hg])</f>
        <v>5.3986486486486482</v>
      </c>
      <c r="AA9" s="1">
        <f xml:space="preserve"> Table38[[#This Row],[Sl No.]]*(MAX(Table2[PT Partial pressure of Toluene mm Hg])-MIN(Table2[PT Partial pressure of Toluene mm Hg]))/10 + MIN(Table2[PT Partial pressure of Toluene mm Hg])</f>
        <v>4.5999999999999996</v>
      </c>
      <c r="AB9" s="1">
        <f xml:space="preserve"> AVERAGE(Table2[PB Partial pressure of Benzene mm Hg])</f>
        <v>5.6891891891891895</v>
      </c>
      <c r="AC9" s="1">
        <v>41.372401682835402</v>
      </c>
      <c r="AF9" s="1">
        <v>4</v>
      </c>
      <c r="AG9" s="1">
        <f xml:space="preserve"> AVERAGE(Table2[PH2 Partial pressure of hydrogen mm Hg])</f>
        <v>5.3986486486486482</v>
      </c>
      <c r="AH9" s="1">
        <f xml:space="preserve"> AVERAGE(Table2[PT Partial pressure of Toluene mm Hg])</f>
        <v>5.5540540540540544</v>
      </c>
      <c r="AI9" s="1">
        <f xml:space="preserve"> Table389[[#This Row],[Sl No.]]*(MAX(Table2[PB Partial pressure of Benzene mm Hg])-MIN(Table2[PB Partial pressure of Benzene mm Hg]))/10 + MIN(Table2[PB Partial pressure of Benzene mm Hg])</f>
        <v>4.5999999999999996</v>
      </c>
      <c r="AJ9" s="1">
        <v>25.625903299319098</v>
      </c>
    </row>
    <row r="10" spans="4:36" x14ac:dyDescent="0.25">
      <c r="D10" s="1">
        <f t="shared" si="0"/>
        <v>5</v>
      </c>
      <c r="E10" s="1">
        <v>2</v>
      </c>
      <c r="F10" s="1">
        <v>10</v>
      </c>
      <c r="G10" s="1">
        <v>2</v>
      </c>
      <c r="H10" s="1">
        <v>205.58</v>
      </c>
      <c r="I10">
        <v>204.77732247556901</v>
      </c>
      <c r="J10" s="1">
        <f xml:space="preserve"> POWER(Table2[[#This Row],[Predicted Reaction rate]]-Table2[[#This Row],[RT Reaction rate 10-10 mol toluene n/g cat. Sec]], 2)</f>
        <v>0.64429120822668584</v>
      </c>
      <c r="K10" s="1">
        <f xml:space="preserve"> (ABS(Table2[[#This Row],[Predicted Reaction rate]]-Table2[[#This Row],[RT Reaction rate 10-10 mol toluene n/g cat. Sec]])/Table2[[#This Row],[RT Reaction rate 10-10 mol toluene n/g cat. Sec]])*100</f>
        <v>0.39044533730470105</v>
      </c>
      <c r="R10" s="1">
        <v>5</v>
      </c>
      <c r="S10" s="1">
        <f xml:space="preserve"> Table3[[#This Row],[Sl No.]]*(MAX(Table2[PH2 Partial pressure of hydrogen mm Hg])-MIN(Table2[PH2 Partial pressure of hydrogen mm Hg]))/10 + MIN(Table2[PH2 Partial pressure of hydrogen mm Hg])</f>
        <v>5.5</v>
      </c>
      <c r="T10" s="1">
        <f xml:space="preserve"> AVERAGE(Table2[PT Partial pressure of Toluene mm Hg])</f>
        <v>5.5540540540540544</v>
      </c>
      <c r="U10" s="1">
        <f xml:space="preserve"> AVERAGE(Table2[PB Partial pressure of Benzene mm Hg])</f>
        <v>5.6891891891891895</v>
      </c>
      <c r="V10" s="1">
        <v>65.911147192466103</v>
      </c>
      <c r="Y10" s="1">
        <v>5</v>
      </c>
      <c r="Z10" s="1">
        <f xml:space="preserve"> AVERAGE(Table2[PH2 Partial pressure of hydrogen mm Hg])</f>
        <v>5.3986486486486482</v>
      </c>
      <c r="AA10" s="1">
        <f xml:space="preserve"> Table38[[#This Row],[Sl No.]]*(MAX(Table2[PT Partial pressure of Toluene mm Hg])-MIN(Table2[PT Partial pressure of Toluene mm Hg]))/10 + MIN(Table2[PT Partial pressure of Toluene mm Hg])</f>
        <v>5.5</v>
      </c>
      <c r="AB10" s="1">
        <f xml:space="preserve"> AVERAGE(Table2[PB Partial pressure of Benzene mm Hg])</f>
        <v>5.6891891891891895</v>
      </c>
      <c r="AC10" s="1">
        <v>28.078030319518401</v>
      </c>
      <c r="AF10" s="1">
        <v>5</v>
      </c>
      <c r="AG10" s="1">
        <f xml:space="preserve"> AVERAGE(Table2[PH2 Partial pressure of hydrogen mm Hg])</f>
        <v>5.3986486486486482</v>
      </c>
      <c r="AH10" s="1">
        <f xml:space="preserve"> AVERAGE(Table2[PT Partial pressure of Toluene mm Hg])</f>
        <v>5.5540540540540544</v>
      </c>
      <c r="AI10" s="1">
        <f xml:space="preserve"> Table389[[#This Row],[Sl No.]]*(MAX(Table2[PB Partial pressure of Benzene mm Hg])-MIN(Table2[PB Partial pressure of Benzene mm Hg]))/10 + MIN(Table2[PB Partial pressure of Benzene mm Hg])</f>
        <v>5.5</v>
      </c>
      <c r="AJ10" s="1">
        <v>25.899782638695001</v>
      </c>
    </row>
    <row r="11" spans="4:36" x14ac:dyDescent="0.25">
      <c r="D11" s="1">
        <f t="shared" si="0"/>
        <v>6</v>
      </c>
      <c r="E11" s="1">
        <v>9</v>
      </c>
      <c r="F11" s="1">
        <v>6</v>
      </c>
      <c r="G11" s="1">
        <v>1</v>
      </c>
      <c r="H11" s="1">
        <v>908.65</v>
      </c>
      <c r="I11">
        <v>908.40471378571499</v>
      </c>
      <c r="J11" s="1">
        <f xml:space="preserve"> POWER(Table2[[#This Row],[Predicted Reaction rate]]-Table2[[#This Row],[RT Reaction rate 10-10 mol toluene n/g cat. Sec]], 2)</f>
        <v>6.0165326918261097E-2</v>
      </c>
      <c r="K11" s="1">
        <f xml:space="preserve"> (ABS(Table2[[#This Row],[Predicted Reaction rate]]-Table2[[#This Row],[RT Reaction rate 10-10 mol toluene n/g cat. Sec]])/Table2[[#This Row],[RT Reaction rate 10-10 mol toluene n/g cat. Sec]])*100</f>
        <v>2.6994575940679923E-2</v>
      </c>
      <c r="R11" s="1">
        <v>6</v>
      </c>
      <c r="S11" s="1">
        <f xml:space="preserve"> Table3[[#This Row],[Sl No.]]*(MAX(Table2[PH2 Partial pressure of hydrogen mm Hg])-MIN(Table2[PH2 Partial pressure of hydrogen mm Hg]))/10 + MIN(Table2[PH2 Partial pressure of hydrogen mm Hg])</f>
        <v>6.4</v>
      </c>
      <c r="T11" s="1">
        <f xml:space="preserve"> AVERAGE(Table2[PT Partial pressure of Toluene mm Hg])</f>
        <v>5.5540540540540544</v>
      </c>
      <c r="U11" s="1">
        <f xml:space="preserve"> AVERAGE(Table2[PB Partial pressure of Benzene mm Hg])</f>
        <v>5.6891891891891895</v>
      </c>
      <c r="V11" s="1">
        <v>76.147060814411304</v>
      </c>
      <c r="Y11" s="1">
        <v>6</v>
      </c>
      <c r="Z11" s="1">
        <f xml:space="preserve"> AVERAGE(Table2[PH2 Partial pressure of hydrogen mm Hg])</f>
        <v>5.3986486486486482</v>
      </c>
      <c r="AA11" s="1">
        <f xml:space="preserve"> Table38[[#This Row],[Sl No.]]*(MAX(Table2[PT Partial pressure of Toluene mm Hg])-MIN(Table2[PT Partial pressure of Toluene mm Hg]))/10 + MIN(Table2[PT Partial pressure of Toluene mm Hg])</f>
        <v>6.4</v>
      </c>
      <c r="AB11" s="1">
        <f xml:space="preserve"> AVERAGE(Table2[PB Partial pressure of Benzene mm Hg])</f>
        <v>5.6891891891891895</v>
      </c>
      <c r="AC11" s="1">
        <v>-6.3791723254903498</v>
      </c>
      <c r="AF11" s="1">
        <v>6</v>
      </c>
      <c r="AG11" s="1">
        <f xml:space="preserve"> AVERAGE(Table2[PH2 Partial pressure of hydrogen mm Hg])</f>
        <v>5.3986486486486482</v>
      </c>
      <c r="AH11" s="1">
        <f xml:space="preserve"> AVERAGE(Table2[PT Partial pressure of Toluene mm Hg])</f>
        <v>5.5540540540540544</v>
      </c>
      <c r="AI11" s="1">
        <f xml:space="preserve"> Table389[[#This Row],[Sl No.]]*(MAX(Table2[PB Partial pressure of Benzene mm Hg])-MIN(Table2[PB Partial pressure of Benzene mm Hg]))/10 + MIN(Table2[PB Partial pressure of Benzene mm Hg])</f>
        <v>6.4</v>
      </c>
      <c r="AJ11" s="1">
        <v>26.1711450339103</v>
      </c>
    </row>
    <row r="12" spans="4:36" x14ac:dyDescent="0.25">
      <c r="D12" s="1">
        <f t="shared" si="0"/>
        <v>7</v>
      </c>
      <c r="E12" s="1">
        <v>4</v>
      </c>
      <c r="F12" s="1">
        <v>6</v>
      </c>
      <c r="G12" s="1">
        <v>8</v>
      </c>
      <c r="H12" s="1">
        <v>196.03</v>
      </c>
      <c r="I12">
        <v>195.42264146809401</v>
      </c>
      <c r="J12" s="1">
        <f xml:space="preserve"> POWER(Table2[[#This Row],[Predicted Reaction rate]]-Table2[[#This Row],[RT Reaction rate 10-10 mol toluene n/g cat. Sec]], 2)</f>
        <v>0.36888438627899622</v>
      </c>
      <c r="K12" s="1">
        <f xml:space="preserve"> (ABS(Table2[[#This Row],[Predicted Reaction rate]]-Table2[[#This Row],[RT Reaction rate 10-10 mol toluene n/g cat. Sec]])/Table2[[#This Row],[RT Reaction rate 10-10 mol toluene n/g cat. Sec]])*100</f>
        <v>0.30982937912869835</v>
      </c>
      <c r="R12" s="1">
        <v>7</v>
      </c>
      <c r="S12" s="1">
        <f xml:space="preserve"> Table3[[#This Row],[Sl No.]]*(MAX(Table2[PH2 Partial pressure of hydrogen mm Hg])-MIN(Table2[PH2 Partial pressure of hydrogen mm Hg]))/10 + MIN(Table2[PH2 Partial pressure of hydrogen mm Hg])</f>
        <v>7.3</v>
      </c>
      <c r="T12" s="1">
        <f xml:space="preserve"> AVERAGE(Table2[PT Partial pressure of Toluene mm Hg])</f>
        <v>5.5540540540540544</v>
      </c>
      <c r="U12" s="1">
        <f xml:space="preserve"> AVERAGE(Table2[PB Partial pressure of Benzene mm Hg])</f>
        <v>5.6891891891891895</v>
      </c>
      <c r="V12" s="1">
        <v>86.286985639505602</v>
      </c>
      <c r="Y12" s="1">
        <v>7</v>
      </c>
      <c r="Z12" s="1">
        <f xml:space="preserve"> AVERAGE(Table2[PH2 Partial pressure of hydrogen mm Hg])</f>
        <v>5.3986486486486482</v>
      </c>
      <c r="AA12" s="1">
        <f xml:space="preserve"> Table38[[#This Row],[Sl No.]]*(MAX(Table2[PT Partial pressure of Toluene mm Hg])-MIN(Table2[PT Partial pressure of Toluene mm Hg]))/10 + MIN(Table2[PT Partial pressure of Toluene mm Hg])</f>
        <v>7.3</v>
      </c>
      <c r="AB12" s="1">
        <f xml:space="preserve"> AVERAGE(Table2[PB Partial pressure of Benzene mm Hg])</f>
        <v>5.6891891891891895</v>
      </c>
      <c r="AC12" s="1">
        <v>-11.440856166767899</v>
      </c>
      <c r="AF12" s="1">
        <v>7</v>
      </c>
      <c r="AG12" s="1">
        <f xml:space="preserve"> AVERAGE(Table2[PH2 Partial pressure of hydrogen mm Hg])</f>
        <v>5.3986486486486482</v>
      </c>
      <c r="AH12" s="1">
        <f xml:space="preserve"> AVERAGE(Table2[PT Partial pressure of Toluene mm Hg])</f>
        <v>5.5540540540540544</v>
      </c>
      <c r="AI12" s="1">
        <f xml:space="preserve"> Table389[[#This Row],[Sl No.]]*(MAX(Table2[PB Partial pressure of Benzene mm Hg])-MIN(Table2[PB Partial pressure of Benzene mm Hg]))/10 + MIN(Table2[PB Partial pressure of Benzene mm Hg])</f>
        <v>7.3</v>
      </c>
      <c r="AJ12" s="1">
        <v>26.439977744125699</v>
      </c>
    </row>
    <row r="13" spans="4:36" x14ac:dyDescent="0.25">
      <c r="D13" s="1">
        <f t="shared" si="0"/>
        <v>8</v>
      </c>
      <c r="E13" s="1">
        <v>1</v>
      </c>
      <c r="F13" s="1">
        <v>6</v>
      </c>
      <c r="G13" s="1">
        <v>1</v>
      </c>
      <c r="H13" s="1">
        <v>100.96</v>
      </c>
      <c r="I13">
        <v>101.020717417987</v>
      </c>
      <c r="J13" s="1">
        <f xml:space="preserve"> POWER(Table2[[#This Row],[Predicted Reaction rate]]-Table2[[#This Row],[RT Reaction rate 10-10 mol toluene n/g cat. Sec]], 2)</f>
        <v>3.6866048470089378E-3</v>
      </c>
      <c r="K13" s="1">
        <f xml:space="preserve"> (ABS(Table2[[#This Row],[Predicted Reaction rate]]-Table2[[#This Row],[RT Reaction rate 10-10 mol toluene n/g cat. Sec]])/Table2[[#This Row],[RT Reaction rate 10-10 mol toluene n/g cat. Sec]])*100</f>
        <v>6.0140073283485682E-2</v>
      </c>
      <c r="M13" t="s">
        <v>9</v>
      </c>
      <c r="N13">
        <f xml:space="preserve"> AVERAGE(Table2[Squared error])</f>
        <v>1.8383823765054785</v>
      </c>
      <c r="R13" s="1">
        <v>8</v>
      </c>
      <c r="S13" s="1">
        <f xml:space="preserve"> Table3[[#This Row],[Sl No.]]*(MAX(Table2[PH2 Partial pressure of hydrogen mm Hg])-MIN(Table2[PH2 Partial pressure of hydrogen mm Hg]))/10 + MIN(Table2[PH2 Partial pressure of hydrogen mm Hg])</f>
        <v>8.1999999999999993</v>
      </c>
      <c r="T13" s="1">
        <f xml:space="preserve"> AVERAGE(Table2[PT Partial pressure of Toluene mm Hg])</f>
        <v>5.5540540540540544</v>
      </c>
      <c r="U13" s="1">
        <f xml:space="preserve"> AVERAGE(Table2[PB Partial pressure of Benzene mm Hg])</f>
        <v>5.6891891891891895</v>
      </c>
      <c r="V13" s="1">
        <v>92.495118829047996</v>
      </c>
      <c r="Y13" s="1">
        <v>8</v>
      </c>
      <c r="Z13" s="1">
        <f xml:space="preserve"> AVERAGE(Table2[PH2 Partial pressure of hydrogen mm Hg])</f>
        <v>5.3986486486486482</v>
      </c>
      <c r="AA13" s="1">
        <f xml:space="preserve"> Table38[[#This Row],[Sl No.]]*(MAX(Table2[PT Partial pressure of Toluene mm Hg])-MIN(Table2[PT Partial pressure of Toluene mm Hg]))/10 + MIN(Table2[PT Partial pressure of Toluene mm Hg])</f>
        <v>8.1999999999999993</v>
      </c>
      <c r="AB13" s="1">
        <f xml:space="preserve"> AVERAGE(Table2[PB Partial pressure of Benzene mm Hg])</f>
        <v>5.6891891891891895</v>
      </c>
      <c r="AC13" s="1">
        <v>-11.8768891038258</v>
      </c>
      <c r="AF13" s="1">
        <v>8</v>
      </c>
      <c r="AG13" s="1">
        <f xml:space="preserve"> AVERAGE(Table2[PH2 Partial pressure of hydrogen mm Hg])</f>
        <v>5.3986486486486482</v>
      </c>
      <c r="AH13" s="1">
        <f xml:space="preserve"> AVERAGE(Table2[PT Partial pressure of Toluene mm Hg])</f>
        <v>5.5540540540540544</v>
      </c>
      <c r="AI13" s="1">
        <f xml:space="preserve"> Table389[[#This Row],[Sl No.]]*(MAX(Table2[PB Partial pressure of Benzene mm Hg])-MIN(Table2[PB Partial pressure of Benzene mm Hg]))/10 + MIN(Table2[PB Partial pressure of Benzene mm Hg])</f>
        <v>8.1999999999999993</v>
      </c>
      <c r="AJ13" s="1">
        <v>26.7062790472947</v>
      </c>
    </row>
    <row r="14" spans="4:36" x14ac:dyDescent="0.25">
      <c r="D14" s="1">
        <f t="shared" si="0"/>
        <v>9</v>
      </c>
      <c r="E14" s="1">
        <v>8</v>
      </c>
      <c r="F14" s="1">
        <v>1</v>
      </c>
      <c r="G14" s="1">
        <v>10</v>
      </c>
      <c r="H14" s="1">
        <v>76.66</v>
      </c>
      <c r="I14">
        <v>76.383328609388499</v>
      </c>
      <c r="J14" s="1">
        <f xml:space="preserve"> POWER(Table2[[#This Row],[Predicted Reaction rate]]-Table2[[#This Row],[RT Reaction rate 10-10 mol toluene n/g cat. Sec]], 2)</f>
        <v>7.6547058382899699E-2</v>
      </c>
      <c r="K14" s="1">
        <f xml:space="preserve"> (ABS(Table2[[#This Row],[Predicted Reaction rate]]-Table2[[#This Row],[RT Reaction rate 10-10 mol toluene n/g cat. Sec]])/Table2[[#This Row],[RT Reaction rate 10-10 mol toluene n/g cat. Sec]])*100</f>
        <v>0.36090711011152787</v>
      </c>
      <c r="M14" t="s">
        <v>10</v>
      </c>
      <c r="N14">
        <f xml:space="preserve"> SQRT($N$13)</f>
        <v>1.3558696015861844</v>
      </c>
      <c r="R14" s="1">
        <v>9</v>
      </c>
      <c r="S14" s="1">
        <f xml:space="preserve"> Table3[[#This Row],[Sl No.]]*(MAX(Table2[PH2 Partial pressure of hydrogen mm Hg])-MIN(Table2[PH2 Partial pressure of hydrogen mm Hg]))/10 + MIN(Table2[PH2 Partial pressure of hydrogen mm Hg])</f>
        <v>9.1</v>
      </c>
      <c r="T14" s="1">
        <f xml:space="preserve"> AVERAGE(Table2[PT Partial pressure of Toluene mm Hg])</f>
        <v>5.5540540540540544</v>
      </c>
      <c r="U14" s="1">
        <f xml:space="preserve"> AVERAGE(Table2[PB Partial pressure of Benzene mm Hg])</f>
        <v>5.6891891891891895</v>
      </c>
      <c r="V14" s="1">
        <v>93.194295935178303</v>
      </c>
      <c r="Y14" s="1">
        <v>9</v>
      </c>
      <c r="Z14" s="1">
        <f xml:space="preserve"> AVERAGE(Table2[PH2 Partial pressure of hydrogen mm Hg])</f>
        <v>5.3986486486486482</v>
      </c>
      <c r="AA14" s="1">
        <f xml:space="preserve"> Table38[[#This Row],[Sl No.]]*(MAX(Table2[PT Partial pressure of Toluene mm Hg])-MIN(Table2[PT Partial pressure of Toluene mm Hg]))/10 + MIN(Table2[PT Partial pressure of Toluene mm Hg])</f>
        <v>9.1</v>
      </c>
      <c r="AB14" s="1">
        <f xml:space="preserve"> AVERAGE(Table2[PB Partial pressure of Benzene mm Hg])</f>
        <v>5.6891891891891895</v>
      </c>
      <c r="AC14" s="1">
        <v>-15.4475117128574</v>
      </c>
      <c r="AF14" s="1">
        <v>9</v>
      </c>
      <c r="AG14" s="1">
        <f xml:space="preserve"> AVERAGE(Table2[PH2 Partial pressure of hydrogen mm Hg])</f>
        <v>5.3986486486486482</v>
      </c>
      <c r="AH14" s="1">
        <f xml:space="preserve"> AVERAGE(Table2[PT Partial pressure of Toluene mm Hg])</f>
        <v>5.5540540540540544</v>
      </c>
      <c r="AI14" s="1">
        <f xml:space="preserve"> Table389[[#This Row],[Sl No.]]*(MAX(Table2[PB Partial pressure of Benzene mm Hg])-MIN(Table2[PB Partial pressure of Benzene mm Hg]))/10 + MIN(Table2[PB Partial pressure of Benzene mm Hg])</f>
        <v>9.1</v>
      </c>
      <c r="AJ14" s="1">
        <v>26.970060973944602</v>
      </c>
    </row>
    <row r="15" spans="4:36" ht="17.25" x14ac:dyDescent="0.25">
      <c r="D15" s="1">
        <f t="shared" si="0"/>
        <v>10</v>
      </c>
      <c r="E15" s="1">
        <v>2</v>
      </c>
      <c r="F15" s="1">
        <v>5</v>
      </c>
      <c r="G15" s="1">
        <v>9</v>
      </c>
      <c r="H15" s="1">
        <v>80.510000000000005</v>
      </c>
      <c r="I15">
        <v>80.751686564334804</v>
      </c>
      <c r="J15" s="1">
        <f xml:space="preserve"> POWER(Table2[[#This Row],[Predicted Reaction rate]]-Table2[[#This Row],[RT Reaction rate 10-10 mol toluene n/g cat. Sec]], 2)</f>
        <v>5.8412395379958917E-2</v>
      </c>
      <c r="K15" s="1">
        <f xml:space="preserve"> (ABS(Table2[[#This Row],[Predicted Reaction rate]]-Table2[[#This Row],[RT Reaction rate 10-10 mol toluene n/g cat. Sec]])/Table2[[#This Row],[RT Reaction rate 10-10 mol toluene n/g cat. Sec]])*100</f>
        <v>0.30019446569966329</v>
      </c>
      <c r="M15" t="s">
        <v>11</v>
      </c>
      <c r="N15">
        <v>1</v>
      </c>
      <c r="R15" s="1">
        <v>10</v>
      </c>
      <c r="S15" s="1">
        <f xml:space="preserve"> Table3[[#This Row],[Sl No.]]*(MAX(Table2[PH2 Partial pressure of hydrogen mm Hg])-MIN(Table2[PH2 Partial pressure of hydrogen mm Hg]))/10 + MIN(Table2[PH2 Partial pressure of hydrogen mm Hg])</f>
        <v>10</v>
      </c>
      <c r="T15" s="1">
        <f xml:space="preserve"> AVERAGE(Table2[PT Partial pressure of Toluene mm Hg])</f>
        <v>5.5540540540540544</v>
      </c>
      <c r="U15" s="1">
        <f xml:space="preserve"> AVERAGE(Table2[PB Partial pressure of Benzene mm Hg])</f>
        <v>5.6891891891891895</v>
      </c>
      <c r="V15" s="1">
        <v>90.788905353802605</v>
      </c>
      <c r="Y15" s="1">
        <v>10</v>
      </c>
      <c r="Z15" s="1">
        <f xml:space="preserve"> AVERAGE(Table2[PH2 Partial pressure of hydrogen mm Hg])</f>
        <v>5.3986486486486482</v>
      </c>
      <c r="AA15" s="1">
        <f xml:space="preserve"> Table38[[#This Row],[Sl No.]]*(MAX(Table2[PT Partial pressure of Toluene mm Hg])-MIN(Table2[PT Partial pressure of Toluene mm Hg]))/10 + MIN(Table2[PT Partial pressure of Toluene mm Hg])</f>
        <v>10</v>
      </c>
      <c r="AB15" s="1">
        <f xml:space="preserve"> AVERAGE(Table2[PB Partial pressure of Benzene mm Hg])</f>
        <v>5.6891891891891895</v>
      </c>
      <c r="AC15" s="1">
        <v>-37.494064015838703</v>
      </c>
      <c r="AF15" s="1">
        <v>10</v>
      </c>
      <c r="AG15" s="1">
        <f xml:space="preserve"> AVERAGE(Table2[PH2 Partial pressure of hydrogen mm Hg])</f>
        <v>5.3986486486486482</v>
      </c>
      <c r="AH15" s="1">
        <f xml:space="preserve"> AVERAGE(Table2[PT Partial pressure of Toluene mm Hg])</f>
        <v>5.5540540540540544</v>
      </c>
      <c r="AI15" s="1">
        <f xml:space="preserve"> Table389[[#This Row],[Sl No.]]*(MAX(Table2[PB Partial pressure of Benzene mm Hg])-MIN(Table2[PB Partial pressure of Benzene mm Hg]))/10 + MIN(Table2[PB Partial pressure of Benzene mm Hg])</f>
        <v>10</v>
      </c>
      <c r="AJ15" s="1">
        <v>27.231352893448801</v>
      </c>
    </row>
    <row r="16" spans="4:36" x14ac:dyDescent="0.25">
      <c r="D16" s="1">
        <f t="shared" si="0"/>
        <v>11</v>
      </c>
      <c r="E16" s="1">
        <v>3</v>
      </c>
      <c r="F16" s="1">
        <v>1</v>
      </c>
      <c r="G16" s="1">
        <v>10</v>
      </c>
      <c r="H16" s="1">
        <v>28.75</v>
      </c>
      <c r="I16">
        <v>29.157882994210802</v>
      </c>
      <c r="J16" s="1">
        <f xml:space="preserve"> POWER(Table2[[#This Row],[Predicted Reaction rate]]-Table2[[#This Row],[RT Reaction rate 10-10 mol toluene n/g cat. Sec]], 2)</f>
        <v>0.16636853696636877</v>
      </c>
      <c r="K16" s="1">
        <f xml:space="preserve"> (ABS(Table2[[#This Row],[Predicted Reaction rate]]-Table2[[#This Row],[RT Reaction rate 10-10 mol toluene n/g cat. Sec]])/Table2[[#This Row],[RT Reaction rate 10-10 mol toluene n/g cat. Sec]])*100</f>
        <v>1.4187234581245272</v>
      </c>
      <c r="M16" t="s">
        <v>12</v>
      </c>
      <c r="N16">
        <f xml:space="preserve"> AVERAGE(Table2[error %])</f>
        <v>1.0319814642767304</v>
      </c>
    </row>
    <row r="17" spans="4:14" x14ac:dyDescent="0.25">
      <c r="D17" s="1">
        <f t="shared" si="0"/>
        <v>12</v>
      </c>
      <c r="E17" s="1">
        <v>7</v>
      </c>
      <c r="F17" s="1">
        <v>2</v>
      </c>
      <c r="G17" s="1">
        <v>7</v>
      </c>
      <c r="H17" s="1">
        <v>165.54</v>
      </c>
      <c r="I17">
        <v>163.885963973972</v>
      </c>
      <c r="J17" s="1">
        <f xml:space="preserve"> POWER(Table2[[#This Row],[Predicted Reaction rate]]-Table2[[#This Row],[RT Reaction rate 10-10 mol toluene n/g cat. Sec]], 2)</f>
        <v>2.7358351753984835</v>
      </c>
      <c r="K17" s="1">
        <f xml:space="preserve"> (ABS(Table2[[#This Row],[Predicted Reaction rate]]-Table2[[#This Row],[RT Reaction rate 10-10 mol toluene n/g cat. Sec]])/Table2[[#This Row],[RT Reaction rate 10-10 mol toluene n/g cat. Sec]])*100</f>
        <v>0.99917604568563212</v>
      </c>
      <c r="M17" t="s">
        <v>13</v>
      </c>
      <c r="N17">
        <v>12</v>
      </c>
    </row>
    <row r="18" spans="4:14" x14ac:dyDescent="0.25">
      <c r="D18" s="1">
        <f t="shared" si="0"/>
        <v>13</v>
      </c>
      <c r="E18" s="1">
        <v>5</v>
      </c>
      <c r="F18" s="1">
        <v>6</v>
      </c>
      <c r="G18" s="1">
        <v>9</v>
      </c>
      <c r="H18" s="1">
        <v>228.26</v>
      </c>
      <c r="I18">
        <v>227.766662465048</v>
      </c>
      <c r="J18" s="1">
        <f xml:space="preserve"> POWER(Table2[[#This Row],[Predicted Reaction rate]]-Table2[[#This Row],[RT Reaction rate 10-10 mol toluene n/g cat. Sec]], 2)</f>
        <v>0.24338192339250656</v>
      </c>
      <c r="K18" s="1">
        <f xml:space="preserve"> (ABS(Table2[[#This Row],[Predicted Reaction rate]]-Table2[[#This Row],[RT Reaction rate 10-10 mol toluene n/g cat. Sec]])/Table2[[#This Row],[RT Reaction rate 10-10 mol toluene n/g cat. Sec]])*100</f>
        <v>0.21612964818715089</v>
      </c>
    </row>
    <row r="19" spans="4:14" x14ac:dyDescent="0.25">
      <c r="D19" s="1">
        <f t="shared" si="0"/>
        <v>14</v>
      </c>
      <c r="E19" s="1">
        <v>7</v>
      </c>
      <c r="F19" s="1">
        <v>1</v>
      </c>
      <c r="G19" s="1">
        <v>9</v>
      </c>
      <c r="H19" s="1">
        <v>73.41</v>
      </c>
      <c r="I19">
        <v>74.519852634571905</v>
      </c>
      <c r="J19" s="1">
        <f xml:space="preserve"> POWER(Table2[[#This Row],[Predicted Reaction rate]]-Table2[[#This Row],[RT Reaction rate 10-10 mol toluene n/g cat. Sec]], 2)</f>
        <v>1.231772870466205</v>
      </c>
      <c r="K19" s="1">
        <f xml:space="preserve"> (ABS(Table2[[#This Row],[Predicted Reaction rate]]-Table2[[#This Row],[RT Reaction rate 10-10 mol toluene n/g cat. Sec]])/Table2[[#This Row],[RT Reaction rate 10-10 mol toluene n/g cat. Sec]])*100</f>
        <v>1.5118548352702739</v>
      </c>
    </row>
    <row r="20" spans="4:14" x14ac:dyDescent="0.25">
      <c r="D20" s="1">
        <f t="shared" si="0"/>
        <v>15</v>
      </c>
      <c r="E20" s="1">
        <v>7</v>
      </c>
      <c r="F20" s="1">
        <v>1</v>
      </c>
      <c r="G20" s="1">
        <v>1</v>
      </c>
      <c r="H20" s="1">
        <v>299.69</v>
      </c>
      <c r="I20">
        <v>301.15623195797701</v>
      </c>
      <c r="J20" s="1">
        <f xml:space="preserve"> POWER(Table2[[#This Row],[Predicted Reaction rate]]-Table2[[#This Row],[RT Reaction rate 10-10 mol toluene n/g cat. Sec]], 2)</f>
        <v>2.1498361545931126</v>
      </c>
      <c r="K20" s="1">
        <f xml:space="preserve"> (ABS(Table2[[#This Row],[Predicted Reaction rate]]-Table2[[#This Row],[RT Reaction rate 10-10 mol toluene n/g cat. Sec]])/Table2[[#This Row],[RT Reaction rate 10-10 mol toluene n/g cat. Sec]])*100</f>
        <v>0.48924954385432134</v>
      </c>
    </row>
    <row r="21" spans="4:14" x14ac:dyDescent="0.25">
      <c r="D21" s="1">
        <f t="shared" si="0"/>
        <v>16</v>
      </c>
      <c r="E21" s="1">
        <v>10</v>
      </c>
      <c r="F21" s="1">
        <v>10</v>
      </c>
      <c r="G21" s="1">
        <v>10</v>
      </c>
      <c r="H21" s="1">
        <v>590.72</v>
      </c>
      <c r="I21">
        <v>591.54936900853295</v>
      </c>
      <c r="J21" s="1">
        <f xml:space="preserve"> POWER(Table2[[#This Row],[Predicted Reaction rate]]-Table2[[#This Row],[RT Reaction rate 10-10 mol toluene n/g cat. Sec]], 2)</f>
        <v>0.68785295231488164</v>
      </c>
      <c r="K21" s="1">
        <f xml:space="preserve"> (ABS(Table2[[#This Row],[Predicted Reaction rate]]-Table2[[#This Row],[RT Reaction rate 10-10 mol toluene n/g cat. Sec]])/Table2[[#This Row],[RT Reaction rate 10-10 mol toluene n/g cat. Sec]])*100</f>
        <v>0.14039968318880716</v>
      </c>
    </row>
    <row r="22" spans="4:14" x14ac:dyDescent="0.25">
      <c r="D22" s="1">
        <f t="shared" si="0"/>
        <v>17</v>
      </c>
      <c r="E22" s="1">
        <v>7</v>
      </c>
      <c r="F22" s="1">
        <v>6</v>
      </c>
      <c r="G22" s="1">
        <v>9</v>
      </c>
      <c r="H22" s="1">
        <v>319.57</v>
      </c>
      <c r="I22">
        <v>319.51612143215499</v>
      </c>
      <c r="J22" s="1">
        <f xml:space="preserve"> POWER(Table2[[#This Row],[Predicted Reaction rate]]-Table2[[#This Row],[RT Reaction rate 10-10 mol toluene n/g cat. Sec]], 2)</f>
        <v>2.9029000730286989E-3</v>
      </c>
      <c r="K22" s="1">
        <f xml:space="preserve"> (ABS(Table2[[#This Row],[Predicted Reaction rate]]-Table2[[#This Row],[RT Reaction rate 10-10 mol toluene n/g cat. Sec]])/Table2[[#This Row],[RT Reaction rate 10-10 mol toluene n/g cat. Sec]])*100</f>
        <v>1.6859707683763808E-2</v>
      </c>
    </row>
    <row r="23" spans="4:14" x14ac:dyDescent="0.25">
      <c r="D23" s="1">
        <f t="shared" si="0"/>
        <v>18</v>
      </c>
      <c r="E23" s="1">
        <v>1</v>
      </c>
      <c r="F23" s="1">
        <v>1</v>
      </c>
      <c r="G23" s="1">
        <v>8</v>
      </c>
      <c r="H23" s="1">
        <v>11.58</v>
      </c>
      <c r="I23">
        <v>5.1058652406527596</v>
      </c>
      <c r="J23" s="1">
        <f xml:space="preserve"> POWER(Table2[[#This Row],[Predicted Reaction rate]]-Table2[[#This Row],[RT Reaction rate 10-10 mol toluene n/g cat. Sec]], 2)</f>
        <v>41.914420882188153</v>
      </c>
      <c r="K23" s="1">
        <f xml:space="preserve"> (ABS(Table2[[#This Row],[Predicted Reaction rate]]-Table2[[#This Row],[RT Reaction rate 10-10 mol toluene n/g cat. Sec]])/Table2[[#This Row],[RT Reaction rate 10-10 mol toluene n/g cat. Sec]])*100</f>
        <v>55.90789947622833</v>
      </c>
    </row>
    <row r="24" spans="4:14" x14ac:dyDescent="0.25">
      <c r="D24" s="1">
        <f t="shared" si="0"/>
        <v>19</v>
      </c>
      <c r="E24" s="1">
        <v>2</v>
      </c>
      <c r="F24" s="1">
        <v>1</v>
      </c>
      <c r="G24" s="1">
        <v>8</v>
      </c>
      <c r="H24" s="1">
        <v>23.16</v>
      </c>
      <c r="I24">
        <v>22.6935071323019</v>
      </c>
      <c r="J24" s="1">
        <f xml:space="preserve"> POWER(Table2[[#This Row],[Predicted Reaction rate]]-Table2[[#This Row],[RT Reaction rate 10-10 mol toluene n/g cat. Sec]], 2)</f>
        <v>0.2176155956131976</v>
      </c>
      <c r="K24" s="1">
        <f xml:space="preserve"> (ABS(Table2[[#This Row],[Predicted Reaction rate]]-Table2[[#This Row],[RT Reaction rate 10-10 mol toluene n/g cat. Sec]])/Table2[[#This Row],[RT Reaction rate 10-10 mol toluene n/g cat. Sec]])*100</f>
        <v>2.0142179088864447</v>
      </c>
    </row>
    <row r="25" spans="4:14" x14ac:dyDescent="0.25">
      <c r="D25" s="1">
        <f t="shared" si="0"/>
        <v>20</v>
      </c>
      <c r="E25" s="1">
        <v>1</v>
      </c>
      <c r="F25" s="1">
        <v>8</v>
      </c>
      <c r="G25" s="1">
        <v>5</v>
      </c>
      <c r="H25" s="1">
        <v>72.819999999999993</v>
      </c>
      <c r="I25">
        <v>72.294116898516705</v>
      </c>
      <c r="J25" s="1">
        <f xml:space="preserve"> POWER(Table2[[#This Row],[Predicted Reaction rate]]-Table2[[#This Row],[RT Reaction rate 10-10 mol toluene n/g cat. Sec]], 2)</f>
        <v>0.27655303642568208</v>
      </c>
      <c r="K25" s="1">
        <f xml:space="preserve"> (ABS(Table2[[#This Row],[Predicted Reaction rate]]-Table2[[#This Row],[RT Reaction rate 10-10 mol toluene n/g cat. Sec]])/Table2[[#This Row],[RT Reaction rate 10-10 mol toluene n/g cat. Sec]])*100</f>
        <v>0.72216849970240027</v>
      </c>
    </row>
    <row r="26" spans="4:14" x14ac:dyDescent="0.25">
      <c r="D26" s="1">
        <f t="shared" si="0"/>
        <v>21</v>
      </c>
      <c r="E26" s="1">
        <v>7</v>
      </c>
      <c r="F26" s="1">
        <v>9</v>
      </c>
      <c r="G26" s="1">
        <v>3</v>
      </c>
      <c r="H26" s="1">
        <v>635.9</v>
      </c>
      <c r="I26">
        <v>638.07682983489201</v>
      </c>
      <c r="J26" s="1">
        <f xml:space="preserve"> POWER(Table2[[#This Row],[Predicted Reaction rate]]-Table2[[#This Row],[RT Reaction rate 10-10 mol toluene n/g cat. Sec]], 2)</f>
        <v>4.7385881300760735</v>
      </c>
      <c r="K26" s="1">
        <f xml:space="preserve"> (ABS(Table2[[#This Row],[Predicted Reaction rate]]-Table2[[#This Row],[RT Reaction rate 10-10 mol toluene n/g cat. Sec]])/Table2[[#This Row],[RT Reaction rate 10-10 mol toluene n/g cat. Sec]])*100</f>
        <v>0.34232266628275398</v>
      </c>
    </row>
    <row r="27" spans="4:14" x14ac:dyDescent="0.25">
      <c r="D27" s="1">
        <f t="shared" si="0"/>
        <v>22</v>
      </c>
      <c r="E27" s="1">
        <v>7</v>
      </c>
      <c r="F27" s="1">
        <v>4</v>
      </c>
      <c r="G27" s="1">
        <v>8</v>
      </c>
      <c r="H27" s="1">
        <v>259.26</v>
      </c>
      <c r="I27">
        <v>259.99198232019103</v>
      </c>
      <c r="J27" s="1">
        <f xml:space="preserve"> POWER(Table2[[#This Row],[Predicted Reaction rate]]-Table2[[#This Row],[RT Reaction rate 10-10 mol toluene n/g cat. Sec]], 2)</f>
        <v>0.53579811707225333</v>
      </c>
      <c r="K27" s="1">
        <f xml:space="preserve"> (ABS(Table2[[#This Row],[Predicted Reaction rate]]-Table2[[#This Row],[RT Reaction rate 10-10 mol toluene n/g cat. Sec]])/Table2[[#This Row],[RT Reaction rate 10-10 mol toluene n/g cat. Sec]])*100</f>
        <v>0.28233523111588243</v>
      </c>
    </row>
    <row r="28" spans="4:14" x14ac:dyDescent="0.25">
      <c r="D28" s="1">
        <f t="shared" si="0"/>
        <v>23</v>
      </c>
      <c r="E28" s="1">
        <v>4</v>
      </c>
      <c r="F28" s="1">
        <v>1</v>
      </c>
      <c r="G28" s="1">
        <v>6</v>
      </c>
      <c r="H28" s="1">
        <v>58.52</v>
      </c>
      <c r="I28">
        <v>59.323580111450902</v>
      </c>
      <c r="J28" s="1">
        <f xml:space="preserve"> POWER(Table2[[#This Row],[Predicted Reaction rate]]-Table2[[#This Row],[RT Reaction rate 10-10 mol toluene n/g cat. Sec]], 2)</f>
        <v>0.64574099551943842</v>
      </c>
      <c r="K28" s="1">
        <f xml:space="preserve"> (ABS(Table2[[#This Row],[Predicted Reaction rate]]-Table2[[#This Row],[RT Reaction rate 10-10 mol toluene n/g cat. Sec]])/Table2[[#This Row],[RT Reaction rate 10-10 mol toluene n/g cat. Sec]])*100</f>
        <v>1.3731717557260739</v>
      </c>
    </row>
    <row r="29" spans="4:14" x14ac:dyDescent="0.25">
      <c r="D29" s="1">
        <f t="shared" si="0"/>
        <v>24</v>
      </c>
      <c r="E29" s="1">
        <v>1</v>
      </c>
      <c r="F29" s="1">
        <v>10</v>
      </c>
      <c r="G29" s="1">
        <v>10</v>
      </c>
      <c r="H29" s="1">
        <v>59.07</v>
      </c>
      <c r="I29">
        <v>58.263326004404398</v>
      </c>
      <c r="J29" s="1">
        <f xml:space="preserve"> POWER(Table2[[#This Row],[Predicted Reaction rate]]-Table2[[#This Row],[RT Reaction rate 10-10 mol toluene n/g cat. Sec]], 2)</f>
        <v>0.65072293517017388</v>
      </c>
      <c r="K29" s="1">
        <f xml:space="preserve"> (ABS(Table2[[#This Row],[Predicted Reaction rate]]-Table2[[#This Row],[RT Reaction rate 10-10 mol toluene n/g cat. Sec]])/Table2[[#This Row],[RT Reaction rate 10-10 mol toluene n/g cat. Sec]])*100</f>
        <v>1.3656238286703952</v>
      </c>
    </row>
    <row r="30" spans="4:14" x14ac:dyDescent="0.25">
      <c r="D30" s="1">
        <f t="shared" si="0"/>
        <v>25</v>
      </c>
      <c r="E30" s="1">
        <v>6</v>
      </c>
      <c r="F30" s="1">
        <v>2</v>
      </c>
      <c r="G30" s="1">
        <v>5</v>
      </c>
      <c r="H30" s="1">
        <v>180.26</v>
      </c>
      <c r="I30">
        <v>179.764496601031</v>
      </c>
      <c r="J30" s="1">
        <f xml:space="preserve"> POWER(Table2[[#This Row],[Predicted Reaction rate]]-Table2[[#This Row],[RT Reaction rate 10-10 mol toluene n/g cat. Sec]], 2)</f>
        <v>0.24552361838982437</v>
      </c>
      <c r="K30" s="1">
        <f xml:space="preserve"> (ABS(Table2[[#This Row],[Predicted Reaction rate]]-Table2[[#This Row],[RT Reaction rate 10-10 mol toluene n/g cat. Sec]])/Table2[[#This Row],[RT Reaction rate 10-10 mol toluene n/g cat. Sec]])*100</f>
        <v>0.27488261343004128</v>
      </c>
    </row>
    <row r="31" spans="4:14" x14ac:dyDescent="0.25">
      <c r="D31" s="1">
        <f t="shared" si="0"/>
        <v>26</v>
      </c>
      <c r="E31" s="1">
        <v>6</v>
      </c>
      <c r="F31" s="1">
        <v>2</v>
      </c>
      <c r="G31" s="1">
        <v>7</v>
      </c>
      <c r="H31" s="1">
        <v>141.88999999999999</v>
      </c>
      <c r="I31">
        <v>140.97184690169499</v>
      </c>
      <c r="J31" s="1">
        <f xml:space="preserve"> POWER(Table2[[#This Row],[Predicted Reaction rate]]-Table2[[#This Row],[RT Reaction rate 10-10 mol toluene n/g cat. Sec]], 2)</f>
        <v>0.84300511192706762</v>
      </c>
      <c r="K31" s="1">
        <f xml:space="preserve"> (ABS(Table2[[#This Row],[Predicted Reaction rate]]-Table2[[#This Row],[RT Reaction rate 10-10 mol toluene n/g cat. Sec]])/Table2[[#This Row],[RT Reaction rate 10-10 mol toluene n/g cat. Sec]])*100</f>
        <v>0.64708795426386512</v>
      </c>
    </row>
    <row r="32" spans="4:14" x14ac:dyDescent="0.25">
      <c r="D32" s="1">
        <f t="shared" si="0"/>
        <v>27</v>
      </c>
      <c r="E32" s="1">
        <v>5</v>
      </c>
      <c r="F32" s="1">
        <v>6</v>
      </c>
      <c r="G32" s="1">
        <v>10</v>
      </c>
      <c r="H32" s="1">
        <v>213.63</v>
      </c>
      <c r="I32">
        <v>212.91096964260399</v>
      </c>
      <c r="J32" s="1">
        <f xml:space="preserve"> POWER(Table2[[#This Row],[Predicted Reaction rate]]-Table2[[#This Row],[RT Reaction rate 10-10 mol toluene n/g cat. Sec]], 2)</f>
        <v>0.51700465485703095</v>
      </c>
      <c r="K32" s="1">
        <f xml:space="preserve"> (ABS(Table2[[#This Row],[Predicted Reaction rate]]-Table2[[#This Row],[RT Reaction rate 10-10 mol toluene n/g cat. Sec]])/Table2[[#This Row],[RT Reaction rate 10-10 mol toluene n/g cat. Sec]])*100</f>
        <v>0.33657742704489441</v>
      </c>
    </row>
    <row r="33" spans="4:11" x14ac:dyDescent="0.25">
      <c r="D33" s="1">
        <f t="shared" si="0"/>
        <v>28</v>
      </c>
      <c r="E33" s="1">
        <v>8</v>
      </c>
      <c r="F33" s="1">
        <v>2</v>
      </c>
      <c r="G33" s="1">
        <v>8</v>
      </c>
      <c r="H33" s="1">
        <v>170.99</v>
      </c>
      <c r="I33">
        <v>171.114997927649</v>
      </c>
      <c r="J33" s="1">
        <f xml:space="preserve"> POWER(Table2[[#This Row],[Predicted Reaction rate]]-Table2[[#This Row],[RT Reaction rate 10-10 mol toluene n/g cat. Sec]], 2)</f>
        <v>1.5624481916542384E-2</v>
      </c>
      <c r="K33" s="1">
        <f xml:space="preserve"> (ABS(Table2[[#This Row],[Predicted Reaction rate]]-Table2[[#This Row],[RT Reaction rate 10-10 mol toluene n/g cat. Sec]])/Table2[[#This Row],[RT Reaction rate 10-10 mol toluene n/g cat. Sec]])*100</f>
        <v>7.3102478302234625E-2</v>
      </c>
    </row>
    <row r="34" spans="4:11" x14ac:dyDescent="0.25">
      <c r="D34" s="1">
        <f t="shared" si="0"/>
        <v>29</v>
      </c>
      <c r="E34" s="1">
        <v>2</v>
      </c>
      <c r="F34" s="1">
        <v>1</v>
      </c>
      <c r="G34" s="1">
        <v>4</v>
      </c>
      <c r="H34" s="1">
        <v>39.72</v>
      </c>
      <c r="I34">
        <v>37.286302028036403</v>
      </c>
      <c r="J34" s="1">
        <f xml:space="preserve"> POWER(Table2[[#This Row],[Predicted Reaction rate]]-Table2[[#This Row],[RT Reaction rate 10-10 mol toluene n/g cat. Sec]], 2)</f>
        <v>5.9228858187397213</v>
      </c>
      <c r="K34" s="1">
        <f xml:space="preserve"> (ABS(Table2[[#This Row],[Predicted Reaction rate]]-Table2[[#This Row],[RT Reaction rate 10-10 mol toluene n/g cat. Sec]])/Table2[[#This Row],[RT Reaction rate 10-10 mol toluene n/g cat. Sec]])*100</f>
        <v>6.1271348740271812</v>
      </c>
    </row>
    <row r="35" spans="4:11" x14ac:dyDescent="0.25">
      <c r="D35" s="1">
        <f t="shared" si="0"/>
        <v>30</v>
      </c>
      <c r="E35" s="1">
        <v>6</v>
      </c>
      <c r="F35" s="1">
        <v>6</v>
      </c>
      <c r="G35" s="1">
        <v>10</v>
      </c>
      <c r="H35" s="1">
        <v>256.36</v>
      </c>
      <c r="I35">
        <v>255.66660700858299</v>
      </c>
      <c r="J35" s="1">
        <f xml:space="preserve"> POWER(Table2[[#This Row],[Predicted Reaction rate]]-Table2[[#This Row],[RT Reaction rate 10-10 mol toluene n/g cat. Sec]], 2)</f>
        <v>0.4807938405462544</v>
      </c>
      <c r="K35" s="1">
        <f xml:space="preserve"> (ABS(Table2[[#This Row],[Predicted Reaction rate]]-Table2[[#This Row],[RT Reaction rate 10-10 mol toluene n/g cat. Sec]])/Table2[[#This Row],[RT Reaction rate 10-10 mol toluene n/g cat. Sec]])*100</f>
        <v>0.27047628000352153</v>
      </c>
    </row>
    <row r="36" spans="4:11" x14ac:dyDescent="0.25">
      <c r="D36" s="1">
        <f t="shared" si="0"/>
        <v>31</v>
      </c>
      <c r="E36" s="1">
        <v>1</v>
      </c>
      <c r="F36" s="1">
        <v>10</v>
      </c>
      <c r="G36" s="1">
        <v>1</v>
      </c>
      <c r="H36" s="1">
        <v>113.27</v>
      </c>
      <c r="I36">
        <v>113.530773741171</v>
      </c>
      <c r="J36" s="1">
        <f xml:space="preserve"> POWER(Table2[[#This Row],[Predicted Reaction rate]]-Table2[[#This Row],[RT Reaction rate 10-10 mol toluene n/g cat. Sec]], 2)</f>
        <v>6.8002944084323669E-2</v>
      </c>
      <c r="K36" s="1">
        <f xml:space="preserve"> (ABS(Table2[[#This Row],[Predicted Reaction rate]]-Table2[[#This Row],[RT Reaction rate 10-10 mol toluene n/g cat. Sec]])/Table2[[#This Row],[RT Reaction rate 10-10 mol toluene n/g cat. Sec]])*100</f>
        <v>0.23022313160678698</v>
      </c>
    </row>
    <row r="37" spans="4:11" x14ac:dyDescent="0.25">
      <c r="D37" s="1">
        <f t="shared" si="0"/>
        <v>32</v>
      </c>
      <c r="E37" s="1">
        <v>5</v>
      </c>
      <c r="F37" s="1">
        <v>5</v>
      </c>
      <c r="G37" s="1">
        <v>7</v>
      </c>
      <c r="H37" s="1">
        <v>235.37</v>
      </c>
      <c r="I37">
        <v>234.80627311722</v>
      </c>
      <c r="J37" s="1">
        <f xml:space="preserve"> POWER(Table2[[#This Row],[Predicted Reaction rate]]-Table2[[#This Row],[RT Reaction rate 10-10 mol toluene n/g cat. Sec]], 2)</f>
        <v>0.31778799836885907</v>
      </c>
      <c r="K37" s="1">
        <f xml:space="preserve"> (ABS(Table2[[#This Row],[Predicted Reaction rate]]-Table2[[#This Row],[RT Reaction rate 10-10 mol toluene n/g cat. Sec]])/Table2[[#This Row],[RT Reaction rate 10-10 mol toluene n/g cat. Sec]])*100</f>
        <v>0.23950668427582225</v>
      </c>
    </row>
    <row r="38" spans="4:11" x14ac:dyDescent="0.25">
      <c r="D38" s="1">
        <f t="shared" si="0"/>
        <v>33</v>
      </c>
      <c r="E38" s="1">
        <v>9</v>
      </c>
      <c r="F38" s="1">
        <v>9</v>
      </c>
      <c r="G38" s="1">
        <v>8</v>
      </c>
      <c r="H38" s="1">
        <v>562.22</v>
      </c>
      <c r="I38">
        <v>562.00259317825305</v>
      </c>
      <c r="J38" s="1">
        <f xml:space="preserve"> POWER(Table2[[#This Row],[Predicted Reaction rate]]-Table2[[#This Row],[RT Reaction rate 10-10 mol toluene n/g cat. Sec]], 2)</f>
        <v>4.726572614212169E-2</v>
      </c>
      <c r="K38" s="1">
        <f xml:space="preserve"> (ABS(Table2[[#This Row],[Predicted Reaction rate]]-Table2[[#This Row],[RT Reaction rate 10-10 mol toluene n/g cat. Sec]])/Table2[[#This Row],[RT Reaction rate 10-10 mol toluene n/g cat. Sec]])*100</f>
        <v>3.8669350387210817E-2</v>
      </c>
    </row>
    <row r="39" spans="4:11" x14ac:dyDescent="0.25">
      <c r="D39" s="1">
        <f t="shared" si="0"/>
        <v>34</v>
      </c>
      <c r="E39" s="1">
        <v>5</v>
      </c>
      <c r="F39" s="1">
        <v>5</v>
      </c>
      <c r="G39" s="1">
        <v>8</v>
      </c>
      <c r="H39" s="1">
        <v>216.99</v>
      </c>
      <c r="I39">
        <v>215.921530296768</v>
      </c>
      <c r="J39" s="1">
        <f xml:space="preserve"> POWER(Table2[[#This Row],[Predicted Reaction rate]]-Table2[[#This Row],[RT Reaction rate 10-10 mol toluene n/g cat. Sec]], 2)</f>
        <v>1.141627506724703</v>
      </c>
      <c r="K39" s="1">
        <f xml:space="preserve"> (ABS(Table2[[#This Row],[Predicted Reaction rate]]-Table2[[#This Row],[RT Reaction rate 10-10 mol toluene n/g cat. Sec]])/Table2[[#This Row],[RT Reaction rate 10-10 mol toluene n/g cat. Sec]])*100</f>
        <v>0.49240504319646605</v>
      </c>
    </row>
    <row r="40" spans="4:11" x14ac:dyDescent="0.25">
      <c r="D40" s="1">
        <f t="shared" si="0"/>
        <v>35</v>
      </c>
      <c r="E40" s="1">
        <v>10</v>
      </c>
      <c r="F40" s="1">
        <v>3</v>
      </c>
      <c r="G40" s="1">
        <v>5</v>
      </c>
      <c r="H40" s="1">
        <v>406.58</v>
      </c>
      <c r="I40">
        <v>406.707293927607</v>
      </c>
      <c r="J40" s="1">
        <f xml:space="preserve"> POWER(Table2[[#This Row],[Predicted Reaction rate]]-Table2[[#This Row],[RT Reaction rate 10-10 mol toluene n/g cat. Sec]], 2)</f>
        <v>1.6203744005619542E-2</v>
      </c>
      <c r="K40" s="1">
        <f xml:space="preserve"> (ABS(Table2[[#This Row],[Predicted Reaction rate]]-Table2[[#This Row],[RT Reaction rate 10-10 mol toluene n/g cat. Sec]])/Table2[[#This Row],[RT Reaction rate 10-10 mol toluene n/g cat. Sec]])*100</f>
        <v>3.1308457771413577E-2</v>
      </c>
    </row>
    <row r="41" spans="4:11" x14ac:dyDescent="0.25">
      <c r="D41" s="1">
        <f t="shared" si="0"/>
        <v>36</v>
      </c>
      <c r="E41" s="1">
        <v>4</v>
      </c>
      <c r="F41" s="1">
        <v>8</v>
      </c>
      <c r="G41" s="1">
        <v>6</v>
      </c>
      <c r="H41" s="1">
        <v>269.23</v>
      </c>
      <c r="I41">
        <v>269.25740934047099</v>
      </c>
      <c r="J41" s="1">
        <f xml:space="preserve"> POWER(Table2[[#This Row],[Predicted Reaction rate]]-Table2[[#This Row],[RT Reaction rate 10-10 mol toluene n/g cat. Sec]], 2)</f>
        <v>7.5127194505341343E-4</v>
      </c>
      <c r="K41" s="1">
        <f xml:space="preserve"> (ABS(Table2[[#This Row],[Predicted Reaction rate]]-Table2[[#This Row],[RT Reaction rate 10-10 mol toluene n/g cat. Sec]])/Table2[[#This Row],[RT Reaction rate 10-10 mol toluene n/g cat. Sec]])*100</f>
        <v>1.0180641262477225E-2</v>
      </c>
    </row>
    <row r="42" spans="4:11" x14ac:dyDescent="0.25">
      <c r="D42" s="1">
        <f t="shared" si="0"/>
        <v>37</v>
      </c>
      <c r="E42" s="1">
        <v>8</v>
      </c>
      <c r="F42" s="1">
        <v>3</v>
      </c>
      <c r="G42" s="1">
        <v>7</v>
      </c>
      <c r="H42" s="1">
        <v>261.48</v>
      </c>
      <c r="I42">
        <v>261.27188873331198</v>
      </c>
      <c r="J42" s="1">
        <f xml:space="preserve"> POWER(Table2[[#This Row],[Predicted Reaction rate]]-Table2[[#This Row],[RT Reaction rate 10-10 mol toluene n/g cat. Sec]], 2)</f>
        <v>4.3310299322498767E-2</v>
      </c>
      <c r="K42" s="1">
        <f xml:space="preserve"> (ABS(Table2[[#This Row],[Predicted Reaction rate]]-Table2[[#This Row],[RT Reaction rate 10-10 mol toluene n/g cat. Sec]])/Table2[[#This Row],[RT Reaction rate 10-10 mol toluene n/g cat. Sec]])*100</f>
        <v>7.9589745559138669E-2</v>
      </c>
    </row>
    <row r="43" spans="4:11" x14ac:dyDescent="0.25">
      <c r="D43" s="1">
        <f t="shared" si="0"/>
        <v>38</v>
      </c>
      <c r="E43" s="1">
        <v>9</v>
      </c>
      <c r="F43" s="1">
        <v>6</v>
      </c>
      <c r="G43" s="1">
        <v>6</v>
      </c>
      <c r="H43" s="1">
        <v>517.1</v>
      </c>
      <c r="I43">
        <v>517.01554848128001</v>
      </c>
      <c r="J43" s="1">
        <f xml:space="preserve"> POWER(Table2[[#This Row],[Predicted Reaction rate]]-Table2[[#This Row],[RT Reaction rate 10-10 mol toluene n/g cat. Sec]], 2)</f>
        <v>7.1320590141171931E-3</v>
      </c>
      <c r="K43" s="1">
        <f xml:space="preserve"> (ABS(Table2[[#This Row],[Predicted Reaction rate]]-Table2[[#This Row],[RT Reaction rate 10-10 mol toluene n/g cat. Sec]])/Table2[[#This Row],[RT Reaction rate 10-10 mol toluene n/g cat. Sec]])*100</f>
        <v>1.6331757632956079E-2</v>
      </c>
    </row>
    <row r="44" spans="4:11" x14ac:dyDescent="0.25">
      <c r="D44" s="1">
        <f t="shared" si="0"/>
        <v>39</v>
      </c>
      <c r="E44" s="1">
        <v>2</v>
      </c>
      <c r="F44" s="1">
        <v>2</v>
      </c>
      <c r="G44" s="1">
        <v>4</v>
      </c>
      <c r="H44" s="1">
        <v>69.48</v>
      </c>
      <c r="I44">
        <v>71.0284350912234</v>
      </c>
      <c r="J44" s="1">
        <f xml:space="preserve"> POWER(Table2[[#This Row],[Predicted Reaction rate]]-Table2[[#This Row],[RT Reaction rate 10-10 mol toluene n/g cat. Sec]], 2)</f>
        <v>2.397651231732008</v>
      </c>
      <c r="K44" s="1">
        <f xml:space="preserve"> (ABS(Table2[[#This Row],[Predicted Reaction rate]]-Table2[[#This Row],[RT Reaction rate 10-10 mol toluene n/g cat. Sec]])/Table2[[#This Row],[RT Reaction rate 10-10 mol toluene n/g cat. Sec]])*100</f>
        <v>2.2286054853531896</v>
      </c>
    </row>
    <row r="45" spans="4:11" x14ac:dyDescent="0.25">
      <c r="D45" s="1">
        <f t="shared" si="0"/>
        <v>40</v>
      </c>
      <c r="E45" s="1">
        <v>1</v>
      </c>
      <c r="F45" s="1">
        <v>8</v>
      </c>
      <c r="G45" s="1">
        <v>3</v>
      </c>
      <c r="H45" s="1">
        <v>87.09</v>
      </c>
      <c r="I45">
        <v>87.017590241824806</v>
      </c>
      <c r="J45" s="1">
        <f xml:space="preserve"> POWER(Table2[[#This Row],[Predicted Reaction rate]]-Table2[[#This Row],[RT Reaction rate 10-10 mol toluene n/g cat. Sec]], 2)</f>
        <v>5.2431730789906077E-3</v>
      </c>
      <c r="K45" s="1">
        <f xml:space="preserve"> (ABS(Table2[[#This Row],[Predicted Reaction rate]]-Table2[[#This Row],[RT Reaction rate 10-10 mol toluene n/g cat. Sec]])/Table2[[#This Row],[RT Reaction rate 10-10 mol toluene n/g cat. Sec]])*100</f>
        <v>8.3143596480879184E-2</v>
      </c>
    </row>
    <row r="46" spans="4:11" x14ac:dyDescent="0.25">
      <c r="D46" s="1">
        <f t="shared" si="0"/>
        <v>41</v>
      </c>
      <c r="E46" s="1">
        <v>1</v>
      </c>
      <c r="F46" s="1">
        <v>7</v>
      </c>
      <c r="G46" s="1">
        <v>1</v>
      </c>
      <c r="H46" s="1">
        <v>105.04</v>
      </c>
      <c r="I46">
        <v>104.968758694532</v>
      </c>
      <c r="J46" s="1">
        <f xml:space="preserve"> POWER(Table2[[#This Row],[Predicted Reaction rate]]-Table2[[#This Row],[RT Reaction rate 10-10 mol toluene n/g cat. Sec]], 2)</f>
        <v>5.0753236047858842E-3</v>
      </c>
      <c r="K46" s="1">
        <f xml:space="preserve"> (ABS(Table2[[#This Row],[Predicted Reaction rate]]-Table2[[#This Row],[RT Reaction rate 10-10 mol toluene n/g cat. Sec]])/Table2[[#This Row],[RT Reaction rate 10-10 mol toluene n/g cat. Sec]])*100</f>
        <v>6.7823025007622814E-2</v>
      </c>
    </row>
    <row r="47" spans="4:11" x14ac:dyDescent="0.25">
      <c r="D47" s="1">
        <f t="shared" si="0"/>
        <v>42</v>
      </c>
      <c r="E47" s="1">
        <v>6</v>
      </c>
      <c r="F47" s="1">
        <v>6</v>
      </c>
      <c r="G47" s="1">
        <v>3</v>
      </c>
      <c r="H47" s="1">
        <v>464.94</v>
      </c>
      <c r="I47">
        <v>465.16292558337199</v>
      </c>
      <c r="J47" s="1">
        <f xml:space="preserve"> POWER(Table2[[#This Row],[Predicted Reaction rate]]-Table2[[#This Row],[RT Reaction rate 10-10 mol toluene n/g cat. Sec]], 2)</f>
        <v>4.9695815721741608E-2</v>
      </c>
      <c r="K47" s="1">
        <f xml:space="preserve"> (ABS(Table2[[#This Row],[Predicted Reaction rate]]-Table2[[#This Row],[RT Reaction rate 10-10 mol toluene n/g cat. Sec]])/Table2[[#This Row],[RT Reaction rate 10-10 mol toluene n/g cat. Sec]])*100</f>
        <v>4.7947172403318486E-2</v>
      </c>
    </row>
    <row r="48" spans="4:11" x14ac:dyDescent="0.25">
      <c r="D48" s="1">
        <f t="shared" si="0"/>
        <v>43</v>
      </c>
      <c r="E48" s="1">
        <v>9</v>
      </c>
      <c r="F48" s="1">
        <v>8</v>
      </c>
      <c r="G48" s="1">
        <v>10</v>
      </c>
      <c r="H48" s="1">
        <v>464.94</v>
      </c>
      <c r="I48">
        <v>463.96921252106199</v>
      </c>
      <c r="J48" s="1">
        <f xml:space="preserve"> POWER(Table2[[#This Row],[Predicted Reaction rate]]-Table2[[#This Row],[RT Reaction rate 10-10 mol toluene n/g cat. Sec]], 2)</f>
        <v>0.94242832926281161</v>
      </c>
      <c r="K48" s="1">
        <f xml:space="preserve"> (ABS(Table2[[#This Row],[Predicted Reaction rate]]-Table2[[#This Row],[RT Reaction rate 10-10 mol toluene n/g cat. Sec]])/Table2[[#This Row],[RT Reaction rate 10-10 mol toluene n/g cat. Sec]])*100</f>
        <v>0.20879844258140989</v>
      </c>
    </row>
    <row r="49" spans="4:11" x14ac:dyDescent="0.25">
      <c r="D49" s="1">
        <f t="shared" si="0"/>
        <v>44</v>
      </c>
      <c r="E49" s="1">
        <v>2</v>
      </c>
      <c r="F49" s="1">
        <v>8</v>
      </c>
      <c r="G49" s="1">
        <v>1</v>
      </c>
      <c r="H49" s="1">
        <v>216.63</v>
      </c>
      <c r="I49">
        <v>216.500006111555</v>
      </c>
      <c r="J49" s="1">
        <f xml:space="preserve"> POWER(Table2[[#This Row],[Predicted Reaction rate]]-Table2[[#This Row],[RT Reaction rate 10-10 mol toluene n/g cat. Sec]], 2)</f>
        <v>1.6898411033051116E-2</v>
      </c>
      <c r="K49" s="1">
        <f xml:space="preserve"> (ABS(Table2[[#This Row],[Predicted Reaction rate]]-Table2[[#This Row],[RT Reaction rate 10-10 mol toluene n/g cat. Sec]])/Table2[[#This Row],[RT Reaction rate 10-10 mol toluene n/g cat. Sec]])*100</f>
        <v>6.0007334369662574E-2</v>
      </c>
    </row>
    <row r="50" spans="4:11" x14ac:dyDescent="0.25">
      <c r="D50" s="1">
        <f t="shared" si="0"/>
        <v>45</v>
      </c>
      <c r="E50" s="1">
        <v>1</v>
      </c>
      <c r="F50" s="1">
        <v>5</v>
      </c>
      <c r="G50" s="1">
        <v>7</v>
      </c>
      <c r="H50" s="1">
        <v>47.07</v>
      </c>
      <c r="I50">
        <v>47.837109142225103</v>
      </c>
      <c r="J50" s="1">
        <f xml:space="preserve"> POWER(Table2[[#This Row],[Predicted Reaction rate]]-Table2[[#This Row],[RT Reaction rate 10-10 mol toluene n/g cat. Sec]], 2)</f>
        <v>0.58845643608533238</v>
      </c>
      <c r="K50" s="1">
        <f xml:space="preserve"> (ABS(Table2[[#This Row],[Predicted Reaction rate]]-Table2[[#This Row],[RT Reaction rate 10-10 mol toluene n/g cat. Sec]])/Table2[[#This Row],[RT Reaction rate 10-10 mol toluene n/g cat. Sec]])*100</f>
        <v>1.6297198687595122</v>
      </c>
    </row>
    <row r="51" spans="4:11" x14ac:dyDescent="0.25">
      <c r="D51" s="1">
        <f t="shared" si="0"/>
        <v>46</v>
      </c>
      <c r="E51" s="1">
        <v>8</v>
      </c>
      <c r="F51" s="1">
        <v>4</v>
      </c>
      <c r="G51" s="1">
        <v>10</v>
      </c>
      <c r="H51" s="1">
        <v>253.97</v>
      </c>
      <c r="I51">
        <v>253.835819360822</v>
      </c>
      <c r="J51" s="1">
        <f xml:space="preserve"> POWER(Table2[[#This Row],[Predicted Reaction rate]]-Table2[[#This Row],[RT Reaction rate 10-10 mol toluene n/g cat. Sec]], 2)</f>
        <v>1.8004443930216166E-2</v>
      </c>
      <c r="K51" s="1">
        <f xml:space="preserve"> (ABS(Table2[[#This Row],[Predicted Reaction rate]]-Table2[[#This Row],[RT Reaction rate 10-10 mol toluene n/g cat. Sec]])/Table2[[#This Row],[RT Reaction rate 10-10 mol toluene n/g cat. Sec]])*100</f>
        <v>5.2833263447650623E-2</v>
      </c>
    </row>
    <row r="52" spans="4:11" x14ac:dyDescent="0.25">
      <c r="D52" s="1">
        <f t="shared" si="0"/>
        <v>47</v>
      </c>
      <c r="E52" s="1">
        <v>3</v>
      </c>
      <c r="F52" s="1">
        <v>10</v>
      </c>
      <c r="G52" s="1">
        <v>9</v>
      </c>
      <c r="H52" s="1">
        <v>187.17</v>
      </c>
      <c r="I52">
        <v>186.82186908200799</v>
      </c>
      <c r="J52" s="1">
        <f xml:space="preserve"> POWER(Table2[[#This Row],[Predicted Reaction rate]]-Table2[[#This Row],[RT Reaction rate 10-10 mol toluene n/g cat. Sec]], 2)</f>
        <v>0.12119513606194894</v>
      </c>
      <c r="K52" s="1">
        <f xml:space="preserve"> (ABS(Table2[[#This Row],[Predicted Reaction rate]]-Table2[[#This Row],[RT Reaction rate 10-10 mol toluene n/g cat. Sec]])/Table2[[#This Row],[RT Reaction rate 10-10 mol toluene n/g cat. Sec]])*100</f>
        <v>0.18599717796227744</v>
      </c>
    </row>
    <row r="53" spans="4:11" x14ac:dyDescent="0.25">
      <c r="D53" s="1">
        <f t="shared" si="0"/>
        <v>48</v>
      </c>
      <c r="E53" s="1">
        <v>4</v>
      </c>
      <c r="F53" s="1">
        <v>8</v>
      </c>
      <c r="G53" s="1">
        <v>3</v>
      </c>
      <c r="H53" s="1">
        <v>348.37</v>
      </c>
      <c r="I53">
        <v>350.55158685546701</v>
      </c>
      <c r="J53" s="1">
        <f xml:space="preserve"> POWER(Table2[[#This Row],[Predicted Reaction rate]]-Table2[[#This Row],[RT Reaction rate 10-10 mol toluene n/g cat. Sec]], 2)</f>
        <v>4.7593212079464076</v>
      </c>
      <c r="K53" s="1">
        <f xml:space="preserve"> (ABS(Table2[[#This Row],[Predicted Reaction rate]]-Table2[[#This Row],[RT Reaction rate 10-10 mol toluene n/g cat. Sec]])/Table2[[#This Row],[RT Reaction rate 10-10 mol toluene n/g cat. Sec]])*100</f>
        <v>0.62622695854034593</v>
      </c>
    </row>
    <row r="54" spans="4:11" x14ac:dyDescent="0.25">
      <c r="D54" s="1">
        <f t="shared" si="0"/>
        <v>49</v>
      </c>
      <c r="E54" s="1">
        <v>5</v>
      </c>
      <c r="F54" s="1">
        <v>1</v>
      </c>
      <c r="G54" s="1">
        <v>8</v>
      </c>
      <c r="H54" s="1">
        <v>57.9</v>
      </c>
      <c r="I54">
        <v>60.204997689807598</v>
      </c>
      <c r="J54" s="1">
        <f xml:space="preserve"> POWER(Table2[[#This Row],[Predicted Reaction rate]]-Table2[[#This Row],[RT Reaction rate 10-10 mol toluene n/g cat. Sec]], 2)</f>
        <v>5.3130143500183715</v>
      </c>
      <c r="K54" s="1">
        <f xml:space="preserve"> (ABS(Table2[[#This Row],[Predicted Reaction rate]]-Table2[[#This Row],[RT Reaction rate 10-10 mol toluene n/g cat. Sec]])/Table2[[#This Row],[RT Reaction rate 10-10 mol toluene n/g cat. Sec]])*100</f>
        <v>3.9809977371461134</v>
      </c>
    </row>
    <row r="55" spans="4:11" x14ac:dyDescent="0.25">
      <c r="D55" s="1">
        <f t="shared" si="0"/>
        <v>50</v>
      </c>
      <c r="E55" s="1">
        <v>3</v>
      </c>
      <c r="F55" s="1">
        <v>9</v>
      </c>
      <c r="G55" s="1">
        <v>8</v>
      </c>
      <c r="H55" s="1">
        <v>187.41</v>
      </c>
      <c r="I55">
        <v>186.989173461463</v>
      </c>
      <c r="J55" s="1">
        <f xml:space="preserve"> POWER(Table2[[#This Row],[Predicted Reaction rate]]-Table2[[#This Row],[RT Reaction rate 10-10 mol toluene n/g cat. Sec]], 2)</f>
        <v>0.17709497553703299</v>
      </c>
      <c r="K55" s="1">
        <f xml:space="preserve"> (ABS(Table2[[#This Row],[Predicted Reaction rate]]-Table2[[#This Row],[RT Reaction rate 10-10 mol toluene n/g cat. Sec]])/Table2[[#This Row],[RT Reaction rate 10-10 mol toluene n/g cat. Sec]])*100</f>
        <v>0.22454860388293035</v>
      </c>
    </row>
    <row r="56" spans="4:11" x14ac:dyDescent="0.25">
      <c r="D56" s="1">
        <f t="shared" si="0"/>
        <v>51</v>
      </c>
      <c r="E56" s="1">
        <v>2</v>
      </c>
      <c r="F56" s="1">
        <v>7</v>
      </c>
      <c r="G56" s="1">
        <v>7</v>
      </c>
      <c r="H56" s="1">
        <v>116.04</v>
      </c>
      <c r="I56">
        <v>116.780998553852</v>
      </c>
      <c r="J56" s="1">
        <f xml:space="preserve"> POWER(Table2[[#This Row],[Predicted Reaction rate]]-Table2[[#This Row],[RT Reaction rate 10-10 mol toluene n/g cat. Sec]], 2)</f>
        <v>0.54907885681074753</v>
      </c>
      <c r="K56" s="1">
        <f xml:space="preserve"> (ABS(Table2[[#This Row],[Predicted Reaction rate]]-Table2[[#This Row],[RT Reaction rate 10-10 mol toluene n/g cat. Sec]])/Table2[[#This Row],[RT Reaction rate 10-10 mol toluene n/g cat. Sec]])*100</f>
        <v>0.63857165964494544</v>
      </c>
    </row>
    <row r="57" spans="4:11" x14ac:dyDescent="0.25">
      <c r="D57" s="1">
        <f t="shared" si="0"/>
        <v>52</v>
      </c>
      <c r="E57" s="1">
        <v>3</v>
      </c>
      <c r="F57" s="1">
        <v>2</v>
      </c>
      <c r="G57" s="1">
        <v>10</v>
      </c>
      <c r="H57" s="1">
        <v>53.78</v>
      </c>
      <c r="I57">
        <v>53.340756073725501</v>
      </c>
      <c r="J57" s="1">
        <f xml:space="preserve"> POWER(Table2[[#This Row],[Predicted Reaction rate]]-Table2[[#This Row],[RT Reaction rate 10-10 mol toluene n/g cat. Sec]], 2)</f>
        <v>0.19293522676903843</v>
      </c>
      <c r="K57" s="1">
        <f xml:space="preserve"> (ABS(Table2[[#This Row],[Predicted Reaction rate]]-Table2[[#This Row],[RT Reaction rate 10-10 mol toluene n/g cat. Sec]])/Table2[[#This Row],[RT Reaction rate 10-10 mol toluene n/g cat. Sec]])*100</f>
        <v>0.81674214628951292</v>
      </c>
    </row>
    <row r="58" spans="4:11" x14ac:dyDescent="0.25">
      <c r="D58" s="1">
        <f t="shared" si="0"/>
        <v>53</v>
      </c>
      <c r="E58" s="1">
        <v>4</v>
      </c>
      <c r="F58" s="1">
        <v>1</v>
      </c>
      <c r="G58" s="1">
        <v>1</v>
      </c>
      <c r="H58" s="1">
        <v>171.25</v>
      </c>
      <c r="I58">
        <v>170.91224662561399</v>
      </c>
      <c r="J58" s="1">
        <f xml:space="preserve"> POWER(Table2[[#This Row],[Predicted Reaction rate]]-Table2[[#This Row],[RT Reaction rate 10-10 mol toluene n/g cat. Sec]], 2)</f>
        <v>0.1140773419091371</v>
      </c>
      <c r="K58" s="1">
        <f xml:space="preserve"> (ABS(Table2[[#This Row],[Predicted Reaction rate]]-Table2[[#This Row],[RT Reaction rate 10-10 mol toluene n/g cat. Sec]])/Table2[[#This Row],[RT Reaction rate 10-10 mol toluene n/g cat. Sec]])*100</f>
        <v>0.19722824781664891</v>
      </c>
    </row>
    <row r="59" spans="4:11" x14ac:dyDescent="0.25">
      <c r="D59" s="1">
        <f t="shared" si="0"/>
        <v>54</v>
      </c>
      <c r="E59" s="1">
        <v>1</v>
      </c>
      <c r="F59" s="1">
        <v>3</v>
      </c>
      <c r="G59" s="1">
        <v>4</v>
      </c>
      <c r="H59" s="1">
        <v>46.31</v>
      </c>
      <c r="I59">
        <v>45.6609164616412</v>
      </c>
      <c r="J59" s="1">
        <f xml:space="preserve"> POWER(Table2[[#This Row],[Predicted Reaction rate]]-Table2[[#This Row],[RT Reaction rate 10-10 mol toluene n/g cat. Sec]], 2)</f>
        <v>0.42130943976838248</v>
      </c>
      <c r="K59" s="1">
        <f xml:space="preserve"> (ABS(Table2[[#This Row],[Predicted Reaction rate]]-Table2[[#This Row],[RT Reaction rate 10-10 mol toluene n/g cat. Sec]])/Table2[[#This Row],[RT Reaction rate 10-10 mol toluene n/g cat. Sec]])*100</f>
        <v>1.4016055676070007</v>
      </c>
    </row>
    <row r="60" spans="4:11" x14ac:dyDescent="0.25">
      <c r="D60" s="1">
        <f t="shared" si="0"/>
        <v>55</v>
      </c>
      <c r="E60" s="1">
        <v>10</v>
      </c>
      <c r="F60" s="1">
        <v>1</v>
      </c>
      <c r="G60" s="1">
        <v>1</v>
      </c>
      <c r="H60" s="1">
        <v>428.13</v>
      </c>
      <c r="I60">
        <v>428.423612961716</v>
      </c>
      <c r="J60" s="1">
        <f xml:space="preserve"> POWER(Table2[[#This Row],[Predicted Reaction rate]]-Table2[[#This Row],[RT Reaction rate 10-10 mol toluene n/g cat. Sec]], 2)</f>
        <v>8.6208571287645808E-2</v>
      </c>
      <c r="K60" s="1">
        <f xml:space="preserve"> (ABS(Table2[[#This Row],[Predicted Reaction rate]]-Table2[[#This Row],[RT Reaction rate 10-10 mol toluene n/g cat. Sec]])/Table2[[#This Row],[RT Reaction rate 10-10 mol toluene n/g cat. Sec]])*100</f>
        <v>6.8580328805738375E-2</v>
      </c>
    </row>
    <row r="61" spans="4:11" x14ac:dyDescent="0.25">
      <c r="D61" s="1">
        <f t="shared" si="0"/>
        <v>56</v>
      </c>
      <c r="E61" s="1">
        <v>10</v>
      </c>
      <c r="F61" s="1">
        <v>4</v>
      </c>
      <c r="G61" s="1">
        <v>6</v>
      </c>
      <c r="H61" s="1">
        <v>444.44</v>
      </c>
      <c r="I61">
        <v>443.380626684606</v>
      </c>
      <c r="J61" s="1">
        <f xml:space="preserve"> POWER(Table2[[#This Row],[Predicted Reaction rate]]-Table2[[#This Row],[RT Reaction rate 10-10 mol toluene n/g cat. Sec]], 2)</f>
        <v>1.1222718213688709</v>
      </c>
      <c r="K61" s="1">
        <f xml:space="preserve"> (ABS(Table2[[#This Row],[Predicted Reaction rate]]-Table2[[#This Row],[RT Reaction rate 10-10 mol toluene n/g cat. Sec]])/Table2[[#This Row],[RT Reaction rate 10-10 mol toluene n/g cat. Sec]])*100</f>
        <v>0.2383613795774453</v>
      </c>
    </row>
    <row r="62" spans="4:11" x14ac:dyDescent="0.25">
      <c r="D62" s="1">
        <f t="shared" si="0"/>
        <v>57</v>
      </c>
      <c r="E62" s="1">
        <v>5</v>
      </c>
      <c r="F62" s="1">
        <v>8</v>
      </c>
      <c r="G62" s="1">
        <v>9</v>
      </c>
      <c r="H62" s="1">
        <v>274.24</v>
      </c>
      <c r="I62">
        <v>274.98102541435799</v>
      </c>
      <c r="J62" s="1">
        <f xml:space="preserve"> POWER(Table2[[#This Row],[Predicted Reaction rate]]-Table2[[#This Row],[RT Reaction rate 10-10 mol toluene n/g cat. Sec]], 2)</f>
        <v>0.54911866472441262</v>
      </c>
      <c r="K62" s="1">
        <f xml:space="preserve"> (ABS(Table2[[#This Row],[Predicted Reaction rate]]-Table2[[#This Row],[RT Reaction rate 10-10 mol toluene n/g cat. Sec]])/Table2[[#This Row],[RT Reaction rate 10-10 mol toluene n/g cat. Sec]])*100</f>
        <v>0.2702105507431366</v>
      </c>
    </row>
    <row r="63" spans="4:11" x14ac:dyDescent="0.25">
      <c r="D63" s="1">
        <f t="shared" si="0"/>
        <v>58</v>
      </c>
      <c r="E63" s="1">
        <v>9</v>
      </c>
      <c r="F63" s="1">
        <v>1</v>
      </c>
      <c r="G63" s="1">
        <v>2</v>
      </c>
      <c r="H63" s="1">
        <v>278.14999999999998</v>
      </c>
      <c r="I63">
        <v>277.87516376901698</v>
      </c>
      <c r="J63" s="1">
        <f xml:space="preserve"> POWER(Table2[[#This Row],[Predicted Reaction rate]]-Table2[[#This Row],[RT Reaction rate 10-10 mol toluene n/g cat. Sec]], 2)</f>
        <v>7.5534953860940154E-2</v>
      </c>
      <c r="K63" s="1">
        <f xml:space="preserve"> (ABS(Table2[[#This Row],[Predicted Reaction rate]]-Table2[[#This Row],[RT Reaction rate 10-10 mol toluene n/g cat. Sec]])/Table2[[#This Row],[RT Reaction rate 10-10 mol toluene n/g cat. Sec]])*100</f>
        <v>9.8808639576846533E-2</v>
      </c>
    </row>
    <row r="64" spans="4:11" x14ac:dyDescent="0.25">
      <c r="D64" s="1">
        <f t="shared" si="0"/>
        <v>59</v>
      </c>
      <c r="E64" s="1">
        <v>2</v>
      </c>
      <c r="F64" s="1">
        <v>2</v>
      </c>
      <c r="G64" s="1">
        <v>3</v>
      </c>
      <c r="H64" s="1">
        <v>82.35</v>
      </c>
      <c r="I64">
        <v>83.892339115843001</v>
      </c>
      <c r="J64" s="1">
        <f xml:space="preserve"> POWER(Table2[[#This Row],[Predicted Reaction rate]]-Table2[[#This Row],[RT Reaction rate 10-10 mol toluene n/g cat. Sec]], 2)</f>
        <v>2.378809948259387</v>
      </c>
      <c r="K64" s="1">
        <f xml:space="preserve"> (ABS(Table2[[#This Row],[Predicted Reaction rate]]-Table2[[#This Row],[RT Reaction rate 10-10 mol toluene n/g cat. Sec]])/Table2[[#This Row],[RT Reaction rate 10-10 mol toluene n/g cat. Sec]])*100</f>
        <v>1.8729072444966683</v>
      </c>
    </row>
    <row r="65" spans="4:11" x14ac:dyDescent="0.25">
      <c r="D65" s="1">
        <f t="shared" si="0"/>
        <v>60</v>
      </c>
      <c r="E65" s="1">
        <v>6</v>
      </c>
      <c r="F65" s="1">
        <v>2</v>
      </c>
      <c r="G65" s="1">
        <v>9</v>
      </c>
      <c r="H65" s="1">
        <v>116.99</v>
      </c>
      <c r="I65">
        <v>116.731859203886</v>
      </c>
      <c r="J65" s="1">
        <f xml:space="preserve"> POWER(Table2[[#This Row],[Predicted Reaction rate]]-Table2[[#This Row],[RT Reaction rate 10-10 mol toluene n/g cat. Sec]], 2)</f>
        <v>6.663667061836541E-2</v>
      </c>
      <c r="K65" s="1">
        <f xml:space="preserve"> (ABS(Table2[[#This Row],[Predicted Reaction rate]]-Table2[[#This Row],[RT Reaction rate 10-10 mol toluene n/g cat. Sec]])/Table2[[#This Row],[RT Reaction rate 10-10 mol toluene n/g cat. Sec]])*100</f>
        <v>0.22065201821864405</v>
      </c>
    </row>
    <row r="66" spans="4:11" x14ac:dyDescent="0.25">
      <c r="D66" s="1">
        <f t="shared" si="0"/>
        <v>61</v>
      </c>
      <c r="E66" s="1">
        <v>2</v>
      </c>
      <c r="F66" s="1">
        <v>7</v>
      </c>
      <c r="G66" s="1">
        <v>4</v>
      </c>
      <c r="H66" s="1">
        <v>149.5</v>
      </c>
      <c r="I66">
        <v>150.23149883152701</v>
      </c>
      <c r="J66" s="1">
        <f xml:space="preserve"> POWER(Table2[[#This Row],[Predicted Reaction rate]]-Table2[[#This Row],[RT Reaction rate 10-10 mol toluene n/g cat. Sec]], 2)</f>
        <v>0.53509054052537464</v>
      </c>
      <c r="K66" s="1">
        <f xml:space="preserve"> (ABS(Table2[[#This Row],[Predicted Reaction rate]]-Table2[[#This Row],[RT Reaction rate 10-10 mol toluene n/g cat. Sec]])/Table2[[#This Row],[RT Reaction rate 10-10 mol toluene n/g cat. Sec]])*100</f>
        <v>0.48929687727558907</v>
      </c>
    </row>
    <row r="67" spans="4:11" x14ac:dyDescent="0.25">
      <c r="D67" s="1">
        <f t="shared" si="0"/>
        <v>62</v>
      </c>
      <c r="E67" s="1">
        <v>6</v>
      </c>
      <c r="F67" s="1">
        <v>6</v>
      </c>
      <c r="G67" s="1">
        <v>4</v>
      </c>
      <c r="H67" s="1">
        <v>416.53</v>
      </c>
      <c r="I67">
        <v>416.78868800985401</v>
      </c>
      <c r="J67" s="1">
        <f xml:space="preserve"> POWER(Table2[[#This Row],[Predicted Reaction rate]]-Table2[[#This Row],[RT Reaction rate 10-10 mol toluene n/g cat. Sec]], 2)</f>
        <v>6.6919486442244158E-2</v>
      </c>
      <c r="K67" s="1">
        <f xml:space="preserve"> (ABS(Table2[[#This Row],[Predicted Reaction rate]]-Table2[[#This Row],[RT Reaction rate 10-10 mol toluene n/g cat. Sec]])/Table2[[#This Row],[RT Reaction rate 10-10 mol toluene n/g cat. Sec]])*100</f>
        <v>6.210549296666279E-2</v>
      </c>
    </row>
    <row r="68" spans="4:11" x14ac:dyDescent="0.25">
      <c r="D68" s="1">
        <f t="shared" si="0"/>
        <v>63</v>
      </c>
      <c r="E68" s="1">
        <v>7</v>
      </c>
      <c r="F68" s="1">
        <v>10</v>
      </c>
      <c r="G68" s="1">
        <v>2</v>
      </c>
      <c r="H68" s="1">
        <v>719.53</v>
      </c>
      <c r="I68">
        <v>719.94044428004997</v>
      </c>
      <c r="J68" s="1">
        <f xml:space="preserve"> POWER(Table2[[#This Row],[Predicted Reaction rate]]-Table2[[#This Row],[RT Reaction rate 10-10 mol toluene n/g cat. Sec]], 2)</f>
        <v>0.16846450702576365</v>
      </c>
      <c r="K68" s="1">
        <f xml:space="preserve"> (ABS(Table2[[#This Row],[Predicted Reaction rate]]-Table2[[#This Row],[RT Reaction rate 10-10 mol toluene n/g cat. Sec]])/Table2[[#This Row],[RT Reaction rate 10-10 mol toluene n/g cat. Sec]])*100</f>
        <v>5.7043386662126806E-2</v>
      </c>
    </row>
    <row r="69" spans="4:11" x14ac:dyDescent="0.25">
      <c r="D69" s="1">
        <f t="shared" si="0"/>
        <v>64</v>
      </c>
      <c r="E69" s="1">
        <v>6</v>
      </c>
      <c r="F69" s="1">
        <v>8</v>
      </c>
      <c r="G69" s="1">
        <v>9</v>
      </c>
      <c r="H69" s="1">
        <v>329.09</v>
      </c>
      <c r="I69">
        <v>329.60550202363999</v>
      </c>
      <c r="J69" s="1">
        <f xml:space="preserve"> POWER(Table2[[#This Row],[Predicted Reaction rate]]-Table2[[#This Row],[RT Reaction rate 10-10 mol toluene n/g cat. Sec]], 2)</f>
        <v>0.26574233637694594</v>
      </c>
      <c r="K69" s="1">
        <f xml:space="preserve"> (ABS(Table2[[#This Row],[Predicted Reaction rate]]-Table2[[#This Row],[RT Reaction rate 10-10 mol toluene n/g cat. Sec]])/Table2[[#This Row],[RT Reaction rate 10-10 mol toluene n/g cat. Sec]])*100</f>
        <v>0.15664469404722434</v>
      </c>
    </row>
    <row r="70" spans="4:11" x14ac:dyDescent="0.25">
      <c r="D70" s="1">
        <f t="shared" si="0"/>
        <v>65</v>
      </c>
      <c r="E70" s="1">
        <v>10</v>
      </c>
      <c r="F70" s="1">
        <v>6</v>
      </c>
      <c r="G70" s="1">
        <v>7</v>
      </c>
      <c r="H70" s="1">
        <v>528.97</v>
      </c>
      <c r="I70">
        <v>529.41967678544802</v>
      </c>
      <c r="J70" s="1">
        <f xml:space="preserve"> POWER(Table2[[#This Row],[Predicted Reaction rate]]-Table2[[#This Row],[RT Reaction rate 10-10 mol toluene n/g cat. Sec]], 2)</f>
        <v>0.20220921137083878</v>
      </c>
      <c r="K70" s="1">
        <f xml:space="preserve"> (ABS(Table2[[#This Row],[Predicted Reaction rate]]-Table2[[#This Row],[RT Reaction rate 10-10 mol toluene n/g cat. Sec]])/Table2[[#This Row],[RT Reaction rate 10-10 mol toluene n/g cat. Sec]])*100</f>
        <v>8.500988438814891E-2</v>
      </c>
    </row>
    <row r="71" spans="4:11" x14ac:dyDescent="0.25">
      <c r="D71" s="1">
        <f t="shared" si="0"/>
        <v>66</v>
      </c>
      <c r="E71" s="1">
        <v>8</v>
      </c>
      <c r="F71" s="1">
        <v>9</v>
      </c>
      <c r="G71" s="1">
        <v>2</v>
      </c>
      <c r="H71" s="1">
        <v>799.37</v>
      </c>
      <c r="I71">
        <v>799.54417823632002</v>
      </c>
      <c r="J71" s="1">
        <f xml:space="preserve"> POWER(Table2[[#This Row],[Predicted Reaction rate]]-Table2[[#This Row],[RT Reaction rate 10-10 mol toluene n/g cat. Sec]], 2)</f>
        <v>3.0338058007551787E-2</v>
      </c>
      <c r="K71" s="1">
        <f xml:space="preserve"> (ABS(Table2[[#This Row],[Predicted Reaction rate]]-Table2[[#This Row],[RT Reaction rate 10-10 mol toluene n/g cat. Sec]])/Table2[[#This Row],[RT Reaction rate 10-10 mol toluene n/g cat. Sec]])*100</f>
        <v>2.1789438722996518E-2</v>
      </c>
    </row>
    <row r="72" spans="4:11" x14ac:dyDescent="0.25">
      <c r="D72" s="1">
        <f t="shared" ref="D72:D135" si="1" xml:space="preserve"> D71+1</f>
        <v>67</v>
      </c>
      <c r="E72" s="1">
        <v>9</v>
      </c>
      <c r="F72" s="1">
        <v>1</v>
      </c>
      <c r="G72" s="1">
        <v>10</v>
      </c>
      <c r="H72" s="1">
        <v>86.24</v>
      </c>
      <c r="I72">
        <v>85.648957683590893</v>
      </c>
      <c r="J72" s="1">
        <f xml:space="preserve"> POWER(Table2[[#This Row],[Predicted Reaction rate]]-Table2[[#This Row],[RT Reaction rate 10-10 mol toluene n/g cat. Sec]], 2)</f>
        <v>0.34933101978623637</v>
      </c>
      <c r="K72" s="1">
        <f xml:space="preserve"> (ABS(Table2[[#This Row],[Predicted Reaction rate]]-Table2[[#This Row],[RT Reaction rate 10-10 mol toluene n/g cat. Sec]])/Table2[[#This Row],[RT Reaction rate 10-10 mol toluene n/g cat. Sec]])*100</f>
        <v>0.68534591420350355</v>
      </c>
    </row>
    <row r="73" spans="4:11" x14ac:dyDescent="0.25">
      <c r="D73" s="1">
        <f t="shared" si="1"/>
        <v>68</v>
      </c>
      <c r="E73" s="1">
        <v>8</v>
      </c>
      <c r="F73" s="1">
        <v>9</v>
      </c>
      <c r="G73" s="1">
        <v>7</v>
      </c>
      <c r="H73" s="1">
        <v>533.04999999999995</v>
      </c>
      <c r="I73">
        <v>532.94698192688895</v>
      </c>
      <c r="J73" s="1">
        <f xml:space="preserve"> POWER(Table2[[#This Row],[Predicted Reaction rate]]-Table2[[#This Row],[RT Reaction rate 10-10 mol toluene n/g cat. Sec]], 2)</f>
        <v>1.0612723387503794E-2</v>
      </c>
      <c r="K73" s="1">
        <f xml:space="preserve"> (ABS(Table2[[#This Row],[Predicted Reaction rate]]-Table2[[#This Row],[RT Reaction rate 10-10 mol toluene n/g cat. Sec]])/Table2[[#This Row],[RT Reaction rate 10-10 mol toluene n/g cat. Sec]])*100</f>
        <v>1.9326155728543702E-2</v>
      </c>
    </row>
    <row r="74" spans="4:11" x14ac:dyDescent="0.25">
      <c r="D74" s="1">
        <f t="shared" si="1"/>
        <v>69</v>
      </c>
      <c r="E74" s="1">
        <v>10</v>
      </c>
      <c r="F74" s="1">
        <v>5</v>
      </c>
      <c r="G74" s="1">
        <v>6</v>
      </c>
      <c r="H74" s="1">
        <v>514.33000000000004</v>
      </c>
      <c r="I74">
        <v>513.98232056748805</v>
      </c>
      <c r="J74" s="1">
        <f xml:space="preserve"> POWER(Table2[[#This Row],[Predicted Reaction rate]]-Table2[[#This Row],[RT Reaction rate 10-10 mol toluene n/g cat. Sec]], 2)</f>
        <v>0.12088098779186317</v>
      </c>
      <c r="K74" s="1">
        <f xml:space="preserve"> (ABS(Table2[[#This Row],[Predicted Reaction rate]]-Table2[[#This Row],[RT Reaction rate 10-10 mol toluene n/g cat. Sec]])/Table2[[#This Row],[RT Reaction rate 10-10 mol toluene n/g cat. Sec]])*100</f>
        <v>6.7598513116480741E-2</v>
      </c>
    </row>
    <row r="75" spans="4:11" x14ac:dyDescent="0.25">
      <c r="D75" s="1">
        <f t="shared" si="1"/>
        <v>70</v>
      </c>
      <c r="E75" s="1">
        <v>9</v>
      </c>
      <c r="F75" s="1">
        <v>1</v>
      </c>
      <c r="G75" s="1">
        <v>2</v>
      </c>
      <c r="H75" s="1">
        <v>278.14999999999998</v>
      </c>
      <c r="I75">
        <v>277.87516376901698</v>
      </c>
      <c r="J75" s="1">
        <f xml:space="preserve"> POWER(Table2[[#This Row],[Predicted Reaction rate]]-Table2[[#This Row],[RT Reaction rate 10-10 mol toluene n/g cat. Sec]], 2)</f>
        <v>7.5534953860940154E-2</v>
      </c>
      <c r="K75" s="1">
        <f xml:space="preserve"> (ABS(Table2[[#This Row],[Predicted Reaction rate]]-Table2[[#This Row],[RT Reaction rate 10-10 mol toluene n/g cat. Sec]])/Table2[[#This Row],[RT Reaction rate 10-10 mol toluene n/g cat. Sec]])*100</f>
        <v>9.8808639576846533E-2</v>
      </c>
    </row>
    <row r="76" spans="4:11" x14ac:dyDescent="0.25">
      <c r="D76" s="1">
        <f t="shared" si="1"/>
        <v>71</v>
      </c>
      <c r="E76" s="1">
        <v>2</v>
      </c>
      <c r="F76" s="1">
        <v>4</v>
      </c>
      <c r="G76" s="1">
        <v>5</v>
      </c>
      <c r="H76" s="1">
        <v>98.77</v>
      </c>
      <c r="I76">
        <v>98.935236368746303</v>
      </c>
      <c r="J76" s="1">
        <f xml:space="preserve"> POWER(Table2[[#This Row],[Predicted Reaction rate]]-Table2[[#This Row],[RT Reaction rate 10-10 mol toluene n/g cat. Sec]], 2)</f>
        <v>2.730305755646539E-2</v>
      </c>
      <c r="K76" s="1">
        <f xml:space="preserve"> (ABS(Table2[[#This Row],[Predicted Reaction rate]]-Table2[[#This Row],[RT Reaction rate 10-10 mol toluene n/g cat. Sec]])/Table2[[#This Row],[RT Reaction rate 10-10 mol toluene n/g cat. Sec]])*100</f>
        <v>0.16729408600415768</v>
      </c>
    </row>
    <row r="77" spans="4:11" x14ac:dyDescent="0.25">
      <c r="D77" s="1">
        <f t="shared" si="1"/>
        <v>72</v>
      </c>
      <c r="E77" s="1">
        <v>5</v>
      </c>
      <c r="F77" s="1">
        <v>1</v>
      </c>
      <c r="G77" s="1">
        <v>3</v>
      </c>
      <c r="H77" s="1">
        <v>120.9</v>
      </c>
      <c r="I77">
        <v>116.28742263873001</v>
      </c>
      <c r="J77" s="1">
        <f xml:space="preserve"> POWER(Table2[[#This Row],[Predicted Reaction rate]]-Table2[[#This Row],[RT Reaction rate 10-10 mol toluene n/g cat. Sec]], 2)</f>
        <v>21.275869913700504</v>
      </c>
      <c r="K77" s="1">
        <f xml:space="preserve"> (ABS(Table2[[#This Row],[Predicted Reaction rate]]-Table2[[#This Row],[RT Reaction rate 10-10 mol toluene n/g cat. Sec]])/Table2[[#This Row],[RT Reaction rate 10-10 mol toluene n/g cat. Sec]])*100</f>
        <v>3.8152004642431749</v>
      </c>
    </row>
    <row r="78" spans="4:11" x14ac:dyDescent="0.25">
      <c r="D78" s="1">
        <f t="shared" si="1"/>
        <v>73</v>
      </c>
      <c r="E78" s="1">
        <v>9</v>
      </c>
      <c r="F78" s="1">
        <v>1</v>
      </c>
      <c r="G78" s="1">
        <v>5</v>
      </c>
      <c r="H78" s="1">
        <v>151.62</v>
      </c>
      <c r="I78">
        <v>151.04368275008699</v>
      </c>
      <c r="J78" s="1">
        <f xml:space="preserve"> POWER(Table2[[#This Row],[Predicted Reaction rate]]-Table2[[#This Row],[RT Reaction rate 10-10 mol toluene n/g cat. Sec]], 2)</f>
        <v>0.33214157254730381</v>
      </c>
      <c r="K78" s="1">
        <f xml:space="preserve"> (ABS(Table2[[#This Row],[Predicted Reaction rate]]-Table2[[#This Row],[RT Reaction rate 10-10 mol toluene n/g cat. Sec]])/Table2[[#This Row],[RT Reaction rate 10-10 mol toluene n/g cat. Sec]])*100</f>
        <v>0.38010635134745929</v>
      </c>
    </row>
    <row r="79" spans="4:11" x14ac:dyDescent="0.25">
      <c r="D79" s="1">
        <f t="shared" si="1"/>
        <v>74</v>
      </c>
      <c r="E79" s="1">
        <v>5</v>
      </c>
      <c r="F79" s="1">
        <v>10</v>
      </c>
      <c r="G79" s="1">
        <v>4</v>
      </c>
      <c r="H79" s="1">
        <v>433.71</v>
      </c>
      <c r="I79">
        <v>432.81149639617502</v>
      </c>
      <c r="J79" s="1">
        <f xml:space="preserve"> POWER(Table2[[#This Row],[Predicted Reaction rate]]-Table2[[#This Row],[RT Reaction rate 10-10 mol toluene n/g cat. Sec]], 2)</f>
        <v>0.80730872608644644</v>
      </c>
      <c r="K79" s="1">
        <f xml:space="preserve"> (ABS(Table2[[#This Row],[Predicted Reaction rate]]-Table2[[#This Row],[RT Reaction rate 10-10 mol toluene n/g cat. Sec]])/Table2[[#This Row],[RT Reaction rate 10-10 mol toluene n/g cat. Sec]])*100</f>
        <v>0.20716690964583781</v>
      </c>
    </row>
    <row r="80" spans="4:11" x14ac:dyDescent="0.25">
      <c r="D80" s="1">
        <f t="shared" si="1"/>
        <v>75</v>
      </c>
      <c r="E80" s="1">
        <v>5</v>
      </c>
      <c r="F80" s="1">
        <v>5</v>
      </c>
      <c r="G80" s="1">
        <v>2</v>
      </c>
      <c r="H80" s="1">
        <v>408.4</v>
      </c>
      <c r="I80">
        <v>406.39999142448198</v>
      </c>
      <c r="J80" s="1">
        <f xml:space="preserve"> POWER(Table2[[#This Row],[Predicted Reaction rate]]-Table2[[#This Row],[RT Reaction rate 10-10 mol toluene n/g cat. Sec]], 2)</f>
        <v>4.0000343021455205</v>
      </c>
      <c r="K80" s="1">
        <f xml:space="preserve"> (ABS(Table2[[#This Row],[Predicted Reaction rate]]-Table2[[#This Row],[RT Reaction rate 10-10 mol toluene n/g cat. Sec]])/Table2[[#This Row],[RT Reaction rate 10-10 mol toluene n/g cat. Sec]])*100</f>
        <v>0.48971806452448463</v>
      </c>
    </row>
    <row r="81" spans="4:11" x14ac:dyDescent="0.25">
      <c r="D81" s="1">
        <f t="shared" si="1"/>
        <v>76</v>
      </c>
      <c r="E81" s="1">
        <v>10</v>
      </c>
      <c r="F81" s="1">
        <v>4</v>
      </c>
      <c r="G81" s="1">
        <v>1</v>
      </c>
      <c r="H81" s="1">
        <v>888.89</v>
      </c>
      <c r="I81">
        <v>885.15994146031005</v>
      </c>
      <c r="J81" s="1">
        <f xml:space="preserve"> POWER(Table2[[#This Row],[Predicted Reaction rate]]-Table2[[#This Row],[RT Reaction rate 10-10 mol toluene n/g cat. Sec]], 2)</f>
        <v>13.913336709513811</v>
      </c>
      <c r="K81" s="1">
        <f xml:space="preserve"> (ABS(Table2[[#This Row],[Predicted Reaction rate]]-Table2[[#This Row],[RT Reaction rate 10-10 mol toluene n/g cat. Sec]])/Table2[[#This Row],[RT Reaction rate 10-10 mol toluene n/g cat. Sec]])*100</f>
        <v>0.41963106117629118</v>
      </c>
    </row>
    <row r="82" spans="4:11" x14ac:dyDescent="0.25">
      <c r="D82" s="1">
        <f t="shared" si="1"/>
        <v>77</v>
      </c>
      <c r="E82" s="1">
        <v>9</v>
      </c>
      <c r="F82" s="1">
        <v>3</v>
      </c>
      <c r="G82" s="1">
        <v>10</v>
      </c>
      <c r="H82" s="1">
        <v>227.3</v>
      </c>
      <c r="I82">
        <v>229.026441873924</v>
      </c>
      <c r="J82" s="1">
        <f xml:space="preserve"> POWER(Table2[[#This Row],[Predicted Reaction rate]]-Table2[[#This Row],[RT Reaction rate 10-10 mol toluene n/g cat. Sec]], 2)</f>
        <v>2.9806015440381732</v>
      </c>
      <c r="K82" s="1">
        <f xml:space="preserve"> (ABS(Table2[[#This Row],[Predicted Reaction rate]]-Table2[[#This Row],[RT Reaction rate 10-10 mol toluene n/g cat. Sec]])/Table2[[#This Row],[RT Reaction rate 10-10 mol toluene n/g cat. Sec]])*100</f>
        <v>0.759543279333035</v>
      </c>
    </row>
    <row r="83" spans="4:11" x14ac:dyDescent="0.25">
      <c r="D83" s="1">
        <f t="shared" si="1"/>
        <v>78</v>
      </c>
      <c r="E83" s="1">
        <v>3</v>
      </c>
      <c r="F83" s="1">
        <v>8</v>
      </c>
      <c r="G83" s="1">
        <v>8</v>
      </c>
      <c r="H83" s="1">
        <v>175.37</v>
      </c>
      <c r="I83">
        <v>175.82966353497901</v>
      </c>
      <c r="J83" s="1">
        <f xml:space="preserve"> POWER(Table2[[#This Row],[Predicted Reaction rate]]-Table2[[#This Row],[RT Reaction rate 10-10 mol toluene n/g cat. Sec]], 2)</f>
        <v>0.21129056538939089</v>
      </c>
      <c r="K83" s="1">
        <f xml:space="preserve"> (ABS(Table2[[#This Row],[Predicted Reaction rate]]-Table2[[#This Row],[RT Reaction rate 10-10 mol toluene n/g cat. Sec]])/Table2[[#This Row],[RT Reaction rate 10-10 mol toluene n/g cat. Sec]])*100</f>
        <v>0.26211070022181704</v>
      </c>
    </row>
    <row r="84" spans="4:11" x14ac:dyDescent="0.25">
      <c r="D84" s="1">
        <f t="shared" si="1"/>
        <v>79</v>
      </c>
      <c r="E84" s="1">
        <v>8</v>
      </c>
      <c r="F84" s="1">
        <v>2</v>
      </c>
      <c r="G84" s="1">
        <v>2</v>
      </c>
      <c r="H84" s="1">
        <v>404.33</v>
      </c>
      <c r="I84">
        <v>405.796262553833</v>
      </c>
      <c r="J84" s="1">
        <f xml:space="preserve"> POWER(Table2[[#This Row],[Predicted Reaction rate]]-Table2[[#This Row],[RT Reaction rate 10-10 mol toluene n/g cat. Sec]], 2)</f>
        <v>2.1499258767729268</v>
      </c>
      <c r="K84" s="1">
        <f xml:space="preserve"> (ABS(Table2[[#This Row],[Predicted Reaction rate]]-Table2[[#This Row],[RT Reaction rate 10-10 mol toluene n/g cat. Sec]])/Table2[[#This Row],[RT Reaction rate 10-10 mol toluene n/g cat. Sec]])*100</f>
        <v>0.36264005981080283</v>
      </c>
    </row>
    <row r="85" spans="4:11" x14ac:dyDescent="0.25">
      <c r="D85" s="1">
        <f t="shared" si="1"/>
        <v>80</v>
      </c>
      <c r="E85" s="1">
        <v>3</v>
      </c>
      <c r="F85" s="1">
        <v>9</v>
      </c>
      <c r="G85" s="1">
        <v>6</v>
      </c>
      <c r="H85" s="1">
        <v>214.16</v>
      </c>
      <c r="I85">
        <v>213.17000166531801</v>
      </c>
      <c r="J85" s="1">
        <f xml:space="preserve"> POWER(Table2[[#This Row],[Predicted Reaction rate]]-Table2[[#This Row],[RT Reaction rate 10-10 mol toluene n/g cat. Sec]], 2)</f>
        <v>0.98009670267310389</v>
      </c>
      <c r="K85" s="1">
        <f xml:space="preserve"> (ABS(Table2[[#This Row],[Predicted Reaction rate]]-Table2[[#This Row],[RT Reaction rate 10-10 mol toluene n/g cat. Sec]])/Table2[[#This Row],[RT Reaction rate 10-10 mol toluene n/g cat. Sec]])*100</f>
        <v>0.46227042149887237</v>
      </c>
    </row>
    <row r="86" spans="4:11" x14ac:dyDescent="0.25">
      <c r="D86" s="1">
        <f t="shared" si="1"/>
        <v>81</v>
      </c>
      <c r="E86" s="1">
        <v>9</v>
      </c>
      <c r="F86" s="1">
        <v>4</v>
      </c>
      <c r="G86" s="1">
        <v>3</v>
      </c>
      <c r="H86" s="1">
        <v>571.42999999999995</v>
      </c>
      <c r="I86">
        <v>573.22673530627799</v>
      </c>
      <c r="J86" s="1">
        <f xml:space="preserve"> POWER(Table2[[#This Row],[Predicted Reaction rate]]-Table2[[#This Row],[RT Reaction rate 10-10 mol toluene n/g cat. Sec]], 2)</f>
        <v>3.2282577608260334</v>
      </c>
      <c r="K86" s="1">
        <f xml:space="preserve"> (ABS(Table2[[#This Row],[Predicted Reaction rate]]-Table2[[#This Row],[RT Reaction rate 10-10 mol toluene n/g cat. Sec]])/Table2[[#This Row],[RT Reaction rate 10-10 mol toluene n/g cat. Sec]])*100</f>
        <v>0.31442789252892528</v>
      </c>
    </row>
    <row r="87" spans="4:11" x14ac:dyDescent="0.25">
      <c r="D87" s="1">
        <f t="shared" si="1"/>
        <v>82</v>
      </c>
      <c r="E87" s="1">
        <v>8</v>
      </c>
      <c r="F87" s="1">
        <v>8</v>
      </c>
      <c r="G87" s="1">
        <v>4</v>
      </c>
      <c r="H87" s="1">
        <v>634.55999999999995</v>
      </c>
      <c r="I87">
        <v>636.28031274292402</v>
      </c>
      <c r="J87" s="1">
        <f xml:space="preserve"> POWER(Table2[[#This Row],[Predicted Reaction rate]]-Table2[[#This Row],[RT Reaction rate 10-10 mol toluene n/g cat. Sec]], 2)</f>
        <v>2.9594759334669698</v>
      </c>
      <c r="K87" s="1">
        <f xml:space="preserve"> (ABS(Table2[[#This Row],[Predicted Reaction rate]]-Table2[[#This Row],[RT Reaction rate 10-10 mol toluene n/g cat. Sec]])/Table2[[#This Row],[RT Reaction rate 10-10 mol toluene n/g cat. Sec]])*100</f>
        <v>0.27110324365293742</v>
      </c>
    </row>
    <row r="88" spans="4:11" x14ac:dyDescent="0.25">
      <c r="D88" s="1">
        <f t="shared" si="1"/>
        <v>83</v>
      </c>
      <c r="E88" s="1">
        <v>9</v>
      </c>
      <c r="F88" s="1">
        <v>7</v>
      </c>
      <c r="G88" s="1">
        <v>2</v>
      </c>
      <c r="H88" s="1">
        <v>832.86</v>
      </c>
      <c r="I88">
        <v>830.93167719159999</v>
      </c>
      <c r="J88" s="1">
        <f xml:space="preserve"> POWER(Table2[[#This Row],[Predicted Reaction rate]]-Table2[[#This Row],[RT Reaction rate 10-10 mol toluene n/g cat. Sec]], 2)</f>
        <v>3.7184288533957623</v>
      </c>
      <c r="K88" s="1">
        <f xml:space="preserve"> (ABS(Table2[[#This Row],[Predicted Reaction rate]]-Table2[[#This Row],[RT Reaction rate 10-10 mol toluene n/g cat. Sec]])/Table2[[#This Row],[RT Reaction rate 10-10 mol toluene n/g cat. Sec]])*100</f>
        <v>0.23153024618783774</v>
      </c>
    </row>
    <row r="89" spans="4:11" x14ac:dyDescent="0.25">
      <c r="D89" s="1">
        <f t="shared" si="1"/>
        <v>84</v>
      </c>
      <c r="E89" s="1">
        <v>2</v>
      </c>
      <c r="F89" s="1">
        <v>6</v>
      </c>
      <c r="G89" s="1">
        <v>4</v>
      </c>
      <c r="H89" s="1">
        <v>138.84</v>
      </c>
      <c r="I89">
        <v>138.582386124279</v>
      </c>
      <c r="J89" s="1">
        <f xml:space="preserve"> POWER(Table2[[#This Row],[Predicted Reaction rate]]-Table2[[#This Row],[RT Reaction rate 10-10 mol toluene n/g cat. Sec]], 2)</f>
        <v>6.6364908963997937E-2</v>
      </c>
      <c r="K89" s="1">
        <f xml:space="preserve"> (ABS(Table2[[#This Row],[Predicted Reaction rate]]-Table2[[#This Row],[RT Reaction rate 10-10 mol toluene n/g cat. Sec]])/Table2[[#This Row],[RT Reaction rate 10-10 mol toluene n/g cat. Sec]])*100</f>
        <v>0.18554730316984011</v>
      </c>
    </row>
    <row r="90" spans="4:11" x14ac:dyDescent="0.25">
      <c r="D90" s="1">
        <f t="shared" si="1"/>
        <v>85</v>
      </c>
      <c r="E90" s="1">
        <v>2</v>
      </c>
      <c r="F90" s="1">
        <v>1</v>
      </c>
      <c r="G90" s="1">
        <v>5</v>
      </c>
      <c r="H90" s="1">
        <v>33.69</v>
      </c>
      <c r="I90">
        <v>32.642151980739897</v>
      </c>
      <c r="J90" s="1">
        <f xml:space="preserve"> POWER(Table2[[#This Row],[Predicted Reaction rate]]-Table2[[#This Row],[RT Reaction rate 10-10 mol toluene n/g cat. Sec]], 2)</f>
        <v>1.0979854714673174</v>
      </c>
      <c r="K90" s="1">
        <f xml:space="preserve"> (ABS(Table2[[#This Row],[Predicted Reaction rate]]-Table2[[#This Row],[RT Reaction rate 10-10 mol toluene n/g cat. Sec]])/Table2[[#This Row],[RT Reaction rate 10-10 mol toluene n/g cat. Sec]])*100</f>
        <v>3.1102642305138062</v>
      </c>
    </row>
    <row r="91" spans="4:11" x14ac:dyDescent="0.25">
      <c r="D91" s="1">
        <f t="shared" si="1"/>
        <v>86</v>
      </c>
      <c r="E91" s="1">
        <v>8</v>
      </c>
      <c r="F91" s="1">
        <v>2</v>
      </c>
      <c r="G91" s="1">
        <v>1</v>
      </c>
      <c r="H91" s="1">
        <v>523.36</v>
      </c>
      <c r="I91">
        <v>519.94000861859502</v>
      </c>
      <c r="J91" s="1">
        <f xml:space="preserve"> POWER(Table2[[#This Row],[Predicted Reaction rate]]-Table2[[#This Row],[RT Reaction rate 10-10 mol toluene n/g cat. Sec]], 2)</f>
        <v>11.696341048884465</v>
      </c>
      <c r="K91" s="1">
        <f xml:space="preserve"> (ABS(Table2[[#This Row],[Predicted Reaction rate]]-Table2[[#This Row],[RT Reaction rate 10-10 mol toluene n/g cat. Sec]])/Table2[[#This Row],[RT Reaction rate 10-10 mol toluene n/g cat. Sec]])*100</f>
        <v>0.65346824010337012</v>
      </c>
    </row>
    <row r="92" spans="4:11" x14ac:dyDescent="0.25">
      <c r="D92" s="1">
        <f t="shared" si="1"/>
        <v>87</v>
      </c>
      <c r="E92" s="1">
        <v>8</v>
      </c>
      <c r="F92" s="1">
        <v>7</v>
      </c>
      <c r="G92" s="1">
        <v>4</v>
      </c>
      <c r="H92" s="1">
        <v>598.02</v>
      </c>
      <c r="I92">
        <v>599.43395476963303</v>
      </c>
      <c r="J92" s="1">
        <f xml:space="preserve"> POWER(Table2[[#This Row],[Predicted Reaction rate]]-Table2[[#This Row],[RT Reaction rate 10-10 mol toluene n/g cat. Sec]], 2)</f>
        <v>1.9992680905680544</v>
      </c>
      <c r="K92" s="1">
        <f xml:space="preserve"> (ABS(Table2[[#This Row],[Predicted Reaction rate]]-Table2[[#This Row],[RT Reaction rate 10-10 mol toluene n/g cat. Sec]])/Table2[[#This Row],[RT Reaction rate 10-10 mol toluene n/g cat. Sec]])*100</f>
        <v>0.23643937822030217</v>
      </c>
    </row>
    <row r="93" spans="4:11" x14ac:dyDescent="0.25">
      <c r="D93" s="1">
        <f t="shared" si="1"/>
        <v>88</v>
      </c>
      <c r="E93" s="1">
        <v>4</v>
      </c>
      <c r="F93" s="1">
        <v>9</v>
      </c>
      <c r="G93" s="1">
        <v>3</v>
      </c>
      <c r="H93" s="1">
        <v>363.37</v>
      </c>
      <c r="I93">
        <v>364.88222830754199</v>
      </c>
      <c r="J93" s="1">
        <f xml:space="preserve"> POWER(Table2[[#This Row],[Predicted Reaction rate]]-Table2[[#This Row],[RT Reaction rate 10-10 mol toluene n/g cat. Sec]], 2)</f>
        <v>2.2868344541313075</v>
      </c>
      <c r="K93" s="1">
        <f xml:space="preserve"> (ABS(Table2[[#This Row],[Predicted Reaction rate]]-Table2[[#This Row],[RT Reaction rate 10-10 mol toluene n/g cat. Sec]])/Table2[[#This Row],[RT Reaction rate 10-10 mol toluene n/g cat. Sec]])*100</f>
        <v>0.41616762736108887</v>
      </c>
    </row>
    <row r="94" spans="4:11" x14ac:dyDescent="0.25">
      <c r="D94" s="1">
        <f t="shared" si="1"/>
        <v>89</v>
      </c>
      <c r="E94" s="1">
        <v>1</v>
      </c>
      <c r="F94" s="1">
        <v>10</v>
      </c>
      <c r="G94" s="1">
        <v>1</v>
      </c>
      <c r="H94" s="1">
        <v>113.27</v>
      </c>
      <c r="I94">
        <v>113.530773741171</v>
      </c>
      <c r="J94" s="1">
        <f xml:space="preserve"> POWER(Table2[[#This Row],[Predicted Reaction rate]]-Table2[[#This Row],[RT Reaction rate 10-10 mol toluene n/g cat. Sec]], 2)</f>
        <v>6.8002944084323669E-2</v>
      </c>
      <c r="K94" s="1">
        <f xml:space="preserve"> (ABS(Table2[[#This Row],[Predicted Reaction rate]]-Table2[[#This Row],[RT Reaction rate 10-10 mol toluene n/g cat. Sec]])/Table2[[#This Row],[RT Reaction rate 10-10 mol toluene n/g cat. Sec]])*100</f>
        <v>0.23022313160678698</v>
      </c>
    </row>
    <row r="95" spans="4:11" x14ac:dyDescent="0.25">
      <c r="D95" s="1">
        <f t="shared" si="1"/>
        <v>90</v>
      </c>
      <c r="E95" s="1">
        <v>4</v>
      </c>
      <c r="F95" s="1">
        <v>5</v>
      </c>
      <c r="G95" s="1">
        <v>10</v>
      </c>
      <c r="H95" s="1">
        <v>150.13</v>
      </c>
      <c r="I95">
        <v>149.45541108662499</v>
      </c>
      <c r="J95" s="1">
        <f xml:space="preserve"> POWER(Table2[[#This Row],[Predicted Reaction rate]]-Table2[[#This Row],[RT Reaction rate 10-10 mol toluene n/g cat. Sec]], 2)</f>
        <v>0.45507020204846871</v>
      </c>
      <c r="K95" s="1">
        <f xml:space="preserve"> (ABS(Table2[[#This Row],[Predicted Reaction rate]]-Table2[[#This Row],[RT Reaction rate 10-10 mol toluene n/g cat. Sec]])/Table2[[#This Row],[RT Reaction rate 10-10 mol toluene n/g cat. Sec]])*100</f>
        <v>0.44933651726837015</v>
      </c>
    </row>
    <row r="96" spans="4:11" x14ac:dyDescent="0.25">
      <c r="D96" s="1">
        <f t="shared" si="1"/>
        <v>91</v>
      </c>
      <c r="E96" s="1">
        <v>3</v>
      </c>
      <c r="F96" s="1">
        <v>7</v>
      </c>
      <c r="G96" s="1">
        <v>5</v>
      </c>
      <c r="H96" s="1">
        <v>204.59</v>
      </c>
      <c r="I96">
        <v>205.396026031725</v>
      </c>
      <c r="J96" s="1">
        <f xml:space="preserve"> POWER(Table2[[#This Row],[Predicted Reaction rate]]-Table2[[#This Row],[RT Reaction rate 10-10 mol toluene n/g cat. Sec]], 2)</f>
        <v>0.64967796381834586</v>
      </c>
      <c r="K96" s="1">
        <f xml:space="preserve"> (ABS(Table2[[#This Row],[Predicted Reaction rate]]-Table2[[#This Row],[RT Reaction rate 10-10 mol toluene n/g cat. Sec]])/Table2[[#This Row],[RT Reaction rate 10-10 mol toluene n/g cat. Sec]])*100</f>
        <v>0.39397137285546557</v>
      </c>
    </row>
    <row r="97" spans="4:11" x14ac:dyDescent="0.25">
      <c r="D97" s="1">
        <f t="shared" si="1"/>
        <v>92</v>
      </c>
      <c r="E97" s="1">
        <v>1</v>
      </c>
      <c r="F97" s="1">
        <v>4</v>
      </c>
      <c r="G97" s="1">
        <v>10</v>
      </c>
      <c r="H97" s="1">
        <v>31.75</v>
      </c>
      <c r="I97">
        <v>30.090083770686501</v>
      </c>
      <c r="J97" s="1">
        <f xml:space="preserve"> POWER(Table2[[#This Row],[Predicted Reaction rate]]-Table2[[#This Row],[RT Reaction rate 10-10 mol toluene n/g cat. Sec]], 2)</f>
        <v>2.7553218883383441</v>
      </c>
      <c r="K97" s="1">
        <f xml:space="preserve"> (ABS(Table2[[#This Row],[Predicted Reaction rate]]-Table2[[#This Row],[RT Reaction rate 10-10 mol toluene n/g cat. Sec]])/Table2[[#This Row],[RT Reaction rate 10-10 mol toluene n/g cat. Sec]])*100</f>
        <v>5.2280826120110193</v>
      </c>
    </row>
    <row r="98" spans="4:11" x14ac:dyDescent="0.25">
      <c r="D98" s="1">
        <f t="shared" si="1"/>
        <v>93</v>
      </c>
      <c r="E98" s="1">
        <v>1</v>
      </c>
      <c r="F98" s="1">
        <v>8</v>
      </c>
      <c r="G98" s="1">
        <v>2</v>
      </c>
      <c r="H98" s="1">
        <v>96.55</v>
      </c>
      <c r="I98">
        <v>96.308975455804202</v>
      </c>
      <c r="J98" s="1">
        <f xml:space="preserve"> POWER(Table2[[#This Row],[Predicted Reaction rate]]-Table2[[#This Row],[RT Reaction rate 10-10 mol toluene n/g cat. Sec]], 2)</f>
        <v>5.8092830904790949E-2</v>
      </c>
      <c r="K98" s="1">
        <f xml:space="preserve"> (ABS(Table2[[#This Row],[Predicted Reaction rate]]-Table2[[#This Row],[RT Reaction rate 10-10 mol toluene n/g cat. Sec]])/Table2[[#This Row],[RT Reaction rate 10-10 mol toluene n/g cat. Sec]])*100</f>
        <v>0.24963702143531377</v>
      </c>
    </row>
    <row r="99" spans="4:11" x14ac:dyDescent="0.25">
      <c r="D99" s="1">
        <f t="shared" si="1"/>
        <v>94</v>
      </c>
      <c r="E99" s="1">
        <v>9</v>
      </c>
      <c r="F99" s="1">
        <v>5</v>
      </c>
      <c r="G99" s="1">
        <v>4</v>
      </c>
      <c r="H99" s="1">
        <v>568.08000000000004</v>
      </c>
      <c r="I99">
        <v>568.60726100160798</v>
      </c>
      <c r="J99" s="1">
        <f xml:space="preserve"> POWER(Table2[[#This Row],[Predicted Reaction rate]]-Table2[[#This Row],[RT Reaction rate 10-10 mol toluene n/g cat. Sec]], 2)</f>
        <v>0.27800416381660786</v>
      </c>
      <c r="K99" s="1">
        <f xml:space="preserve"> (ABS(Table2[[#This Row],[Predicted Reaction rate]]-Table2[[#This Row],[RT Reaction rate 10-10 mol toluene n/g cat. Sec]])/Table2[[#This Row],[RT Reaction rate 10-10 mol toluene n/g cat. Sec]])*100</f>
        <v>9.2814568653700136E-2</v>
      </c>
    </row>
    <row r="100" spans="4:11" x14ac:dyDescent="0.25">
      <c r="D100" s="1">
        <f t="shared" si="1"/>
        <v>95</v>
      </c>
      <c r="E100" s="1">
        <v>7</v>
      </c>
      <c r="F100" s="1">
        <v>8</v>
      </c>
      <c r="G100" s="1">
        <v>6</v>
      </c>
      <c r="H100" s="1">
        <v>471.15</v>
      </c>
      <c r="I100">
        <v>470.94745518853603</v>
      </c>
      <c r="J100" s="1">
        <f xml:space="preserve"> POWER(Table2[[#This Row],[Predicted Reaction rate]]-Table2[[#This Row],[RT Reaction rate 10-10 mol toluene n/g cat. Sec]], 2)</f>
        <v>4.102440065096772E-2</v>
      </c>
      <c r="K100" s="1">
        <f xml:space="preserve"> (ABS(Table2[[#This Row],[Predicted Reaction rate]]-Table2[[#This Row],[RT Reaction rate 10-10 mol toluene n/g cat. Sec]])/Table2[[#This Row],[RT Reaction rate 10-10 mol toluene n/g cat. Sec]])*100</f>
        <v>4.2989453775645045E-2</v>
      </c>
    </row>
    <row r="101" spans="4:11" x14ac:dyDescent="0.25">
      <c r="D101" s="1">
        <f t="shared" si="1"/>
        <v>96</v>
      </c>
      <c r="E101" s="1">
        <v>5</v>
      </c>
      <c r="F101" s="1">
        <v>9</v>
      </c>
      <c r="G101" s="1">
        <v>6</v>
      </c>
      <c r="H101" s="1">
        <v>356.94</v>
      </c>
      <c r="I101">
        <v>355.54268167792497</v>
      </c>
      <c r="J101" s="1">
        <f xml:space="preserve"> POWER(Table2[[#This Row],[Predicted Reaction rate]]-Table2[[#This Row],[RT Reaction rate 10-10 mol toluene n/g cat. Sec]], 2)</f>
        <v>1.9524984932065574</v>
      </c>
      <c r="K101" s="1">
        <f xml:space="preserve"> (ABS(Table2[[#This Row],[Predicted Reaction rate]]-Table2[[#This Row],[RT Reaction rate 10-10 mol toluene n/g cat. Sec]])/Table2[[#This Row],[RT Reaction rate 10-10 mol toluene n/g cat. Sec]])*100</f>
        <v>0.39147148598504594</v>
      </c>
    </row>
    <row r="102" spans="4:11" x14ac:dyDescent="0.25">
      <c r="D102" s="1">
        <f t="shared" si="1"/>
        <v>97</v>
      </c>
      <c r="E102" s="1">
        <v>4</v>
      </c>
      <c r="F102" s="1">
        <v>5</v>
      </c>
      <c r="G102" s="1">
        <v>2</v>
      </c>
      <c r="H102" s="1">
        <v>326.72000000000003</v>
      </c>
      <c r="I102">
        <v>325.442513248296</v>
      </c>
      <c r="J102" s="1">
        <f xml:space="preserve"> POWER(Table2[[#This Row],[Predicted Reaction rate]]-Table2[[#This Row],[RT Reaction rate 10-10 mol toluene n/g cat. Sec]], 2)</f>
        <v>1.6319724007793193</v>
      </c>
      <c r="K102" s="1">
        <f xml:space="preserve"> (ABS(Table2[[#This Row],[Predicted Reaction rate]]-Table2[[#This Row],[RT Reaction rate 10-10 mol toluene n/g cat. Sec]])/Table2[[#This Row],[RT Reaction rate 10-10 mol toluene n/g cat. Sec]])*100</f>
        <v>0.39100353565867774</v>
      </c>
    </row>
    <row r="103" spans="4:11" x14ac:dyDescent="0.25">
      <c r="D103" s="1">
        <f t="shared" si="1"/>
        <v>98</v>
      </c>
      <c r="E103" s="1">
        <v>2</v>
      </c>
      <c r="F103" s="1">
        <v>1</v>
      </c>
      <c r="G103" s="1">
        <v>6</v>
      </c>
      <c r="H103" s="1">
        <v>29.26</v>
      </c>
      <c r="I103">
        <v>29.435138208001302</v>
      </c>
      <c r="J103" s="1">
        <f xml:space="preserve"> POWER(Table2[[#This Row],[Predicted Reaction rate]]-Table2[[#This Row],[RT Reaction rate 10-10 mol toluene n/g cat. Sec]], 2)</f>
        <v>3.0673391901906693E-2</v>
      </c>
      <c r="K103" s="1">
        <f xml:space="preserve"> (ABS(Table2[[#This Row],[Predicted Reaction rate]]-Table2[[#This Row],[RT Reaction rate 10-10 mol toluene n/g cat. Sec]])/Table2[[#This Row],[RT Reaction rate 10-10 mol toluene n/g cat. Sec]])*100</f>
        <v>0.59855846890396514</v>
      </c>
    </row>
    <row r="104" spans="4:11" x14ac:dyDescent="0.25">
      <c r="D104" s="1">
        <f t="shared" si="1"/>
        <v>99</v>
      </c>
      <c r="E104" s="1">
        <v>2</v>
      </c>
      <c r="F104" s="1">
        <v>1</v>
      </c>
      <c r="G104" s="1">
        <v>8</v>
      </c>
      <c r="H104" s="1">
        <v>23.16</v>
      </c>
      <c r="I104">
        <v>22.6935071323019</v>
      </c>
      <c r="J104" s="1">
        <f xml:space="preserve"> POWER(Table2[[#This Row],[Predicted Reaction rate]]-Table2[[#This Row],[RT Reaction rate 10-10 mol toluene n/g cat. Sec]], 2)</f>
        <v>0.2176155956131976</v>
      </c>
      <c r="K104" s="1">
        <f xml:space="preserve"> (ABS(Table2[[#This Row],[Predicted Reaction rate]]-Table2[[#This Row],[RT Reaction rate 10-10 mol toluene n/g cat. Sec]])/Table2[[#This Row],[RT Reaction rate 10-10 mol toluene n/g cat. Sec]])*100</f>
        <v>2.0142179088864447</v>
      </c>
    </row>
    <row r="105" spans="4:11" x14ac:dyDescent="0.25">
      <c r="D105" s="1">
        <f t="shared" si="1"/>
        <v>100</v>
      </c>
      <c r="E105" s="1">
        <v>3</v>
      </c>
      <c r="F105" s="1">
        <v>8</v>
      </c>
      <c r="G105" s="1">
        <v>10</v>
      </c>
      <c r="H105" s="1">
        <v>154.97999999999999</v>
      </c>
      <c r="I105">
        <v>157.24714891088701</v>
      </c>
      <c r="J105" s="1">
        <f xml:space="preserve"> POWER(Table2[[#This Row],[Predicted Reaction rate]]-Table2[[#This Row],[RT Reaction rate 10-10 mol toluene n/g cat. Sec]], 2)</f>
        <v>5.1399641841361836</v>
      </c>
      <c r="K105" s="1">
        <f xml:space="preserve"> (ABS(Table2[[#This Row],[Predicted Reaction rate]]-Table2[[#This Row],[RT Reaction rate 10-10 mol toluene n/g cat. Sec]])/Table2[[#This Row],[RT Reaction rate 10-10 mol toluene n/g cat. Sec]])*100</f>
        <v>1.4628654735365958</v>
      </c>
    </row>
    <row r="106" spans="4:11" x14ac:dyDescent="0.25">
      <c r="D106" s="1">
        <f t="shared" si="1"/>
        <v>101</v>
      </c>
      <c r="E106" s="1">
        <v>8</v>
      </c>
      <c r="F106" s="1">
        <v>1</v>
      </c>
      <c r="G106" s="1">
        <v>9</v>
      </c>
      <c r="H106" s="1">
        <v>83.9</v>
      </c>
      <c r="I106">
        <v>84.034047653473806</v>
      </c>
      <c r="J106" s="1">
        <f xml:space="preserve"> POWER(Table2[[#This Row],[Predicted Reaction rate]]-Table2[[#This Row],[RT Reaction rate 10-10 mol toluene n/g cat. Sec]], 2)</f>
        <v>1.7968773401832023E-2</v>
      </c>
      <c r="K106" s="1">
        <f xml:space="preserve"> (ABS(Table2[[#This Row],[Predicted Reaction rate]]-Table2[[#This Row],[RT Reaction rate 10-10 mol toluene n/g cat. Sec]])/Table2[[#This Row],[RT Reaction rate 10-10 mol toluene n/g cat. Sec]])*100</f>
        <v>0.15977074311537567</v>
      </c>
    </row>
    <row r="107" spans="4:11" x14ac:dyDescent="0.25">
      <c r="D107" s="1">
        <f t="shared" si="1"/>
        <v>102</v>
      </c>
      <c r="E107" s="1">
        <v>8</v>
      </c>
      <c r="F107" s="1">
        <v>3</v>
      </c>
      <c r="G107" s="1">
        <v>1</v>
      </c>
      <c r="H107" s="1">
        <v>635.16</v>
      </c>
      <c r="I107">
        <v>636.94933126810497</v>
      </c>
      <c r="J107" s="1">
        <f xml:space="preserve"> POWER(Table2[[#This Row],[Predicted Reaction rate]]-Table2[[#This Row],[RT Reaction rate 10-10 mol toluene n/g cat. Sec]], 2)</f>
        <v>3.2017063870182545</v>
      </c>
      <c r="K107" s="1">
        <f xml:space="preserve"> (ABS(Table2[[#This Row],[Predicted Reaction rate]]-Table2[[#This Row],[RT Reaction rate 10-10 mol toluene n/g cat. Sec]])/Table2[[#This Row],[RT Reaction rate 10-10 mol toluene n/g cat. Sec]])*100</f>
        <v>0.28171346874881953</v>
      </c>
    </row>
    <row r="108" spans="4:11" x14ac:dyDescent="0.25">
      <c r="D108" s="1">
        <f t="shared" si="1"/>
        <v>103</v>
      </c>
      <c r="E108" s="1">
        <v>2</v>
      </c>
      <c r="F108" s="1">
        <v>9</v>
      </c>
      <c r="G108" s="1">
        <v>6</v>
      </c>
      <c r="H108" s="1">
        <v>142.78</v>
      </c>
      <c r="I108">
        <v>142.22359576213401</v>
      </c>
      <c r="J108" s="1">
        <f xml:space="preserve"> POWER(Table2[[#This Row],[Predicted Reaction rate]]-Table2[[#This Row],[RT Reaction rate 10-10 mol toluene n/g cat. Sec]], 2)</f>
        <v>0.30958567591523384</v>
      </c>
      <c r="K108" s="1">
        <f xml:space="preserve"> (ABS(Table2[[#This Row],[Predicted Reaction rate]]-Table2[[#This Row],[RT Reaction rate 10-10 mol toluene n/g cat. Sec]])/Table2[[#This Row],[RT Reaction rate 10-10 mol toluene n/g cat. Sec]])*100</f>
        <v>0.38969340094270244</v>
      </c>
    </row>
    <row r="109" spans="4:11" x14ac:dyDescent="0.25">
      <c r="D109" s="1">
        <f t="shared" si="1"/>
        <v>104</v>
      </c>
      <c r="E109" s="1">
        <v>9</v>
      </c>
      <c r="F109" s="1">
        <v>1</v>
      </c>
      <c r="G109" s="1">
        <v>5</v>
      </c>
      <c r="H109" s="1">
        <v>151.62</v>
      </c>
      <c r="I109">
        <v>151.04368275008699</v>
      </c>
      <c r="J109" s="1">
        <f xml:space="preserve"> POWER(Table2[[#This Row],[Predicted Reaction rate]]-Table2[[#This Row],[RT Reaction rate 10-10 mol toluene n/g cat. Sec]], 2)</f>
        <v>0.33214157254730381</v>
      </c>
      <c r="K109" s="1">
        <f xml:space="preserve"> (ABS(Table2[[#This Row],[Predicted Reaction rate]]-Table2[[#This Row],[RT Reaction rate 10-10 mol toluene n/g cat. Sec]])/Table2[[#This Row],[RT Reaction rate 10-10 mol toluene n/g cat. Sec]])*100</f>
        <v>0.38010635134745929</v>
      </c>
    </row>
    <row r="110" spans="4:11" x14ac:dyDescent="0.25">
      <c r="D110" s="1">
        <f t="shared" si="1"/>
        <v>105</v>
      </c>
      <c r="E110" s="1">
        <v>2</v>
      </c>
      <c r="F110" s="1">
        <v>8</v>
      </c>
      <c r="G110" s="1">
        <v>5</v>
      </c>
      <c r="H110" s="1">
        <v>145.63999999999999</v>
      </c>
      <c r="I110">
        <v>146.22614909276601</v>
      </c>
      <c r="J110" s="1">
        <f xml:space="preserve"> POWER(Table2[[#This Row],[Predicted Reaction rate]]-Table2[[#This Row],[RT Reaction rate 10-10 mol toluene n/g cat. Sec]], 2)</f>
        <v>0.34357075895042988</v>
      </c>
      <c r="K110" s="1">
        <f xml:space="preserve"> (ABS(Table2[[#This Row],[Predicted Reaction rate]]-Table2[[#This Row],[RT Reaction rate 10-10 mol toluene n/g cat. Sec]])/Table2[[#This Row],[RT Reaction rate 10-10 mol toluene n/g cat. Sec]])*100</f>
        <v>0.40246435921863594</v>
      </c>
    </row>
    <row r="111" spans="4:11" x14ac:dyDescent="0.25">
      <c r="D111" s="1">
        <f t="shared" si="1"/>
        <v>106</v>
      </c>
      <c r="E111" s="1">
        <v>10</v>
      </c>
      <c r="F111" s="1">
        <v>8</v>
      </c>
      <c r="G111" s="1">
        <v>7</v>
      </c>
      <c r="H111" s="1">
        <v>625.70000000000005</v>
      </c>
      <c r="I111">
        <v>625.21206303692304</v>
      </c>
      <c r="J111" s="1">
        <f xml:space="preserve"> POWER(Table2[[#This Row],[Predicted Reaction rate]]-Table2[[#This Row],[RT Reaction rate 10-10 mol toluene n/g cat. Sec]], 2)</f>
        <v>0.23808247993680984</v>
      </c>
      <c r="K111" s="1">
        <f xml:space="preserve"> (ABS(Table2[[#This Row],[Predicted Reaction rate]]-Table2[[#This Row],[RT Reaction rate 10-10 mol toluene n/g cat. Sec]])/Table2[[#This Row],[RT Reaction rate 10-10 mol toluene n/g cat. Sec]])*100</f>
        <v>7.798257360987762E-2</v>
      </c>
    </row>
    <row r="112" spans="4:11" x14ac:dyDescent="0.25">
      <c r="D112" s="1">
        <f t="shared" si="1"/>
        <v>107</v>
      </c>
      <c r="E112" s="1">
        <v>8</v>
      </c>
      <c r="F112" s="1">
        <v>3</v>
      </c>
      <c r="G112" s="1">
        <v>1</v>
      </c>
      <c r="H112" s="1">
        <v>635.16</v>
      </c>
      <c r="I112">
        <v>636.94933126810497</v>
      </c>
      <c r="J112" s="1">
        <f xml:space="preserve"> POWER(Table2[[#This Row],[Predicted Reaction rate]]-Table2[[#This Row],[RT Reaction rate 10-10 mol toluene n/g cat. Sec]], 2)</f>
        <v>3.2017063870182545</v>
      </c>
      <c r="K112" s="1">
        <f xml:space="preserve"> (ABS(Table2[[#This Row],[Predicted Reaction rate]]-Table2[[#This Row],[RT Reaction rate 10-10 mol toluene n/g cat. Sec]])/Table2[[#This Row],[RT Reaction rate 10-10 mol toluene n/g cat. Sec]])*100</f>
        <v>0.28171346874881953</v>
      </c>
    </row>
    <row r="113" spans="4:11" x14ac:dyDescent="0.25">
      <c r="D113" s="1">
        <f t="shared" si="1"/>
        <v>108</v>
      </c>
      <c r="E113" s="1">
        <v>5</v>
      </c>
      <c r="F113" s="1">
        <v>7</v>
      </c>
      <c r="G113" s="1">
        <v>7</v>
      </c>
      <c r="H113" s="1">
        <v>290.11</v>
      </c>
      <c r="I113">
        <v>290.71171143387397</v>
      </c>
      <c r="J113" s="1">
        <f xml:space="preserve"> POWER(Table2[[#This Row],[Predicted Reaction rate]]-Table2[[#This Row],[RT Reaction rate 10-10 mol toluene n/g cat. Sec]], 2)</f>
        <v>0.36205664965465556</v>
      </c>
      <c r="K113" s="1">
        <f xml:space="preserve"> (ABS(Table2[[#This Row],[Predicted Reaction rate]]-Table2[[#This Row],[RT Reaction rate 10-10 mol toluene n/g cat. Sec]])/Table2[[#This Row],[RT Reaction rate 10-10 mol toluene n/g cat. Sec]])*100</f>
        <v>0.20740802932472471</v>
      </c>
    </row>
    <row r="114" spans="4:11" x14ac:dyDescent="0.25">
      <c r="D114" s="1">
        <f t="shared" si="1"/>
        <v>109</v>
      </c>
      <c r="E114" s="1">
        <v>2</v>
      </c>
      <c r="F114" s="1">
        <v>2</v>
      </c>
      <c r="G114" s="1">
        <v>2</v>
      </c>
      <c r="H114" s="1">
        <v>101.08</v>
      </c>
      <c r="I114">
        <v>105.272273605645</v>
      </c>
      <c r="J114" s="1">
        <f xml:space="preserve"> POWER(Table2[[#This Row],[Predicted Reaction rate]]-Table2[[#This Row],[RT Reaction rate 10-10 mol toluene n/g cat. Sec]], 2)</f>
        <v>17.575157984587722</v>
      </c>
      <c r="K114" s="1">
        <f xml:space="preserve"> (ABS(Table2[[#This Row],[Predicted Reaction rate]]-Table2[[#This Row],[RT Reaction rate 10-10 mol toluene n/g cat. Sec]])/Table2[[#This Row],[RT Reaction rate 10-10 mol toluene n/g cat. Sec]])*100</f>
        <v>4.1474808128660463</v>
      </c>
    </row>
    <row r="115" spans="4:11" x14ac:dyDescent="0.25">
      <c r="D115" s="1">
        <f t="shared" si="1"/>
        <v>110</v>
      </c>
      <c r="E115" s="1">
        <v>8</v>
      </c>
      <c r="F115" s="1">
        <v>10</v>
      </c>
      <c r="G115" s="1">
        <v>7</v>
      </c>
      <c r="H115" s="1">
        <v>562.25</v>
      </c>
      <c r="I115">
        <v>562.44789269607804</v>
      </c>
      <c r="J115" s="1">
        <f xml:space="preserve"> POWER(Table2[[#This Row],[Predicted Reaction rate]]-Table2[[#This Row],[RT Reaction rate 10-10 mol toluene n/g cat. Sec]], 2)</f>
        <v>3.9161519161036586E-2</v>
      </c>
      <c r="K115" s="1">
        <f xml:space="preserve"> (ABS(Table2[[#This Row],[Predicted Reaction rate]]-Table2[[#This Row],[RT Reaction rate 10-10 mol toluene n/g cat. Sec]])/Table2[[#This Row],[RT Reaction rate 10-10 mol toluene n/g cat. Sec]])*100</f>
        <v>3.5196566665725695E-2</v>
      </c>
    </row>
    <row r="116" spans="4:11" x14ac:dyDescent="0.25">
      <c r="D116" s="1">
        <f t="shared" si="1"/>
        <v>111</v>
      </c>
      <c r="E116" s="1">
        <v>9</v>
      </c>
      <c r="F116" s="1">
        <v>4</v>
      </c>
      <c r="G116" s="1">
        <v>3</v>
      </c>
      <c r="H116" s="1">
        <v>571.42999999999995</v>
      </c>
      <c r="I116">
        <v>573.22673530627799</v>
      </c>
      <c r="J116" s="1">
        <f xml:space="preserve"> POWER(Table2[[#This Row],[Predicted Reaction rate]]-Table2[[#This Row],[RT Reaction rate 10-10 mol toluene n/g cat. Sec]], 2)</f>
        <v>3.2282577608260334</v>
      </c>
      <c r="K116" s="1">
        <f xml:space="preserve"> (ABS(Table2[[#This Row],[Predicted Reaction rate]]-Table2[[#This Row],[RT Reaction rate 10-10 mol toluene n/g cat. Sec]])/Table2[[#This Row],[RT Reaction rate 10-10 mol toluene n/g cat. Sec]])*100</f>
        <v>0.31442789252892528</v>
      </c>
    </row>
    <row r="117" spans="4:11" x14ac:dyDescent="0.25">
      <c r="D117" s="1">
        <f t="shared" si="1"/>
        <v>112</v>
      </c>
      <c r="E117" s="1">
        <v>10</v>
      </c>
      <c r="F117" s="1">
        <v>9</v>
      </c>
      <c r="G117" s="1">
        <v>10</v>
      </c>
      <c r="H117" s="1">
        <v>555.30999999999995</v>
      </c>
      <c r="I117">
        <v>554.29942496450599</v>
      </c>
      <c r="J117" s="1">
        <f xml:space="preserve"> POWER(Table2[[#This Row],[Predicted Reaction rate]]-Table2[[#This Row],[RT Reaction rate 10-10 mol toluene n/g cat. Sec]], 2)</f>
        <v>1.0212619023636131</v>
      </c>
      <c r="K117" s="1">
        <f xml:space="preserve"> (ABS(Table2[[#This Row],[Predicted Reaction rate]]-Table2[[#This Row],[RT Reaction rate 10-10 mol toluene n/g cat. Sec]])/Table2[[#This Row],[RT Reaction rate 10-10 mol toluene n/g cat. Sec]])*100</f>
        <v>0.18198394329184733</v>
      </c>
    </row>
    <row r="118" spans="4:11" x14ac:dyDescent="0.25">
      <c r="D118" s="1">
        <f t="shared" si="1"/>
        <v>113</v>
      </c>
      <c r="E118" s="1">
        <v>5</v>
      </c>
      <c r="F118" s="1">
        <v>1</v>
      </c>
      <c r="G118" s="1">
        <v>7</v>
      </c>
      <c r="H118" s="1">
        <v>64.64</v>
      </c>
      <c r="I118">
        <v>65.484561086130398</v>
      </c>
      <c r="J118" s="1">
        <f xml:space="preserve"> POWER(Table2[[#This Row],[Predicted Reaction rate]]-Table2[[#This Row],[RT Reaction rate 10-10 mol toluene n/g cat. Sec]], 2)</f>
        <v>0.71328342820575685</v>
      </c>
      <c r="K118" s="1">
        <f xml:space="preserve"> (ABS(Table2[[#This Row],[Predicted Reaction rate]]-Table2[[#This Row],[RT Reaction rate 10-10 mol toluene n/g cat. Sec]])/Table2[[#This Row],[RT Reaction rate 10-10 mol toluene n/g cat. Sec]])*100</f>
        <v>1.3065610862165804</v>
      </c>
    </row>
    <row r="119" spans="4:11" x14ac:dyDescent="0.25">
      <c r="D119" s="1">
        <f t="shared" si="1"/>
        <v>114</v>
      </c>
      <c r="E119" s="1">
        <v>1</v>
      </c>
      <c r="F119" s="1">
        <v>6</v>
      </c>
      <c r="G119" s="1">
        <v>8</v>
      </c>
      <c r="H119" s="1">
        <v>49.01</v>
      </c>
      <c r="I119">
        <v>48.718687144057903</v>
      </c>
      <c r="J119" s="1">
        <f xml:space="preserve"> POWER(Table2[[#This Row],[Predicted Reaction rate]]-Table2[[#This Row],[RT Reaction rate 10-10 mol toluene n/g cat. Sec]], 2)</f>
        <v>8.4863180037140051E-2</v>
      </c>
      <c r="K119" s="1">
        <f xml:space="preserve"> (ABS(Table2[[#This Row],[Predicted Reaction rate]]-Table2[[#This Row],[RT Reaction rate 10-10 mol toluene n/g cat. Sec]])/Table2[[#This Row],[RT Reaction rate 10-10 mol toluene n/g cat. Sec]])*100</f>
        <v>0.59439472748846245</v>
      </c>
    </row>
    <row r="120" spans="4:11" x14ac:dyDescent="0.25">
      <c r="D120" s="1">
        <f t="shared" si="1"/>
        <v>115</v>
      </c>
      <c r="E120" s="1">
        <v>2</v>
      </c>
      <c r="F120" s="1">
        <v>10</v>
      </c>
      <c r="G120" s="1">
        <v>9</v>
      </c>
      <c r="H120" s="1">
        <v>124.78</v>
      </c>
      <c r="I120">
        <v>124.005174467221</v>
      </c>
      <c r="J120" s="1">
        <f xml:space="preserve"> POWER(Table2[[#This Row],[Predicted Reaction rate]]-Table2[[#This Row],[RT Reaction rate 10-10 mol toluene n/g cat. Sec]], 2)</f>
        <v>0.60035460624626857</v>
      </c>
      <c r="K120" s="1">
        <f xml:space="preserve"> (ABS(Table2[[#This Row],[Predicted Reaction rate]]-Table2[[#This Row],[RT Reaction rate 10-10 mol toluene n/g cat. Sec]])/Table2[[#This Row],[RT Reaction rate 10-10 mol toluene n/g cat. Sec]])*100</f>
        <v>0.62095330403831128</v>
      </c>
    </row>
    <row r="121" spans="4:11" x14ac:dyDescent="0.25">
      <c r="D121" s="1">
        <f t="shared" si="1"/>
        <v>116</v>
      </c>
      <c r="E121" s="1">
        <v>4</v>
      </c>
      <c r="F121" s="1">
        <v>9</v>
      </c>
      <c r="G121" s="1">
        <v>10</v>
      </c>
      <c r="H121" s="1">
        <v>222.12</v>
      </c>
      <c r="I121">
        <v>223.85189487944999</v>
      </c>
      <c r="J121" s="1">
        <f xml:space="preserve"> POWER(Table2[[#This Row],[Predicted Reaction rate]]-Table2[[#This Row],[RT Reaction rate 10-10 mol toluene n/g cat. Sec]], 2)</f>
        <v>2.9994598734650668</v>
      </c>
      <c r="K121" s="1">
        <f xml:space="preserve"> (ABS(Table2[[#This Row],[Predicted Reaction rate]]-Table2[[#This Row],[RT Reaction rate 10-10 mol toluene n/g cat. Sec]])/Table2[[#This Row],[RT Reaction rate 10-10 mol toluene n/g cat. Sec]])*100</f>
        <v>0.77971136297946231</v>
      </c>
    </row>
    <row r="122" spans="4:11" x14ac:dyDescent="0.25">
      <c r="D122" s="1">
        <f t="shared" si="1"/>
        <v>117</v>
      </c>
      <c r="E122" s="1">
        <v>1</v>
      </c>
      <c r="F122" s="1">
        <v>5</v>
      </c>
      <c r="G122" s="1">
        <v>5</v>
      </c>
      <c r="H122" s="1">
        <v>56.68</v>
      </c>
      <c r="I122">
        <v>56.505211408262902</v>
      </c>
      <c r="J122" s="1">
        <f xml:space="preserve"> POWER(Table2[[#This Row],[Predicted Reaction rate]]-Table2[[#This Row],[RT Reaction rate 10-10 mol toluene n/g cat. Sec]], 2)</f>
        <v>3.0551051801437898E-2</v>
      </c>
      <c r="K122" s="1">
        <f xml:space="preserve"> (ABS(Table2[[#This Row],[Predicted Reaction rate]]-Table2[[#This Row],[RT Reaction rate 10-10 mol toluene n/g cat. Sec]])/Table2[[#This Row],[RT Reaction rate 10-10 mol toluene n/g cat. Sec]])*100</f>
        <v>0.3083778965015842</v>
      </c>
    </row>
    <row r="123" spans="4:11" x14ac:dyDescent="0.25">
      <c r="D123" s="1">
        <f t="shared" si="1"/>
        <v>118</v>
      </c>
      <c r="E123" s="1">
        <v>4</v>
      </c>
      <c r="F123" s="1">
        <v>7</v>
      </c>
      <c r="G123" s="1">
        <v>7</v>
      </c>
      <c r="H123" s="1">
        <v>232.09</v>
      </c>
      <c r="I123">
        <v>233.230889966028</v>
      </c>
      <c r="J123" s="1">
        <f xml:space="preserve"> POWER(Table2[[#This Row],[Predicted Reaction rate]]-Table2[[#This Row],[RT Reaction rate 10-10 mol toluene n/g cat. Sec]], 2)</f>
        <v>1.3016299145833676</v>
      </c>
      <c r="K123" s="1">
        <f xml:space="preserve"> (ABS(Table2[[#This Row],[Predicted Reaction rate]]-Table2[[#This Row],[RT Reaction rate 10-10 mol toluene n/g cat. Sec]])/Table2[[#This Row],[RT Reaction rate 10-10 mol toluene n/g cat. Sec]])*100</f>
        <v>0.49157222027144581</v>
      </c>
    </row>
    <row r="124" spans="4:11" x14ac:dyDescent="0.25">
      <c r="D124" s="1">
        <f t="shared" si="1"/>
        <v>119</v>
      </c>
      <c r="E124" s="1">
        <v>6</v>
      </c>
      <c r="F124" s="1">
        <v>6</v>
      </c>
      <c r="G124" s="1">
        <v>3</v>
      </c>
      <c r="H124" s="1">
        <v>464.94</v>
      </c>
      <c r="I124">
        <v>465.16292558337199</v>
      </c>
      <c r="J124" s="1">
        <f xml:space="preserve"> POWER(Table2[[#This Row],[Predicted Reaction rate]]-Table2[[#This Row],[RT Reaction rate 10-10 mol toluene n/g cat. Sec]], 2)</f>
        <v>4.9695815721741608E-2</v>
      </c>
      <c r="K124" s="1">
        <f xml:space="preserve"> (ABS(Table2[[#This Row],[Predicted Reaction rate]]-Table2[[#This Row],[RT Reaction rate 10-10 mol toluene n/g cat. Sec]])/Table2[[#This Row],[RT Reaction rate 10-10 mol toluene n/g cat. Sec]])*100</f>
        <v>4.7947172403318486E-2</v>
      </c>
    </row>
    <row r="125" spans="4:11" x14ac:dyDescent="0.25">
      <c r="D125" s="1">
        <f t="shared" si="1"/>
        <v>120</v>
      </c>
      <c r="E125" s="1">
        <v>3</v>
      </c>
      <c r="F125" s="1">
        <v>10</v>
      </c>
      <c r="G125" s="1">
        <v>9</v>
      </c>
      <c r="H125" s="1">
        <v>187.17</v>
      </c>
      <c r="I125">
        <v>186.82186908200799</v>
      </c>
      <c r="J125" s="1">
        <f xml:space="preserve"> POWER(Table2[[#This Row],[Predicted Reaction rate]]-Table2[[#This Row],[RT Reaction rate 10-10 mol toluene n/g cat. Sec]], 2)</f>
        <v>0.12119513606194894</v>
      </c>
      <c r="K125" s="1">
        <f xml:space="preserve"> (ABS(Table2[[#This Row],[Predicted Reaction rate]]-Table2[[#This Row],[RT Reaction rate 10-10 mol toluene n/g cat. Sec]])/Table2[[#This Row],[RT Reaction rate 10-10 mol toluene n/g cat. Sec]])*100</f>
        <v>0.18599717796227744</v>
      </c>
    </row>
    <row r="126" spans="4:11" x14ac:dyDescent="0.25">
      <c r="D126" s="1">
        <f t="shared" si="1"/>
        <v>121</v>
      </c>
      <c r="E126" s="1">
        <v>10</v>
      </c>
      <c r="F126" s="1">
        <v>8</v>
      </c>
      <c r="G126" s="1">
        <v>10</v>
      </c>
      <c r="H126" s="1">
        <v>516.61</v>
      </c>
      <c r="I126">
        <v>514.94790084515205</v>
      </c>
      <c r="J126" s="1">
        <f xml:space="preserve"> POWER(Table2[[#This Row],[Predicted Reaction rate]]-Table2[[#This Row],[RT Reaction rate 10-10 mol toluene n/g cat. Sec]], 2)</f>
        <v>2.76257360054632</v>
      </c>
      <c r="K126" s="1">
        <f xml:space="preserve"> (ABS(Table2[[#This Row],[Predicted Reaction rate]]-Table2[[#This Row],[RT Reaction rate 10-10 mol toluene n/g cat. Sec]])/Table2[[#This Row],[RT Reaction rate 10-10 mol toluene n/g cat. Sec]])*100</f>
        <v>0.32173189733995955</v>
      </c>
    </row>
    <row r="127" spans="4:11" x14ac:dyDescent="0.25">
      <c r="D127" s="1">
        <f t="shared" si="1"/>
        <v>122</v>
      </c>
      <c r="E127" s="1">
        <v>6</v>
      </c>
      <c r="F127" s="1">
        <v>8</v>
      </c>
      <c r="G127" s="1">
        <v>8</v>
      </c>
      <c r="H127" s="1">
        <v>350.73</v>
      </c>
      <c r="I127">
        <v>350.51741256359497</v>
      </c>
      <c r="J127" s="1">
        <f xml:space="preserve"> POWER(Table2[[#This Row],[Predicted Reaction rate]]-Table2[[#This Row],[RT Reaction rate 10-10 mol toluene n/g cat. Sec]], 2)</f>
        <v>4.5193418117268895E-2</v>
      </c>
      <c r="K127" s="1">
        <f xml:space="preserve"> (ABS(Table2[[#This Row],[Predicted Reaction rate]]-Table2[[#This Row],[RT Reaction rate 10-10 mol toluene n/g cat. Sec]])/Table2[[#This Row],[RT Reaction rate 10-10 mol toluene n/g cat. Sec]])*100</f>
        <v>6.0612846464529579E-2</v>
      </c>
    </row>
    <row r="128" spans="4:11" x14ac:dyDescent="0.25">
      <c r="D128" s="1">
        <f t="shared" si="1"/>
        <v>123</v>
      </c>
      <c r="E128" s="1">
        <v>5</v>
      </c>
      <c r="F128" s="1">
        <v>10</v>
      </c>
      <c r="G128" s="1">
        <v>8</v>
      </c>
      <c r="H128" s="1">
        <v>330.5</v>
      </c>
      <c r="I128">
        <v>329.81887214228198</v>
      </c>
      <c r="J128" s="1">
        <f xml:space="preserve"> POWER(Table2[[#This Row],[Predicted Reaction rate]]-Table2[[#This Row],[RT Reaction rate 10-10 mol toluene n/g cat. Sec]], 2)</f>
        <v>0.46393515855954565</v>
      </c>
      <c r="K128" s="1">
        <f xml:space="preserve"> (ABS(Table2[[#This Row],[Predicted Reaction rate]]-Table2[[#This Row],[RT Reaction rate 10-10 mol toluene n/g cat. Sec]])/Table2[[#This Row],[RT Reaction rate 10-10 mol toluene n/g cat. Sec]])*100</f>
        <v>0.2060901233640014</v>
      </c>
    </row>
    <row r="129" spans="4:11" x14ac:dyDescent="0.25">
      <c r="D129" s="1">
        <f t="shared" si="1"/>
        <v>124</v>
      </c>
      <c r="E129" s="1">
        <v>5</v>
      </c>
      <c r="F129" s="1">
        <v>8</v>
      </c>
      <c r="G129" s="1">
        <v>1</v>
      </c>
      <c r="H129" s="1">
        <v>541.59</v>
      </c>
      <c r="I129">
        <v>541.74002512988102</v>
      </c>
      <c r="J129" s="1">
        <f xml:space="preserve"> POWER(Table2[[#This Row],[Predicted Reaction rate]]-Table2[[#This Row],[RT Reaction rate 10-10 mol toluene n/g cat. Sec]], 2)</f>
        <v>2.2507539595807063E-2</v>
      </c>
      <c r="K129" s="1">
        <f xml:space="preserve"> (ABS(Table2[[#This Row],[Predicted Reaction rate]]-Table2[[#This Row],[RT Reaction rate 10-10 mol toluene n/g cat. Sec]])/Table2[[#This Row],[RT Reaction rate 10-10 mol toluene n/g cat. Sec]])*100</f>
        <v>2.7700867793162196E-2</v>
      </c>
    </row>
    <row r="130" spans="4:11" x14ac:dyDescent="0.25">
      <c r="D130" s="1">
        <f t="shared" si="1"/>
        <v>125</v>
      </c>
      <c r="E130" s="1">
        <v>5</v>
      </c>
      <c r="F130" s="1">
        <v>7</v>
      </c>
      <c r="G130" s="1">
        <v>9</v>
      </c>
      <c r="H130" s="1">
        <v>252.45</v>
      </c>
      <c r="I130">
        <v>252.981338882221</v>
      </c>
      <c r="J130" s="1">
        <f xml:space="preserve"> POWER(Table2[[#This Row],[Predicted Reaction rate]]-Table2[[#This Row],[RT Reaction rate 10-10 mol toluene n/g cat. Sec]], 2)</f>
        <v>0.2823210077598694</v>
      </c>
      <c r="K130" s="1">
        <f xml:space="preserve"> (ABS(Table2[[#This Row],[Predicted Reaction rate]]-Table2[[#This Row],[RT Reaction rate 10-10 mol toluene n/g cat. Sec]])/Table2[[#This Row],[RT Reaction rate 10-10 mol toluene n/g cat. Sec]])*100</f>
        <v>0.21047291828916906</v>
      </c>
    </row>
    <row r="131" spans="4:11" x14ac:dyDescent="0.25">
      <c r="D131" s="1">
        <f t="shared" si="1"/>
        <v>126</v>
      </c>
      <c r="E131" s="1">
        <v>4</v>
      </c>
      <c r="F131" s="1">
        <v>1</v>
      </c>
      <c r="G131" s="1">
        <v>5</v>
      </c>
      <c r="H131" s="1">
        <v>67.39</v>
      </c>
      <c r="I131">
        <v>68.409141277609194</v>
      </c>
      <c r="J131" s="1">
        <f xml:space="preserve"> POWER(Table2[[#This Row],[Predicted Reaction rate]]-Table2[[#This Row],[RT Reaction rate 10-10 mol toluene n/g cat. Sec]], 2)</f>
        <v>1.0386489437268995</v>
      </c>
      <c r="K131" s="1">
        <f xml:space="preserve"> (ABS(Table2[[#This Row],[Predicted Reaction rate]]-Table2[[#This Row],[RT Reaction rate 10-10 mol toluene n/g cat. Sec]])/Table2[[#This Row],[RT Reaction rate 10-10 mol toluene n/g cat. Sec]])*100</f>
        <v>1.5123034242605633</v>
      </c>
    </row>
    <row r="132" spans="4:11" x14ac:dyDescent="0.25">
      <c r="D132" s="1">
        <f t="shared" si="1"/>
        <v>127</v>
      </c>
      <c r="E132" s="1">
        <v>8</v>
      </c>
      <c r="F132" s="1">
        <v>5</v>
      </c>
      <c r="G132" s="1">
        <v>5</v>
      </c>
      <c r="H132" s="1">
        <v>453.44</v>
      </c>
      <c r="I132">
        <v>452.89868231127798</v>
      </c>
      <c r="J132" s="1">
        <f xml:space="preserve"> POWER(Table2[[#This Row],[Predicted Reaction rate]]-Table2[[#This Row],[RT Reaction rate 10-10 mol toluene n/g cat. Sec]], 2)</f>
        <v>0.29302484012334701</v>
      </c>
      <c r="K132" s="1">
        <f xml:space="preserve"> (ABS(Table2[[#This Row],[Predicted Reaction rate]]-Table2[[#This Row],[RT Reaction rate 10-10 mol toluene n/g cat. Sec]])/Table2[[#This Row],[RT Reaction rate 10-10 mol toluene n/g cat. Sec]])*100</f>
        <v>0.11938022422415701</v>
      </c>
    </row>
    <row r="133" spans="4:11" x14ac:dyDescent="0.25">
      <c r="D133" s="1">
        <f t="shared" si="1"/>
        <v>128</v>
      </c>
      <c r="E133" s="1">
        <v>1</v>
      </c>
      <c r="F133" s="1">
        <v>5</v>
      </c>
      <c r="G133" s="1">
        <v>10</v>
      </c>
      <c r="H133" s="1">
        <v>37.53</v>
      </c>
      <c r="I133">
        <v>38.240813872505399</v>
      </c>
      <c r="J133" s="1">
        <f xml:space="preserve"> POWER(Table2[[#This Row],[Predicted Reaction rate]]-Table2[[#This Row],[RT Reaction rate 10-10 mol toluene n/g cat. Sec]], 2)</f>
        <v>0.50525636134611962</v>
      </c>
      <c r="K133" s="1">
        <f xml:space="preserve"> (ABS(Table2[[#This Row],[Predicted Reaction rate]]-Table2[[#This Row],[RT Reaction rate 10-10 mol toluene n/g cat. Sec]])/Table2[[#This Row],[RT Reaction rate 10-10 mol toluene n/g cat. Sec]])*100</f>
        <v>1.8939884692390025</v>
      </c>
    </row>
    <row r="134" spans="4:11" x14ac:dyDescent="0.25">
      <c r="D134" s="1">
        <f t="shared" si="1"/>
        <v>129</v>
      </c>
      <c r="E134" s="1">
        <v>9</v>
      </c>
      <c r="F134" s="1">
        <v>1</v>
      </c>
      <c r="G134" s="1">
        <v>10</v>
      </c>
      <c r="H134" s="1">
        <v>86.24</v>
      </c>
      <c r="I134">
        <v>85.648957683590893</v>
      </c>
      <c r="J134" s="1">
        <f xml:space="preserve"> POWER(Table2[[#This Row],[Predicted Reaction rate]]-Table2[[#This Row],[RT Reaction rate 10-10 mol toluene n/g cat. Sec]], 2)</f>
        <v>0.34933101978623637</v>
      </c>
      <c r="K134" s="1">
        <f xml:space="preserve"> (ABS(Table2[[#This Row],[Predicted Reaction rate]]-Table2[[#This Row],[RT Reaction rate 10-10 mol toluene n/g cat. Sec]])/Table2[[#This Row],[RT Reaction rate 10-10 mol toluene n/g cat. Sec]])*100</f>
        <v>0.68534591420350355</v>
      </c>
    </row>
    <row r="135" spans="4:11" x14ac:dyDescent="0.25">
      <c r="D135" s="1">
        <f t="shared" si="1"/>
        <v>130</v>
      </c>
      <c r="E135" s="1">
        <v>3</v>
      </c>
      <c r="F135" s="1">
        <v>4</v>
      </c>
      <c r="G135" s="1">
        <v>5</v>
      </c>
      <c r="H135" s="1">
        <v>148.15</v>
      </c>
      <c r="I135">
        <v>147.178544682612</v>
      </c>
      <c r="J135" s="1">
        <f xml:space="preserve"> POWER(Table2[[#This Row],[Predicted Reaction rate]]-Table2[[#This Row],[RT Reaction rate 10-10 mol toluene n/g cat. Sec]], 2)</f>
        <v>0.94372543368143202</v>
      </c>
      <c r="K135" s="1">
        <f xml:space="preserve"> (ABS(Table2[[#This Row],[Predicted Reaction rate]]-Table2[[#This Row],[RT Reaction rate 10-10 mol toluene n/g cat. Sec]])/Table2[[#This Row],[RT Reaction rate 10-10 mol toluene n/g cat. Sec]])*100</f>
        <v>0.65572414268512069</v>
      </c>
    </row>
    <row r="136" spans="4:11" x14ac:dyDescent="0.25">
      <c r="D136" s="1">
        <f t="shared" ref="D136:D153" si="2" xml:space="preserve"> D135+1</f>
        <v>131</v>
      </c>
      <c r="E136" s="1">
        <v>5</v>
      </c>
      <c r="F136" s="1">
        <v>7</v>
      </c>
      <c r="G136" s="1">
        <v>1</v>
      </c>
      <c r="H136" s="1">
        <v>525.19000000000005</v>
      </c>
      <c r="I136">
        <v>525.67406449202997</v>
      </c>
      <c r="J136" s="1">
        <f xml:space="preserve"> POWER(Table2[[#This Row],[Predicted Reaction rate]]-Table2[[#This Row],[RT Reaction rate 10-10 mol toluene n/g cat. Sec]], 2)</f>
        <v>0.23431843244418016</v>
      </c>
      <c r="K136" s="1">
        <f xml:space="preserve"> (ABS(Table2[[#This Row],[Predicted Reaction rate]]-Table2[[#This Row],[RT Reaction rate 10-10 mol toluene n/g cat. Sec]])/Table2[[#This Row],[RT Reaction rate 10-10 mol toluene n/g cat. Sec]])*100</f>
        <v>9.2169403840498765E-2</v>
      </c>
    </row>
    <row r="137" spans="4:11" x14ac:dyDescent="0.25">
      <c r="D137" s="1">
        <f t="shared" si="2"/>
        <v>132</v>
      </c>
      <c r="E137" s="1">
        <v>10</v>
      </c>
      <c r="F137" s="1">
        <v>8</v>
      </c>
      <c r="G137" s="1">
        <v>6</v>
      </c>
      <c r="H137" s="1">
        <v>673.08</v>
      </c>
      <c r="I137">
        <v>673.10592375637702</v>
      </c>
      <c r="J137" s="1">
        <f xml:space="preserve"> POWER(Table2[[#This Row],[Predicted Reaction rate]]-Table2[[#This Row],[RT Reaction rate 10-10 mol toluene n/g cat. Sec]], 2)</f>
        <v>6.7204114469316496E-4</v>
      </c>
      <c r="K137" s="1">
        <f xml:space="preserve"> (ABS(Table2[[#This Row],[Predicted Reaction rate]]-Table2[[#This Row],[RT Reaction rate 10-10 mol toluene n/g cat. Sec]])/Table2[[#This Row],[RT Reaction rate 10-10 mol toluene n/g cat. Sec]])*100</f>
        <v>3.8515119119544427E-3</v>
      </c>
    </row>
    <row r="138" spans="4:11" x14ac:dyDescent="0.25">
      <c r="D138" s="1">
        <f t="shared" si="2"/>
        <v>133</v>
      </c>
      <c r="E138" s="1">
        <v>1</v>
      </c>
      <c r="F138" s="1">
        <v>8</v>
      </c>
      <c r="G138" s="1">
        <v>9</v>
      </c>
      <c r="H138" s="1">
        <v>54.85</v>
      </c>
      <c r="I138">
        <v>54.336503218953503</v>
      </c>
      <c r="J138" s="1">
        <f xml:space="preserve"> POWER(Table2[[#This Row],[Predicted Reaction rate]]-Table2[[#This Row],[RT Reaction rate 10-10 mol toluene n/g cat. Sec]], 2)</f>
        <v>0.26367894414511567</v>
      </c>
      <c r="K138" s="1">
        <f xml:space="preserve"> (ABS(Table2[[#This Row],[Predicted Reaction rate]]-Table2[[#This Row],[RT Reaction rate 10-10 mol toluene n/g cat. Sec]])/Table2[[#This Row],[RT Reaction rate 10-10 mol toluene n/g cat. Sec]])*100</f>
        <v>0.93618373937374399</v>
      </c>
    </row>
    <row r="139" spans="4:11" x14ac:dyDescent="0.25">
      <c r="D139" s="1">
        <f t="shared" si="2"/>
        <v>134</v>
      </c>
      <c r="E139" s="1">
        <v>9</v>
      </c>
      <c r="F139" s="1">
        <v>9</v>
      </c>
      <c r="G139" s="1">
        <v>9</v>
      </c>
      <c r="H139" s="1">
        <v>529.16</v>
      </c>
      <c r="I139">
        <v>529.98095746282604</v>
      </c>
      <c r="J139" s="1">
        <f xml:space="preserve"> POWER(Table2[[#This Row],[Predicted Reaction rate]]-Table2[[#This Row],[RT Reaction rate 10-10 mol toluene n/g cat. Sec]], 2)</f>
        <v>0.67397115576982225</v>
      </c>
      <c r="K139" s="1">
        <f xml:space="preserve"> (ABS(Table2[[#This Row],[Predicted Reaction rate]]-Table2[[#This Row],[RT Reaction rate 10-10 mol toluene n/g cat. Sec]])/Table2[[#This Row],[RT Reaction rate 10-10 mol toluene n/g cat. Sec]])*100</f>
        <v>0.15514352234221646</v>
      </c>
    </row>
    <row r="140" spans="4:11" x14ac:dyDescent="0.25">
      <c r="D140" s="1">
        <f t="shared" si="2"/>
        <v>135</v>
      </c>
      <c r="E140" s="1">
        <v>2</v>
      </c>
      <c r="F140" s="1">
        <v>6</v>
      </c>
      <c r="G140" s="1">
        <v>4</v>
      </c>
      <c r="H140" s="1">
        <v>138.84</v>
      </c>
      <c r="I140">
        <v>138.582386124279</v>
      </c>
      <c r="J140" s="1">
        <f xml:space="preserve"> POWER(Table2[[#This Row],[Predicted Reaction rate]]-Table2[[#This Row],[RT Reaction rate 10-10 mol toluene n/g cat. Sec]], 2)</f>
        <v>6.6364908963997937E-2</v>
      </c>
      <c r="K140" s="1">
        <f xml:space="preserve"> (ABS(Table2[[#This Row],[Predicted Reaction rate]]-Table2[[#This Row],[RT Reaction rate 10-10 mol toluene n/g cat. Sec]])/Table2[[#This Row],[RT Reaction rate 10-10 mol toluene n/g cat. Sec]])*100</f>
        <v>0.18554730316984011</v>
      </c>
    </row>
    <row r="141" spans="4:11" x14ac:dyDescent="0.25">
      <c r="D141" s="1">
        <f t="shared" si="2"/>
        <v>136</v>
      </c>
      <c r="E141" s="1">
        <v>9</v>
      </c>
      <c r="F141" s="1">
        <v>7</v>
      </c>
      <c r="G141" s="1">
        <v>5</v>
      </c>
      <c r="H141" s="1">
        <v>613.78</v>
      </c>
      <c r="I141">
        <v>614.50608096145504</v>
      </c>
      <c r="J141" s="1">
        <f xml:space="preserve"> POWER(Table2[[#This Row],[Predicted Reaction rate]]-Table2[[#This Row],[RT Reaction rate 10-10 mol toluene n/g cat. Sec]], 2)</f>
        <v>0.52719356258751604</v>
      </c>
      <c r="K141" s="1">
        <f xml:space="preserve"> (ABS(Table2[[#This Row],[Predicted Reaction rate]]-Table2[[#This Row],[RT Reaction rate 10-10 mol toluene n/g cat. Sec]])/Table2[[#This Row],[RT Reaction rate 10-10 mol toluene n/g cat. Sec]])*100</f>
        <v>0.11829661465917235</v>
      </c>
    </row>
    <row r="142" spans="4:11" x14ac:dyDescent="0.25">
      <c r="D142" s="1">
        <f t="shared" si="2"/>
        <v>137</v>
      </c>
      <c r="E142" s="1">
        <v>9</v>
      </c>
      <c r="F142" s="1">
        <v>9</v>
      </c>
      <c r="G142" s="1">
        <v>2</v>
      </c>
      <c r="H142" s="1">
        <v>899.29</v>
      </c>
      <c r="I142">
        <v>899.01566197865702</v>
      </c>
      <c r="J142" s="1">
        <f xml:space="preserve"> POWER(Table2[[#This Row],[Predicted Reaction rate]]-Table2[[#This Row],[RT Reaction rate 10-10 mol toluene n/g cat. Sec]], 2)</f>
        <v>7.5261349954360401E-2</v>
      </c>
      <c r="K142" s="1">
        <f xml:space="preserve"> (ABS(Table2[[#This Row],[Predicted Reaction rate]]-Table2[[#This Row],[RT Reaction rate 10-10 mol toluene n/g cat. Sec]])/Table2[[#This Row],[RT Reaction rate 10-10 mol toluene n/g cat. Sec]])*100</f>
        <v>3.0506068269739665E-2</v>
      </c>
    </row>
    <row r="143" spans="4:11" x14ac:dyDescent="0.25">
      <c r="D143" s="1">
        <f t="shared" si="2"/>
        <v>138</v>
      </c>
      <c r="E143" s="1">
        <v>10</v>
      </c>
      <c r="F143" s="1">
        <v>10</v>
      </c>
      <c r="G143" s="1">
        <v>10</v>
      </c>
      <c r="H143" s="1">
        <v>590.72</v>
      </c>
      <c r="I143">
        <v>591.54936900853295</v>
      </c>
      <c r="J143" s="1">
        <f xml:space="preserve"> POWER(Table2[[#This Row],[Predicted Reaction rate]]-Table2[[#This Row],[RT Reaction rate 10-10 mol toluene n/g cat. Sec]], 2)</f>
        <v>0.68785295231488164</v>
      </c>
      <c r="K143" s="1">
        <f xml:space="preserve"> (ABS(Table2[[#This Row],[Predicted Reaction rate]]-Table2[[#This Row],[RT Reaction rate 10-10 mol toluene n/g cat. Sec]])/Table2[[#This Row],[RT Reaction rate 10-10 mol toluene n/g cat. Sec]])*100</f>
        <v>0.14039968318880716</v>
      </c>
    </row>
    <row r="144" spans="4:11" x14ac:dyDescent="0.25">
      <c r="D144" s="1">
        <f t="shared" si="2"/>
        <v>139</v>
      </c>
      <c r="E144" s="1">
        <v>10</v>
      </c>
      <c r="F144" s="1">
        <v>10</v>
      </c>
      <c r="G144" s="1">
        <v>3</v>
      </c>
      <c r="H144" s="1">
        <v>940.86</v>
      </c>
      <c r="I144">
        <v>940.16307355094602</v>
      </c>
      <c r="J144" s="1">
        <f xml:space="preserve"> POWER(Table2[[#This Row],[Predicted Reaction rate]]-Table2[[#This Row],[RT Reaction rate 10-10 mol toluene n/g cat. Sec]], 2)</f>
        <v>0.48570647539100364</v>
      </c>
      <c r="K144" s="1">
        <f xml:space="preserve"> (ABS(Table2[[#This Row],[Predicted Reaction rate]]-Table2[[#This Row],[RT Reaction rate 10-10 mol toluene n/g cat. Sec]])/Table2[[#This Row],[RT Reaction rate 10-10 mol toluene n/g cat. Sec]])*100</f>
        <v>7.4073342373359469E-2</v>
      </c>
    </row>
    <row r="145" spans="4:11" x14ac:dyDescent="0.25">
      <c r="D145" s="1">
        <f t="shared" si="2"/>
        <v>140</v>
      </c>
      <c r="E145" s="1">
        <v>5</v>
      </c>
      <c r="F145" s="1">
        <v>8</v>
      </c>
      <c r="G145" s="1">
        <v>6</v>
      </c>
      <c r="H145" s="1">
        <v>336.54</v>
      </c>
      <c r="I145">
        <v>335.987019739223</v>
      </c>
      <c r="J145" s="1">
        <f xml:space="preserve"> POWER(Table2[[#This Row],[Predicted Reaction rate]]-Table2[[#This Row],[RT Reaction rate 10-10 mol toluene n/g cat. Sec]], 2)</f>
        <v>0.30578716880902029</v>
      </c>
      <c r="K145" s="1">
        <f xml:space="preserve"> (ABS(Table2[[#This Row],[Predicted Reaction rate]]-Table2[[#This Row],[RT Reaction rate 10-10 mol toluene n/g cat. Sec]])/Table2[[#This Row],[RT Reaction rate 10-10 mol toluene n/g cat. Sec]])*100</f>
        <v>0.1643133834839898</v>
      </c>
    </row>
    <row r="146" spans="4:11" x14ac:dyDescent="0.25">
      <c r="D146" s="1">
        <f t="shared" si="2"/>
        <v>141</v>
      </c>
      <c r="E146" s="1">
        <v>6</v>
      </c>
      <c r="F146" s="1">
        <v>7</v>
      </c>
      <c r="G146" s="1">
        <v>6</v>
      </c>
      <c r="H146" s="1">
        <v>376.2</v>
      </c>
      <c r="I146">
        <v>375.63629956778698</v>
      </c>
      <c r="J146" s="1">
        <f xml:space="preserve"> POWER(Table2[[#This Row],[Predicted Reaction rate]]-Table2[[#This Row],[RT Reaction rate 10-10 mol toluene n/g cat. Sec]], 2)</f>
        <v>0.31775817727713546</v>
      </c>
      <c r="K146" s="1">
        <f xml:space="preserve"> (ABS(Table2[[#This Row],[Predicted Reaction rate]]-Table2[[#This Row],[RT Reaction rate 10-10 mol toluene n/g cat. Sec]])/Table2[[#This Row],[RT Reaction rate 10-10 mol toluene n/g cat. Sec]])*100</f>
        <v>0.14984062525598379</v>
      </c>
    </row>
    <row r="147" spans="4:11" x14ac:dyDescent="0.25">
      <c r="D147" s="1">
        <f t="shared" si="2"/>
        <v>142</v>
      </c>
      <c r="E147" s="1">
        <v>9</v>
      </c>
      <c r="F147" s="1">
        <v>7</v>
      </c>
      <c r="G147" s="1">
        <v>5</v>
      </c>
      <c r="H147" s="1">
        <v>613.78</v>
      </c>
      <c r="I147">
        <v>614.50608096145504</v>
      </c>
      <c r="J147" s="1">
        <f xml:space="preserve"> POWER(Table2[[#This Row],[Predicted Reaction rate]]-Table2[[#This Row],[RT Reaction rate 10-10 mol toluene n/g cat. Sec]], 2)</f>
        <v>0.52719356258751604</v>
      </c>
      <c r="K147" s="1">
        <f xml:space="preserve"> (ABS(Table2[[#This Row],[Predicted Reaction rate]]-Table2[[#This Row],[RT Reaction rate 10-10 mol toluene n/g cat. Sec]])/Table2[[#This Row],[RT Reaction rate 10-10 mol toluene n/g cat. Sec]])*100</f>
        <v>0.11829661465917235</v>
      </c>
    </row>
    <row r="148" spans="4:11" x14ac:dyDescent="0.25">
      <c r="D148" s="1">
        <f t="shared" si="2"/>
        <v>143</v>
      </c>
      <c r="E148" s="1">
        <v>4</v>
      </c>
      <c r="F148" s="1">
        <v>6</v>
      </c>
      <c r="G148" s="1">
        <v>6</v>
      </c>
      <c r="H148" s="1">
        <v>229.82</v>
      </c>
      <c r="I148">
        <v>229.840437701631</v>
      </c>
      <c r="J148" s="1">
        <f xml:space="preserve"> POWER(Table2[[#This Row],[Predicted Reaction rate]]-Table2[[#This Row],[RT Reaction rate 10-10 mol toluene n/g cat. Sec]], 2)</f>
        <v>4.1769964795820684E-4</v>
      </c>
      <c r="K148" s="1">
        <f xml:space="preserve"> (ABS(Table2[[#This Row],[Predicted Reaction rate]]-Table2[[#This Row],[RT Reaction rate 10-10 mol toluene n/g cat. Sec]])/Table2[[#This Row],[RT Reaction rate 10-10 mol toluene n/g cat. Sec]])*100</f>
        <v>8.8929169049736488E-3</v>
      </c>
    </row>
    <row r="149" spans="4:11" x14ac:dyDescent="0.25">
      <c r="D149" s="1">
        <f t="shared" si="2"/>
        <v>144</v>
      </c>
      <c r="E149" s="1">
        <v>3</v>
      </c>
      <c r="F149" s="1">
        <v>3</v>
      </c>
      <c r="G149" s="1">
        <v>3</v>
      </c>
      <c r="H149" s="1">
        <v>161.33000000000001</v>
      </c>
      <c r="I149">
        <v>162.031222875098</v>
      </c>
      <c r="J149" s="1">
        <f xml:space="preserve"> POWER(Table2[[#This Row],[Predicted Reaction rate]]-Table2[[#This Row],[RT Reaction rate 10-10 mol toluene n/g cat. Sec]], 2)</f>
        <v>0.49171352056068146</v>
      </c>
      <c r="K149" s="1">
        <f xml:space="preserve"> (ABS(Table2[[#This Row],[Predicted Reaction rate]]-Table2[[#This Row],[RT Reaction rate 10-10 mol toluene n/g cat. Sec]])/Table2[[#This Row],[RT Reaction rate 10-10 mol toluene n/g cat. Sec]])*100</f>
        <v>0.434651258351195</v>
      </c>
    </row>
    <row r="150" spans="4:11" x14ac:dyDescent="0.25">
      <c r="D150" s="1">
        <f t="shared" si="2"/>
        <v>145</v>
      </c>
      <c r="E150" s="1">
        <v>5</v>
      </c>
      <c r="F150" s="1">
        <v>6</v>
      </c>
      <c r="G150" s="1">
        <v>7</v>
      </c>
      <c r="H150" s="1">
        <v>264.48</v>
      </c>
      <c r="I150">
        <v>265.19395388430002</v>
      </c>
      <c r="J150" s="1">
        <f xml:space="preserve"> POWER(Table2[[#This Row],[Predicted Reaction rate]]-Table2[[#This Row],[RT Reaction rate 10-10 mol toluene n/g cat. Sec]], 2)</f>
        <v>0.50973014890705326</v>
      </c>
      <c r="K150" s="1">
        <f xml:space="preserve"> (ABS(Table2[[#This Row],[Predicted Reaction rate]]-Table2[[#This Row],[RT Reaction rate 10-10 mol toluene n/g cat. Sec]])/Table2[[#This Row],[RT Reaction rate 10-10 mol toluene n/g cat. Sec]])*100</f>
        <v>0.26994626599364674</v>
      </c>
    </row>
    <row r="151" spans="4:11" x14ac:dyDescent="0.25">
      <c r="D151" s="1">
        <f t="shared" si="2"/>
        <v>146</v>
      </c>
      <c r="E151" s="1">
        <v>8</v>
      </c>
      <c r="F151" s="1">
        <v>6</v>
      </c>
      <c r="G151" s="1">
        <v>3</v>
      </c>
      <c r="H151" s="1">
        <v>619.92999999999995</v>
      </c>
      <c r="I151">
        <v>619.71480204728005</v>
      </c>
      <c r="J151" s="1">
        <f xml:space="preserve"> POWER(Table2[[#This Row],[Predicted Reaction rate]]-Table2[[#This Row],[RT Reaction rate 10-10 mol toluene n/g cat. Sec]], 2)</f>
        <v>4.6310158854838301E-2</v>
      </c>
      <c r="K151" s="1">
        <f xml:space="preserve"> (ABS(Table2[[#This Row],[Predicted Reaction rate]]-Table2[[#This Row],[RT Reaction rate 10-10 mol toluene n/g cat. Sec]])/Table2[[#This Row],[RT Reaction rate 10-10 mol toluene n/g cat. Sec]])*100</f>
        <v>3.4713266452648626E-2</v>
      </c>
    </row>
    <row r="152" spans="4:11" x14ac:dyDescent="0.25">
      <c r="D152" s="1">
        <f t="shared" si="2"/>
        <v>147</v>
      </c>
      <c r="E152" s="1">
        <v>1</v>
      </c>
      <c r="F152" s="1">
        <v>2</v>
      </c>
      <c r="G152" s="1">
        <v>3</v>
      </c>
      <c r="H152" s="1">
        <v>41.18</v>
      </c>
      <c r="I152">
        <v>37.1420409266007</v>
      </c>
      <c r="J152" s="1">
        <f xml:space="preserve"> POWER(Table2[[#This Row],[Predicted Reaction rate]]-Table2[[#This Row],[RT Reaction rate 10-10 mol toluene n/g cat. Sec]], 2)</f>
        <v>16.305113478447733</v>
      </c>
      <c r="K152" s="1">
        <f xml:space="preserve"> (ABS(Table2[[#This Row],[Predicted Reaction rate]]-Table2[[#This Row],[RT Reaction rate 10-10 mol toluene n/g cat. Sec]])/Table2[[#This Row],[RT Reaction rate 10-10 mol toluene n/g cat. Sec]])*100</f>
        <v>9.8056315526937823</v>
      </c>
    </row>
    <row r="153" spans="4:11" x14ac:dyDescent="0.25">
      <c r="D153" s="1">
        <f t="shared" si="2"/>
        <v>148</v>
      </c>
      <c r="E153" s="1">
        <v>2</v>
      </c>
      <c r="F153" s="1">
        <v>9</v>
      </c>
      <c r="G153" s="1">
        <v>3</v>
      </c>
      <c r="H153" s="1">
        <v>181.69</v>
      </c>
      <c r="I153">
        <v>181.803894195922</v>
      </c>
      <c r="J153" s="1">
        <f xml:space="preserve"> POWER(Table2[[#This Row],[Predicted Reaction rate]]-Table2[[#This Row],[RT Reaction rate 10-10 mol toluene n/g cat. Sec]], 2)</f>
        <v>1.2971887864719049E-2</v>
      </c>
      <c r="K153" s="1">
        <f xml:space="preserve"> (ABS(Table2[[#This Row],[Predicted Reaction rate]]-Table2[[#This Row],[RT Reaction rate 10-10 mol toluene n/g cat. Sec]])/Table2[[#This Row],[RT Reaction rate 10-10 mol toluene n/g cat. Sec]])*100</f>
        <v>6.2686001388078907E-2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catalyticReactor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MUKHERJEE</dc:creator>
  <cp:lastModifiedBy>ADITYA MUKHERJEE</cp:lastModifiedBy>
  <dcterms:created xsi:type="dcterms:W3CDTF">2023-03-01T12:34:41Z</dcterms:created>
  <dcterms:modified xsi:type="dcterms:W3CDTF">2023-03-01T12:37:41Z</dcterms:modified>
</cp:coreProperties>
</file>