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oumi\Downloads\"/>
    </mc:Choice>
  </mc:AlternateContent>
  <xr:revisionPtr revIDLastSave="0" documentId="13_ncr:1_{CCCC1AA8-E8F8-43E9-B86F-B166F44FF2A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3" r:id="rId1"/>
    <sheet name="Pivot" sheetId="2" r:id="rId2"/>
    <sheet name="Raw" sheetId="1" r:id="rId3"/>
  </sheets>
  <calcPr calcId="191028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V27" i="1" s="1"/>
  <c r="H27" i="1"/>
  <c r="I27" i="1"/>
  <c r="J27" i="1"/>
  <c r="K27" i="1"/>
  <c r="L27" i="1"/>
  <c r="M27" i="1"/>
  <c r="N27" i="1"/>
  <c r="O27" i="1"/>
  <c r="P27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27" i="1"/>
  <c r="V14" i="1"/>
  <c r="C14" i="1"/>
  <c r="Q14" i="1"/>
  <c r="R14" i="1"/>
  <c r="S14" i="1"/>
  <c r="T14" i="1"/>
  <c r="AG14" i="1"/>
  <c r="AH14" i="1"/>
  <c r="AI14" i="1"/>
  <c r="R27" i="1"/>
  <c r="S27" i="1"/>
  <c r="T27" i="1"/>
  <c r="AG27" i="1"/>
  <c r="AH27" i="1"/>
  <c r="AI27" i="1"/>
  <c r="Q27" i="1"/>
  <c r="AH4" i="1"/>
  <c r="AH5" i="1"/>
  <c r="AH6" i="1"/>
  <c r="AH7" i="1"/>
  <c r="AH8" i="1"/>
  <c r="AH9" i="1"/>
  <c r="AH10" i="1"/>
  <c r="AH11" i="1"/>
  <c r="AH12" i="1"/>
  <c r="AH13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3" i="1"/>
  <c r="AG3" i="1"/>
  <c r="AG4" i="1"/>
  <c r="AG5" i="1"/>
  <c r="AG6" i="1"/>
  <c r="AG7" i="1"/>
  <c r="AG8" i="1"/>
  <c r="AG9" i="1"/>
  <c r="AG10" i="1"/>
  <c r="AG11" i="1"/>
  <c r="AG12" i="1"/>
  <c r="AG13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I2" i="1"/>
  <c r="AI3" i="1"/>
  <c r="AI4" i="1"/>
  <c r="AI5" i="1"/>
  <c r="AI6" i="1"/>
  <c r="AI7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V2" i="1"/>
  <c r="V3" i="1"/>
  <c r="V4" i="1"/>
  <c r="V5" i="1"/>
  <c r="V6" i="1"/>
  <c r="V7" i="1"/>
  <c r="V8" i="1"/>
  <c r="V9" i="1"/>
  <c r="V10" i="1"/>
  <c r="V11" i="1"/>
  <c r="V12" i="1"/>
  <c r="V13" i="1"/>
  <c r="V15" i="1"/>
  <c r="V16" i="1"/>
  <c r="V17" i="1"/>
  <c r="V18" i="1"/>
  <c r="V19" i="1"/>
  <c r="V20" i="1"/>
  <c r="V21" i="1"/>
  <c r="V22" i="1"/>
  <c r="V23" i="1"/>
  <c r="V24" i="1"/>
  <c r="V25" i="1"/>
  <c r="V26" i="1"/>
  <c r="U2" i="1"/>
  <c r="U3" i="1"/>
  <c r="U4" i="1"/>
  <c r="U5" i="1"/>
  <c r="U6" i="1"/>
  <c r="U7" i="1"/>
  <c r="U8" i="1"/>
  <c r="U9" i="1"/>
  <c r="U10" i="1"/>
  <c r="U11" i="1"/>
  <c r="U12" i="1"/>
  <c r="U13" i="1"/>
  <c r="U15" i="1"/>
  <c r="U16" i="1"/>
  <c r="U17" i="1"/>
  <c r="U18" i="1"/>
  <c r="U19" i="1"/>
  <c r="U20" i="1"/>
  <c r="U21" i="1"/>
  <c r="U22" i="1"/>
  <c r="U23" i="1"/>
  <c r="U24" i="1"/>
  <c r="U25" i="1"/>
  <c r="U26" i="1"/>
  <c r="T3" i="1"/>
  <c r="T4" i="1"/>
  <c r="T5" i="1"/>
  <c r="T6" i="1"/>
  <c r="T7" i="1"/>
  <c r="T8" i="1"/>
  <c r="T9" i="1"/>
  <c r="T10" i="1"/>
  <c r="T11" i="1"/>
  <c r="T12" i="1"/>
  <c r="T13" i="1"/>
  <c r="T15" i="1"/>
  <c r="T16" i="1"/>
  <c r="T17" i="1"/>
  <c r="T18" i="1"/>
  <c r="T19" i="1"/>
  <c r="T20" i="1"/>
  <c r="T21" i="1"/>
  <c r="T22" i="1"/>
  <c r="T23" i="1"/>
  <c r="T24" i="1"/>
  <c r="T25" i="1"/>
  <c r="T26" i="1"/>
  <c r="S2" i="1"/>
  <c r="S3" i="1"/>
  <c r="S4" i="1"/>
  <c r="S5" i="1"/>
  <c r="S6" i="1"/>
  <c r="S7" i="1"/>
  <c r="S8" i="1"/>
  <c r="S9" i="1"/>
  <c r="S10" i="1"/>
  <c r="S11" i="1"/>
  <c r="S12" i="1"/>
  <c r="S13" i="1"/>
  <c r="S15" i="1"/>
  <c r="S16" i="1"/>
  <c r="S17" i="1"/>
  <c r="S18" i="1"/>
  <c r="S19" i="1"/>
  <c r="S20" i="1"/>
  <c r="S21" i="1"/>
  <c r="S22" i="1"/>
  <c r="S23" i="1"/>
  <c r="S24" i="1"/>
  <c r="S25" i="1"/>
  <c r="S26" i="1"/>
  <c r="R2" i="1"/>
  <c r="R3" i="1"/>
  <c r="R4" i="1"/>
  <c r="R5" i="1"/>
  <c r="R6" i="1"/>
  <c r="R7" i="1"/>
  <c r="R8" i="1"/>
  <c r="R9" i="1"/>
  <c r="R10" i="1"/>
  <c r="R11" i="1"/>
  <c r="R12" i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Q2" i="1"/>
  <c r="Q3" i="1"/>
  <c r="Q4" i="1"/>
  <c r="Q5" i="1"/>
  <c r="Q6" i="1"/>
  <c r="Q7" i="1"/>
  <c r="Q8" i="1"/>
  <c r="Q9" i="1"/>
  <c r="Q10" i="1"/>
  <c r="Q11" i="1"/>
  <c r="Q12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X27" i="1" l="1"/>
  <c r="AB27" i="1"/>
  <c r="U27" i="1"/>
  <c r="W27" i="1" s="1"/>
  <c r="X14" i="1"/>
  <c r="AB14" i="1"/>
  <c r="U14" i="1"/>
  <c r="W14" i="1" s="1"/>
  <c r="W26" i="1"/>
  <c r="AA26" i="1"/>
  <c r="W25" i="1"/>
  <c r="AA25" i="1"/>
  <c r="W24" i="1"/>
  <c r="AA24" i="1"/>
  <c r="W23" i="1"/>
  <c r="AA23" i="1"/>
  <c r="W22" i="1"/>
  <c r="AA22" i="1"/>
  <c r="W21" i="1"/>
  <c r="AA21" i="1"/>
  <c r="W20" i="1"/>
  <c r="AA20" i="1"/>
  <c r="W19" i="1"/>
  <c r="AA19" i="1"/>
  <c r="W18" i="1"/>
  <c r="AA18" i="1"/>
  <c r="W17" i="1"/>
  <c r="AA17" i="1"/>
  <c r="W16" i="1"/>
  <c r="AA16" i="1"/>
  <c r="W15" i="1"/>
  <c r="AA15" i="1"/>
  <c r="W13" i="1"/>
  <c r="AA13" i="1"/>
  <c r="W12" i="1"/>
  <c r="AA12" i="1"/>
  <c r="W11" i="1"/>
  <c r="AA11" i="1"/>
  <c r="W10" i="1"/>
  <c r="AA10" i="1"/>
  <c r="W9" i="1"/>
  <c r="AA9" i="1"/>
  <c r="W8" i="1"/>
  <c r="AA8" i="1"/>
  <c r="W7" i="1"/>
  <c r="AA7" i="1"/>
  <c r="W6" i="1"/>
  <c r="AA6" i="1"/>
  <c r="W5" i="1"/>
  <c r="AA5" i="1"/>
  <c r="W4" i="1"/>
  <c r="AA4" i="1"/>
  <c r="W3" i="1"/>
  <c r="AA3" i="1"/>
  <c r="W2" i="1"/>
  <c r="AA2" i="1"/>
  <c r="X26" i="1"/>
  <c r="AB26" i="1"/>
  <c r="X25" i="1"/>
  <c r="AB25" i="1"/>
  <c r="X24" i="1"/>
  <c r="AB24" i="1"/>
  <c r="X23" i="1"/>
  <c r="AB23" i="1"/>
  <c r="X22" i="1"/>
  <c r="AB22" i="1"/>
  <c r="X21" i="1"/>
  <c r="AB21" i="1"/>
  <c r="X20" i="1"/>
  <c r="AB20" i="1"/>
  <c r="X19" i="1"/>
  <c r="AB19" i="1"/>
  <c r="X18" i="1"/>
  <c r="AB18" i="1"/>
  <c r="X17" i="1"/>
  <c r="AB17" i="1"/>
  <c r="X16" i="1"/>
  <c r="AB16" i="1"/>
  <c r="X15" i="1"/>
  <c r="AB15" i="1"/>
  <c r="X13" i="1"/>
  <c r="AB13" i="1"/>
  <c r="X12" i="1"/>
  <c r="AB12" i="1"/>
  <c r="X11" i="1"/>
  <c r="AB11" i="1"/>
  <c r="X10" i="1"/>
  <c r="AB10" i="1"/>
  <c r="X9" i="1"/>
  <c r="AB9" i="1"/>
  <c r="X8" i="1"/>
  <c r="AB8" i="1"/>
  <c r="X7" i="1"/>
  <c r="AB7" i="1"/>
  <c r="X6" i="1"/>
  <c r="AB6" i="1"/>
  <c r="X5" i="1"/>
  <c r="AB5" i="1"/>
  <c r="X4" i="1"/>
  <c r="AB4" i="1"/>
  <c r="X3" i="1"/>
  <c r="AB3" i="1"/>
  <c r="X2" i="1"/>
  <c r="AB2" i="1"/>
  <c r="AA14" i="1" l="1"/>
  <c r="AA27" i="1"/>
  <c r="Z27" i="1"/>
  <c r="AF27" i="1" s="1"/>
  <c r="AD27" i="1"/>
  <c r="Y27" i="1"/>
  <c r="AE27" i="1" s="1"/>
  <c r="AC27" i="1"/>
  <c r="Z14" i="1"/>
  <c r="AF14" i="1" s="1"/>
  <c r="AD14" i="1"/>
  <c r="Y14" i="1"/>
  <c r="AE14" i="1" s="1"/>
  <c r="AC14" i="1"/>
  <c r="AD2" i="1"/>
  <c r="Z2" i="1"/>
  <c r="AD3" i="1"/>
  <c r="Z3" i="1"/>
  <c r="AF3" i="1" s="1"/>
  <c r="AD4" i="1"/>
  <c r="Z4" i="1"/>
  <c r="AF4" i="1" s="1"/>
  <c r="AD5" i="1"/>
  <c r="Z5" i="1"/>
  <c r="AF5" i="1" s="1"/>
  <c r="AD6" i="1"/>
  <c r="Z6" i="1"/>
  <c r="AF6" i="1" s="1"/>
  <c r="AD7" i="1"/>
  <c r="Z7" i="1"/>
  <c r="AF7" i="1" s="1"/>
  <c r="AD8" i="1"/>
  <c r="Z8" i="1"/>
  <c r="AF8" i="1" s="1"/>
  <c r="AD9" i="1"/>
  <c r="Z9" i="1"/>
  <c r="AF9" i="1" s="1"/>
  <c r="AD10" i="1"/>
  <c r="Z10" i="1"/>
  <c r="AF10" i="1" s="1"/>
  <c r="AD11" i="1"/>
  <c r="Z11" i="1"/>
  <c r="AF11" i="1" s="1"/>
  <c r="AD12" i="1"/>
  <c r="Z12" i="1"/>
  <c r="AF12" i="1" s="1"/>
  <c r="AD13" i="1"/>
  <c r="Z13" i="1"/>
  <c r="AF13" i="1" s="1"/>
  <c r="AD15" i="1"/>
  <c r="Z15" i="1"/>
  <c r="AF15" i="1" s="1"/>
  <c r="AD16" i="1"/>
  <c r="Z16" i="1"/>
  <c r="AF16" i="1" s="1"/>
  <c r="AD17" i="1"/>
  <c r="Z17" i="1"/>
  <c r="AF17" i="1" s="1"/>
  <c r="AD18" i="1"/>
  <c r="Z18" i="1"/>
  <c r="AF18" i="1" s="1"/>
  <c r="AD19" i="1"/>
  <c r="Z19" i="1"/>
  <c r="AF19" i="1" s="1"/>
  <c r="AD20" i="1"/>
  <c r="Z20" i="1"/>
  <c r="AF20" i="1" s="1"/>
  <c r="AD21" i="1"/>
  <c r="Z21" i="1"/>
  <c r="AF21" i="1" s="1"/>
  <c r="AD22" i="1"/>
  <c r="Z22" i="1"/>
  <c r="AF22" i="1" s="1"/>
  <c r="AD23" i="1"/>
  <c r="Z23" i="1"/>
  <c r="AF23" i="1" s="1"/>
  <c r="AD24" i="1"/>
  <c r="Z24" i="1"/>
  <c r="AF24" i="1" s="1"/>
  <c r="AD25" i="1"/>
  <c r="Z25" i="1"/>
  <c r="AF25" i="1" s="1"/>
  <c r="AD26" i="1"/>
  <c r="Z26" i="1"/>
  <c r="AF26" i="1" s="1"/>
  <c r="AC2" i="1"/>
  <c r="Y2" i="1"/>
  <c r="AC3" i="1"/>
  <c r="Y3" i="1"/>
  <c r="AE3" i="1" s="1"/>
  <c r="AC4" i="1"/>
  <c r="Y4" i="1"/>
  <c r="AE4" i="1" s="1"/>
  <c r="AC5" i="1"/>
  <c r="Y5" i="1"/>
  <c r="AE5" i="1" s="1"/>
  <c r="AC6" i="1"/>
  <c r="Y6" i="1"/>
  <c r="AE6" i="1" s="1"/>
  <c r="AC7" i="1"/>
  <c r="Y7" i="1"/>
  <c r="AE7" i="1" s="1"/>
  <c r="AC8" i="1"/>
  <c r="Y8" i="1"/>
  <c r="AE8" i="1" s="1"/>
  <c r="AC9" i="1"/>
  <c r="Y9" i="1"/>
  <c r="AE9" i="1" s="1"/>
  <c r="AC10" i="1"/>
  <c r="Y10" i="1"/>
  <c r="AE10" i="1" s="1"/>
  <c r="AC11" i="1"/>
  <c r="Y11" i="1"/>
  <c r="AE11" i="1" s="1"/>
  <c r="AC12" i="1"/>
  <c r="Y12" i="1"/>
  <c r="AE12" i="1" s="1"/>
  <c r="AC13" i="1"/>
  <c r="Y13" i="1"/>
  <c r="AE13" i="1" s="1"/>
  <c r="AC15" i="1"/>
  <c r="Y15" i="1"/>
  <c r="AE15" i="1" s="1"/>
  <c r="AC16" i="1"/>
  <c r="Y16" i="1"/>
  <c r="AE16" i="1" s="1"/>
  <c r="AC17" i="1"/>
  <c r="Y17" i="1"/>
  <c r="AE17" i="1" s="1"/>
  <c r="AC18" i="1"/>
  <c r="Y18" i="1"/>
  <c r="AE18" i="1" s="1"/>
  <c r="AC19" i="1"/>
  <c r="Y19" i="1"/>
  <c r="AE19" i="1" s="1"/>
  <c r="AC20" i="1"/>
  <c r="Y20" i="1"/>
  <c r="AE20" i="1" s="1"/>
  <c r="AC21" i="1"/>
  <c r="Y21" i="1"/>
  <c r="AE21" i="1" s="1"/>
  <c r="AC22" i="1"/>
  <c r="Y22" i="1"/>
  <c r="AE22" i="1" s="1"/>
  <c r="AC23" i="1"/>
  <c r="Y23" i="1"/>
  <c r="AE23" i="1" s="1"/>
  <c r="AC24" i="1"/>
  <c r="Y24" i="1"/>
  <c r="AE24" i="1" s="1"/>
  <c r="AC25" i="1"/>
  <c r="Y25" i="1"/>
  <c r="AE25" i="1" s="1"/>
  <c r="AC26" i="1"/>
  <c r="Y26" i="1"/>
  <c r="AE26" i="1" s="1"/>
  <c r="AE2" i="1" l="1"/>
  <c r="AF2" i="1"/>
</calcChain>
</file>

<file path=xl/sharedStrings.xml><?xml version="1.0" encoding="utf-8"?>
<sst xmlns="http://schemas.openxmlformats.org/spreadsheetml/2006/main" count="149" uniqueCount="58">
  <si>
    <t>Year</t>
  </si>
  <si>
    <t>Month</t>
  </si>
  <si>
    <t>Food net profit margins</t>
  </si>
  <si>
    <t>Beverage profit margins</t>
  </si>
  <si>
    <t>Food MoM Growth Trend</t>
  </si>
  <si>
    <t xml:space="preserve">Beverage MoM Growth Trend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</si>
  <si>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</si>
  <si>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</si>
  <si>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</si>
  <si>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</si>
  <si>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</si>
  <si>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</si>
  <si>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</si>
  <si>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</si>
  <si>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</si>
  <si>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</si>
  <si>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</si>
  <si>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Jan </t>
  </si>
  <si>
    <t>Expense to Revenue</t>
  </si>
  <si>
    <t>Total Revenue</t>
  </si>
  <si>
    <t>Total Operating Expenses</t>
  </si>
  <si>
    <t>2023 Total</t>
  </si>
  <si>
    <t>2024 Total</t>
  </si>
  <si>
    <t>Grand Total</t>
  </si>
  <si>
    <t>Food Revenue (INR)</t>
  </si>
  <si>
    <t>Beverage Revenue (INR)</t>
  </si>
  <si>
    <t>Total Revenue (INR)</t>
  </si>
  <si>
    <t>Food COGS (INR)</t>
  </si>
  <si>
    <t>Beverage COGS (INR)</t>
  </si>
  <si>
    <t>Total COGS (INR)</t>
  </si>
  <si>
    <t>Gross Profit (INR)</t>
  </si>
  <si>
    <t>Food Operating Expenses (INR)</t>
  </si>
  <si>
    <t>Beverage Operating Expenses (INR)</t>
  </si>
  <si>
    <t>Total Operating Expenses (INR)</t>
  </si>
  <si>
    <t>Operating Income (INR)</t>
  </si>
  <si>
    <t>Other Income (INR)</t>
  </si>
  <si>
    <t>EBIT (INR)</t>
  </si>
  <si>
    <t>Net Income (INR)</t>
  </si>
  <si>
    <t>Gross Profit Margin</t>
  </si>
  <si>
    <t xml:space="preserve">Operating Profit Margin:
</t>
  </si>
  <si>
    <t>NET PROFIT MARGIN</t>
  </si>
  <si>
    <t>MoM Growth</t>
  </si>
  <si>
    <t>food gross profit</t>
  </si>
  <si>
    <t>beverage gross profit</t>
  </si>
  <si>
    <t xml:space="preserve">food operating income </t>
  </si>
  <si>
    <t xml:space="preserve">beverage operating income </t>
  </si>
  <si>
    <t xml:space="preserve">food net income </t>
  </si>
  <si>
    <t xml:space="preserve">beverage net income </t>
  </si>
  <si>
    <t>food gross profit margin</t>
  </si>
  <si>
    <t>beverage gross profit margin</t>
  </si>
  <si>
    <t>food operating profit margin</t>
  </si>
  <si>
    <t>beverage operating profit  margin</t>
  </si>
  <si>
    <t>food net profit margin</t>
  </si>
  <si>
    <t>beverage profit margin</t>
  </si>
  <si>
    <t xml:space="preserve">food MoM growth </t>
  </si>
  <si>
    <t xml:space="preserve">beverage MoM growth </t>
  </si>
  <si>
    <t>Expense-to-Revenue Ratio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</si>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</sst>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Aptos Narrow"/>
      <family val="2"/>
      <scheme val="minor"/>
    </font>
    <font>
      <sz val="16"/>
      <color rgb="FFFFFFFF"/>
      <name val="Aptos Narrow"/>
      <family val="2"/>
      <scheme val="minor"/>
    </font>
    <font>
      <sz val="16"/>
      <color rgb="FFC00000"/>
      <name val="Aptos Narrow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pivotButton="1"/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3" borderId="6" xfId="0" applyFont="1" applyFill="1" applyBorder="1"/>
    <xf numFmtId="0" fontId="2" fillId="3" borderId="6" xfId="0" applyFont="1" applyFill="1" applyBorder="1" applyAlignment="1">
      <alignment wrapText="1"/>
    </xf>
    <xf numFmtId="1" fontId="2" fillId="3" borderId="6" xfId="0" applyNumberFormat="1" applyFont="1" applyFill="1" applyBorder="1" applyAlignment="1">
      <alignment wrapText="1"/>
    </xf>
    <xf numFmtId="10" fontId="2" fillId="3" borderId="6" xfId="0" applyNumberFormat="1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>
      <alignment wrapText="1"/>
    </xf>
    <xf numFmtId="1" fontId="2" fillId="0" borderId="4" xfId="0" applyNumberFormat="1" applyFont="1" applyBorder="1" applyAlignment="1">
      <alignment wrapText="1"/>
    </xf>
    <xf numFmtId="10" fontId="2" fillId="0" borderId="4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1" fontId="2" fillId="3" borderId="4" xfId="0" applyNumberFormat="1" applyFont="1" applyFill="1" applyBorder="1" applyAlignment="1">
      <alignment wrapText="1"/>
    </xf>
    <xf numFmtId="10" fontId="2" fillId="3" borderId="4" xfId="0" applyNumberFormat="1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0" borderId="8" xfId="0" applyFont="1" applyBorder="1"/>
    <xf numFmtId="0" fontId="2" fillId="0" borderId="8" xfId="0" applyFont="1" applyBorder="1" applyAlignment="1">
      <alignment wrapText="1"/>
    </xf>
    <xf numFmtId="1" fontId="2" fillId="0" borderId="8" xfId="0" applyNumberFormat="1" applyFont="1" applyBorder="1" applyAlignment="1">
      <alignment wrapText="1"/>
    </xf>
    <xf numFmtId="10" fontId="2" fillId="0" borderId="8" xfId="0" applyNumberFormat="1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6" fillId="0" borderId="8" xfId="0" applyFont="1" applyBorder="1" applyAlignment="1">
      <alignment wrapText="1"/>
    </xf>
    <xf numFmtId="10" fontId="6" fillId="0" borderId="8" xfId="0" applyNumberFormat="1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4" xfId="0" applyFont="1" applyBorder="1" applyAlignment="1">
      <alignment wrapText="1"/>
    </xf>
    <xf numFmtId="10" fontId="6" fillId="0" borderId="4" xfId="0" applyNumberFormat="1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5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[Financial_Dashboard.xlsx]Pivot!PivotTable1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Expense-to-Revenue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40404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40404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40404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40404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40404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rgbClr val="40404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rgbClr val="40404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rgbClr val="40404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Pivot!$C$65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Pivot!$A$66:$B$92</c:f>
              <c:multiLvlStrCache>
                <c:ptCount val="24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 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 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Pivot!$C$66:$C$92</c:f>
              <c:numCache>
                <c:formatCode>General</c:formatCode>
                <c:ptCount val="24"/>
                <c:pt idx="0">
                  <c:v>2292314</c:v>
                </c:pt>
                <c:pt idx="1">
                  <c:v>3151400</c:v>
                </c:pt>
                <c:pt idx="2">
                  <c:v>2460349</c:v>
                </c:pt>
                <c:pt idx="3">
                  <c:v>2123316</c:v>
                </c:pt>
                <c:pt idx="4">
                  <c:v>2749664</c:v>
                </c:pt>
                <c:pt idx="5">
                  <c:v>2457132</c:v>
                </c:pt>
                <c:pt idx="6">
                  <c:v>2554132</c:v>
                </c:pt>
                <c:pt idx="7">
                  <c:v>2056786</c:v>
                </c:pt>
                <c:pt idx="8">
                  <c:v>1945952</c:v>
                </c:pt>
                <c:pt idx="9">
                  <c:v>2557954</c:v>
                </c:pt>
                <c:pt idx="10">
                  <c:v>2817065</c:v>
                </c:pt>
                <c:pt idx="11">
                  <c:v>2847568</c:v>
                </c:pt>
                <c:pt idx="12">
                  <c:v>2392628</c:v>
                </c:pt>
                <c:pt idx="13">
                  <c:v>2641341</c:v>
                </c:pt>
                <c:pt idx="14">
                  <c:v>2353167</c:v>
                </c:pt>
                <c:pt idx="15">
                  <c:v>2969693</c:v>
                </c:pt>
                <c:pt idx="16">
                  <c:v>2609386</c:v>
                </c:pt>
                <c:pt idx="17">
                  <c:v>2902671</c:v>
                </c:pt>
                <c:pt idx="18">
                  <c:v>3089728</c:v>
                </c:pt>
                <c:pt idx="19">
                  <c:v>2644605</c:v>
                </c:pt>
                <c:pt idx="20">
                  <c:v>2777148</c:v>
                </c:pt>
                <c:pt idx="21">
                  <c:v>2846356</c:v>
                </c:pt>
                <c:pt idx="22">
                  <c:v>3402853</c:v>
                </c:pt>
                <c:pt idx="23">
                  <c:v>2158914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8-4976-ACA3-849F636A3E96}"/>
            </c:ext>
          </c:extLst>
        </c:ser>
        <c:ser>
          <c:idx val="1"/>
          <c:order val="1"/>
          <c:tx>
            <c:strRef>
              <c:f>Pivot!$D$65</c:f>
              <c:strCache>
                <c:ptCount val="1"/>
                <c:pt idx="0">
                  <c:v>Total Operating Expenses</c:v>
                </c:pt>
              </c:strCache>
            </c:strRef>
          </c:tx>
          <c:spPr>
            <a:ln w="28575" cap="rnd">
              <a:solidFill>
                <a:srgbClr val="40404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Pivot!$A$66:$B$92</c:f>
              <c:multiLvlStrCache>
                <c:ptCount val="24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 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 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Pivot!$D$66:$D$92</c:f>
              <c:numCache>
                <c:formatCode>General</c:formatCode>
                <c:ptCount val="24"/>
                <c:pt idx="0">
                  <c:v>592273</c:v>
                </c:pt>
                <c:pt idx="1">
                  <c:v>488447</c:v>
                </c:pt>
                <c:pt idx="2">
                  <c:v>542388</c:v>
                </c:pt>
                <c:pt idx="3">
                  <c:v>607131</c:v>
                </c:pt>
                <c:pt idx="4">
                  <c:v>625591</c:v>
                </c:pt>
                <c:pt idx="5">
                  <c:v>476574</c:v>
                </c:pt>
                <c:pt idx="6">
                  <c:v>436728</c:v>
                </c:pt>
                <c:pt idx="7">
                  <c:v>654867</c:v>
                </c:pt>
                <c:pt idx="8">
                  <c:v>560315</c:v>
                </c:pt>
                <c:pt idx="9">
                  <c:v>384979</c:v>
                </c:pt>
                <c:pt idx="10">
                  <c:v>647774</c:v>
                </c:pt>
                <c:pt idx="11">
                  <c:v>576701</c:v>
                </c:pt>
                <c:pt idx="12">
                  <c:v>491518</c:v>
                </c:pt>
                <c:pt idx="13">
                  <c:v>676881</c:v>
                </c:pt>
                <c:pt idx="14">
                  <c:v>722337</c:v>
                </c:pt>
                <c:pt idx="15">
                  <c:v>667790</c:v>
                </c:pt>
                <c:pt idx="16">
                  <c:v>547747</c:v>
                </c:pt>
                <c:pt idx="17">
                  <c:v>571039</c:v>
                </c:pt>
                <c:pt idx="18">
                  <c:v>424174</c:v>
                </c:pt>
                <c:pt idx="19">
                  <c:v>606149</c:v>
                </c:pt>
                <c:pt idx="20">
                  <c:v>472135</c:v>
                </c:pt>
                <c:pt idx="21">
                  <c:v>546438</c:v>
                </c:pt>
                <c:pt idx="22">
                  <c:v>534276</c:v>
                </c:pt>
                <c:pt idx="23">
                  <c:v>660229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8-4976-ACA3-849F636A3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21160"/>
        <c:axId val="410088456"/>
      </c:lineChart>
      <c:catAx>
        <c:axId val="40952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88456"/>
        <c:crosses val="autoZero"/>
        <c:auto val="1"/>
        <c:lblAlgn val="ctr"/>
        <c:lblOffset val="100"/>
        <c:noMultiLvlLbl val="0"/>
      </c:catAx>
      <c:valAx>
        <c:axId val="41008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vs Beverages MoM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40404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40404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40404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40404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40404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40404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40404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rgbClr val="40404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Food MoM Growth Trend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2023 Feb</c:v>
              </c:pt>
              <c:pt idx="1">
                <c:v>2023 Mar</c:v>
              </c:pt>
              <c:pt idx="2">
                <c:v>2023 Apr</c:v>
              </c:pt>
              <c:pt idx="3">
                <c:v>2023 May</c:v>
              </c:pt>
              <c:pt idx="4">
                <c:v>2023 Jun</c:v>
              </c:pt>
              <c:pt idx="5">
                <c:v>2023 Jul</c:v>
              </c:pt>
              <c:pt idx="6">
                <c:v>2023 Aug</c:v>
              </c:pt>
              <c:pt idx="7">
                <c:v>2023 Sep</c:v>
              </c:pt>
              <c:pt idx="8">
                <c:v>2023 Oct</c:v>
              </c:pt>
              <c:pt idx="9">
                <c:v>2023 Nov</c:v>
              </c:pt>
              <c:pt idx="10">
                <c:v>2023 Dec</c:v>
              </c:pt>
              <c:pt idx="11">
                <c:v>2023 Jan </c:v>
              </c:pt>
              <c:pt idx="12">
                <c:v>2024 Feb</c:v>
              </c:pt>
              <c:pt idx="13">
                <c:v>2024 Mar</c:v>
              </c:pt>
              <c:pt idx="14">
                <c:v>2024 Apr</c:v>
              </c:pt>
              <c:pt idx="15">
                <c:v>2024 May</c:v>
              </c:pt>
              <c:pt idx="16">
                <c:v>2024 Jun</c:v>
              </c:pt>
              <c:pt idx="17">
                <c:v>2024 Jul</c:v>
              </c:pt>
              <c:pt idx="18">
                <c:v>2024 Aug</c:v>
              </c:pt>
              <c:pt idx="19">
                <c:v>2024 Sep</c:v>
              </c:pt>
              <c:pt idx="20">
                <c:v>2024 Oct</c:v>
              </c:pt>
              <c:pt idx="21">
                <c:v>2024 Nov</c:v>
              </c:pt>
              <c:pt idx="22">
                <c:v>2024 Dec</c:v>
              </c:pt>
              <c:pt idx="23">
                <c:v>2024 Jan </c:v>
              </c:pt>
            </c:strLit>
          </c:cat>
          <c:val>
            <c:numLit>
              <c:formatCode>General</c:formatCode>
              <c:ptCount val="24"/>
              <c:pt idx="0">
                <c:v>-0.15705480235872571</c:v>
              </c:pt>
              <c:pt idx="1">
                <c:v>9.2940298030013135E-3</c:v>
              </c:pt>
              <c:pt idx="2">
                <c:v>-3.3031976777894156E-2</c:v>
              </c:pt>
              <c:pt idx="3">
                <c:v>-4.0986837108720753E-2</c:v>
              </c:pt>
              <c:pt idx="4">
                <c:v>8.0479594796915022E-2</c:v>
              </c:pt>
              <c:pt idx="5">
                <c:v>-2.2451295732942578E-3</c:v>
              </c:pt>
              <c:pt idx="6">
                <c:v>-9.616471638047086E-2</c:v>
              </c:pt>
              <c:pt idx="7">
                <c:v>-0.25202888953909175</c:v>
              </c:pt>
              <c:pt idx="8">
                <c:v>-7.8345789325592108E-2</c:v>
              </c:pt>
              <c:pt idx="9">
                <c:v>0.45996808069676409</c:v>
              </c:pt>
              <c:pt idx="10">
                <c:v>0.18683356907760529</c:v>
              </c:pt>
              <c:pt idx="11">
                <c:v>0</c:v>
              </c:pt>
              <c:pt idx="12">
                <c:v>-6.5789276849589795E-2</c:v>
              </c:pt>
              <c:pt idx="13">
                <c:v>0.42510331405625457</c:v>
              </c:pt>
              <c:pt idx="14">
                <c:v>-0.30009516293952354</c:v>
              </c:pt>
              <c:pt idx="15">
                <c:v>0.11426662583172376</c:v>
              </c:pt>
              <c:pt idx="16">
                <c:v>1.6967880721672435E-2</c:v>
              </c:pt>
              <c:pt idx="17">
                <c:v>0.61256774443849893</c:v>
              </c:pt>
              <c:pt idx="18">
                <c:v>1.2547839185995446E-2</c:v>
              </c:pt>
              <c:pt idx="19">
                <c:v>-0.36198093259932829</c:v>
              </c:pt>
              <c:pt idx="20">
                <c:v>-7.3293713601856214E-2</c:v>
              </c:pt>
              <c:pt idx="21">
                <c:v>-5.2331186262358109E-2</c:v>
              </c:pt>
              <c:pt idx="22">
                <c:v>0.72939964264443113</c:v>
              </c:pt>
              <c:pt idx="23">
                <c:v>-0.37758861489317508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09-41E6-A43D-4A03A67D57EF}"/>
            </c:ext>
          </c:extLst>
        </c:ser>
        <c:ser>
          <c:idx val="1"/>
          <c:order val="1"/>
          <c:tx>
            <c:v>Beverage MoM Growth Trend </c:v>
          </c:tx>
          <c:spPr>
            <a:ln w="28575" cap="rnd">
              <a:solidFill>
                <a:srgbClr val="40404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2023 Feb</c:v>
              </c:pt>
              <c:pt idx="1">
                <c:v>2023 Mar</c:v>
              </c:pt>
              <c:pt idx="2">
                <c:v>2023 Apr</c:v>
              </c:pt>
              <c:pt idx="3">
                <c:v>2023 May</c:v>
              </c:pt>
              <c:pt idx="4">
                <c:v>2023 Jun</c:v>
              </c:pt>
              <c:pt idx="5">
                <c:v>2023 Jul</c:v>
              </c:pt>
              <c:pt idx="6">
                <c:v>2023 Aug</c:v>
              </c:pt>
              <c:pt idx="7">
                <c:v>2023 Sep</c:v>
              </c:pt>
              <c:pt idx="8">
                <c:v>2023 Oct</c:v>
              </c:pt>
              <c:pt idx="9">
                <c:v>2023 Nov</c:v>
              </c:pt>
              <c:pt idx="10">
                <c:v>2023 Dec</c:v>
              </c:pt>
              <c:pt idx="11">
                <c:v>2023 Jan </c:v>
              </c:pt>
              <c:pt idx="12">
                <c:v>2024 Feb</c:v>
              </c:pt>
              <c:pt idx="13">
                <c:v>2024 Mar</c:v>
              </c:pt>
              <c:pt idx="14">
                <c:v>2024 Apr</c:v>
              </c:pt>
              <c:pt idx="15">
                <c:v>2024 May</c:v>
              </c:pt>
              <c:pt idx="16">
                <c:v>2024 Jun</c:v>
              </c:pt>
              <c:pt idx="17">
                <c:v>2024 Jul</c:v>
              </c:pt>
              <c:pt idx="18">
                <c:v>2024 Aug</c:v>
              </c:pt>
              <c:pt idx="19">
                <c:v>2024 Sep</c:v>
              </c:pt>
              <c:pt idx="20">
                <c:v>2024 Oct</c:v>
              </c:pt>
              <c:pt idx="21">
                <c:v>2024 Nov</c:v>
              </c:pt>
              <c:pt idx="22">
                <c:v>2024 Dec</c:v>
              </c:pt>
              <c:pt idx="23">
                <c:v>2024 Jan </c:v>
              </c:pt>
            </c:strLit>
          </c:cat>
          <c:val>
            <c:numLit>
              <c:formatCode>General</c:formatCode>
              <c:ptCount val="24"/>
              <c:pt idx="0">
                <c:v>-0.23845854752442575</c:v>
              </c:pt>
              <c:pt idx="1">
                <c:v>0.83826243208450957</c:v>
              </c:pt>
              <c:pt idx="2">
                <c:v>-0.34897150131472354</c:v>
              </c:pt>
              <c:pt idx="3">
                <c:v>-0.23626935122746562</c:v>
              </c:pt>
              <c:pt idx="4">
                <c:v>0.5735558394318625</c:v>
              </c:pt>
              <c:pt idx="5">
                <c:v>-0.19925491477614765</c:v>
              </c:pt>
              <c:pt idx="6">
                <c:v>0.19019024781274729</c:v>
              </c:pt>
              <c:pt idx="7">
                <c:v>-0.14636755684467817</c:v>
              </c:pt>
              <c:pt idx="8">
                <c:v>-3.5803563273990591E-2</c:v>
              </c:pt>
              <c:pt idx="9">
                <c:v>0.21169474727452919</c:v>
              </c:pt>
              <c:pt idx="10">
                <c:v>2.8458862514096683E-2</c:v>
              </c:pt>
              <c:pt idx="11">
                <c:v>0</c:v>
              </c:pt>
              <c:pt idx="12">
                <c:v>0.22551102917519761</c:v>
              </c:pt>
              <c:pt idx="13">
                <c:v>-6.0985600174090937E-2</c:v>
              </c:pt>
              <c:pt idx="14">
                <c:v>3.9764130160915956E-2</c:v>
              </c:pt>
              <c:pt idx="15">
                <c:v>0.33950756866482701</c:v>
              </c:pt>
              <c:pt idx="16">
                <c:v>-0.18168569217374475</c:v>
              </c:pt>
              <c:pt idx="17">
                <c:v>-0.15889094523351988</c:v>
              </c:pt>
              <c:pt idx="18">
                <c:v>0.11840694208045965</c:v>
              </c:pt>
              <c:pt idx="19">
                <c:v>6.1088406649475013E-2</c:v>
              </c:pt>
              <c:pt idx="20">
                <c:v>0.11997863425010236</c:v>
              </c:pt>
              <c:pt idx="21">
                <c:v>6.1104325619022015E-2</c:v>
              </c:pt>
              <c:pt idx="22">
                <c:v>-2.7821627461063425E-2</c:v>
              </c:pt>
              <c:pt idx="23">
                <c:v>-9.2168447871176173E-2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E09-41E6-A43D-4A03A67D5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743240"/>
        <c:axId val="1627745288"/>
      </c:lineChart>
      <c:catAx>
        <c:axId val="1627743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45288"/>
        <c:crosses val="autoZero"/>
        <c:auto val="1"/>
        <c:lblAlgn val="ctr"/>
        <c:lblOffset val="100"/>
        <c:noMultiLvlLbl val="0"/>
      </c:catAx>
      <c:valAx>
        <c:axId val="1627745288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4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[Financial_Dashboard.xlsx]Pivot!PivotTable3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vs Beverages Net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6262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6262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6262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26262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26262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26262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26262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39393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39393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Pivot!$C$3</c:f>
              <c:strCache>
                <c:ptCount val="1"/>
                <c:pt idx="0">
                  <c:v>Food net profit margins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Pivot!$A$4:$B$27</c:f>
              <c:multiLvlStrCache>
                <c:ptCount val="24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 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 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Pivot!$C$4:$C$27</c:f>
              <c:numCache>
                <c:formatCode>General</c:formatCode>
                <c:ptCount val="24"/>
                <c:pt idx="0">
                  <c:v>0.37959487642420159</c:v>
                </c:pt>
                <c:pt idx="1">
                  <c:v>0.29593945554829759</c:v>
                </c:pt>
                <c:pt idx="2">
                  <c:v>0.24853857130865437</c:v>
                </c:pt>
                <c:pt idx="3">
                  <c:v>0.22845074508417831</c:v>
                </c:pt>
                <c:pt idx="4">
                  <c:v>0.28512597800081624</c:v>
                </c:pt>
                <c:pt idx="5">
                  <c:v>0.33483574834774044</c:v>
                </c:pt>
                <c:pt idx="6">
                  <c:v>0.37333560904329494</c:v>
                </c:pt>
                <c:pt idx="7">
                  <c:v>0.31239697213014622</c:v>
                </c:pt>
                <c:pt idx="8">
                  <c:v>5.6724027094176836E-2</c:v>
                </c:pt>
                <c:pt idx="9">
                  <c:v>0.39184710170551912</c:v>
                </c:pt>
                <c:pt idx="10">
                  <c:v>0.40634102319851589</c:v>
                </c:pt>
                <c:pt idx="11">
                  <c:v>0.38106646445008885</c:v>
                </c:pt>
                <c:pt idx="12">
                  <c:v>0.2079319328196885</c:v>
                </c:pt>
                <c:pt idx="13">
                  <c:v>0.31992172610532921</c:v>
                </c:pt>
                <c:pt idx="14">
                  <c:v>0.18614361715265187</c:v>
                </c:pt>
                <c:pt idx="15">
                  <c:v>0.17140008844133778</c:v>
                </c:pt>
                <c:pt idx="16">
                  <c:v>0.29751047021424298</c:v>
                </c:pt>
                <c:pt idx="17">
                  <c:v>0.40090207657378502</c:v>
                </c:pt>
                <c:pt idx="18">
                  <c:v>0.38844602820330726</c:v>
                </c:pt>
                <c:pt idx="19">
                  <c:v>0.21503565671221783</c:v>
                </c:pt>
                <c:pt idx="20">
                  <c:v>0.27534243637242084</c:v>
                </c:pt>
                <c:pt idx="21">
                  <c:v>0.33686801667659316</c:v>
                </c:pt>
                <c:pt idx="22">
                  <c:v>0.35788628290758356</c:v>
                </c:pt>
                <c:pt idx="23">
                  <c:v>5.0563337656225359E-2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8EE-AB65-2E1AAC760CCA}"/>
            </c:ext>
          </c:extLst>
        </c:ser>
        <c:ser>
          <c:idx val="1"/>
          <c:order val="1"/>
          <c:tx>
            <c:strRef>
              <c:f>Pivot!$D$3</c:f>
              <c:strCache>
                <c:ptCount val="1"/>
                <c:pt idx="0">
                  <c:v>Beverage profit margins</c:v>
                </c:pt>
              </c:strCache>
            </c:strRef>
          </c:tx>
          <c:spPr>
            <a:solidFill>
              <a:srgbClr val="393939"/>
            </a:solidFill>
            <a:ln>
              <a:noFill/>
            </a:ln>
            <a:effectLst/>
          </c:spPr>
          <c:invertIfNegative val="0"/>
          <c:cat>
            <c:multiLvlStrRef>
              <c:f>Pivot!$A$4:$B$27</c:f>
              <c:multiLvlStrCache>
                <c:ptCount val="24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 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 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Pivot!$D$4:$D$27</c:f>
              <c:numCache>
                <c:formatCode>General</c:formatCode>
                <c:ptCount val="24"/>
                <c:pt idx="0">
                  <c:v>0.16948747861484556</c:v>
                </c:pt>
                <c:pt idx="1">
                  <c:v>0.36993381974965073</c:v>
                </c:pt>
                <c:pt idx="2">
                  <c:v>0.15374217434873053</c:v>
                </c:pt>
                <c:pt idx="3">
                  <c:v>-8.2807668990603198E-2</c:v>
                </c:pt>
                <c:pt idx="4">
                  <c:v>0.14595001805954491</c:v>
                </c:pt>
                <c:pt idx="5">
                  <c:v>7.0961497650577396E-2</c:v>
                </c:pt>
                <c:pt idx="6">
                  <c:v>0.2345019656874564</c:v>
                </c:pt>
                <c:pt idx="7">
                  <c:v>4.7861325251076524E-2</c:v>
                </c:pt>
                <c:pt idx="8">
                  <c:v>-6.1235342098108173E-2</c:v>
                </c:pt>
                <c:pt idx="9">
                  <c:v>0.22691029852237141</c:v>
                </c:pt>
                <c:pt idx="10">
                  <c:v>7.3625739431539466E-2</c:v>
                </c:pt>
                <c:pt idx="11">
                  <c:v>0.2110524110720782</c:v>
                </c:pt>
                <c:pt idx="12">
                  <c:v>0.26464650745864549</c:v>
                </c:pt>
                <c:pt idx="13">
                  <c:v>9.1116885321663343E-2</c:v>
                </c:pt>
                <c:pt idx="14">
                  <c:v>0.21952399988855795</c:v>
                </c:pt>
                <c:pt idx="15">
                  <c:v>0.26049385701847733</c:v>
                </c:pt>
                <c:pt idx="16">
                  <c:v>0.36836308202647733</c:v>
                </c:pt>
                <c:pt idx="17">
                  <c:v>0.29031198040160955</c:v>
                </c:pt>
                <c:pt idx="18">
                  <c:v>0.20978042858650903</c:v>
                </c:pt>
                <c:pt idx="19">
                  <c:v>0.36804547209543054</c:v>
                </c:pt>
                <c:pt idx="20">
                  <c:v>0.29951964003405085</c:v>
                </c:pt>
                <c:pt idx="21">
                  <c:v>0.25879465193317308</c:v>
                </c:pt>
                <c:pt idx="22">
                  <c:v>0.22543692485271821</c:v>
                </c:pt>
                <c:pt idx="23">
                  <c:v>0.10248275637512141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8EE-AB65-2E1AAC760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286983"/>
        <c:axId val="1312048135"/>
      </c:barChart>
      <c:catAx>
        <c:axId val="316286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48135"/>
        <c:crosses val="autoZero"/>
        <c:auto val="1"/>
        <c:lblAlgn val="ctr"/>
        <c:lblOffset val="100"/>
        <c:noMultiLvlLbl val="0"/>
      </c:catAx>
      <c:valAx>
        <c:axId val="1312048135"/>
        <c:scaling>
          <c:orientation val="minMax"/>
          <c:max val="0.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86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[Financial_Dashboard.xlsx]Pivot!PivotTable1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Expense-to-Revenue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40404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40404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Pivot!$C$65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Pivot!$A$66:$B$92</c:f>
              <c:multiLvlStrCache>
                <c:ptCount val="24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 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 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Pivot!$C$66:$C$92</c:f>
              <c:numCache>
                <c:formatCode>General</c:formatCode>
                <c:ptCount val="24"/>
                <c:pt idx="0">
                  <c:v>2292314</c:v>
                </c:pt>
                <c:pt idx="1">
                  <c:v>3151400</c:v>
                </c:pt>
                <c:pt idx="2">
                  <c:v>2460349</c:v>
                </c:pt>
                <c:pt idx="3">
                  <c:v>2123316</c:v>
                </c:pt>
                <c:pt idx="4">
                  <c:v>2749664</c:v>
                </c:pt>
                <c:pt idx="5">
                  <c:v>2457132</c:v>
                </c:pt>
                <c:pt idx="6">
                  <c:v>2554132</c:v>
                </c:pt>
                <c:pt idx="7">
                  <c:v>2056786</c:v>
                </c:pt>
                <c:pt idx="8">
                  <c:v>1945952</c:v>
                </c:pt>
                <c:pt idx="9">
                  <c:v>2557954</c:v>
                </c:pt>
                <c:pt idx="10">
                  <c:v>2817065</c:v>
                </c:pt>
                <c:pt idx="11">
                  <c:v>2847568</c:v>
                </c:pt>
                <c:pt idx="12">
                  <c:v>2392628</c:v>
                </c:pt>
                <c:pt idx="13">
                  <c:v>2641341</c:v>
                </c:pt>
                <c:pt idx="14">
                  <c:v>2353167</c:v>
                </c:pt>
                <c:pt idx="15">
                  <c:v>2969693</c:v>
                </c:pt>
                <c:pt idx="16">
                  <c:v>2609386</c:v>
                </c:pt>
                <c:pt idx="17">
                  <c:v>2902671</c:v>
                </c:pt>
                <c:pt idx="18">
                  <c:v>3089728</c:v>
                </c:pt>
                <c:pt idx="19">
                  <c:v>2644605</c:v>
                </c:pt>
                <c:pt idx="20">
                  <c:v>2777148</c:v>
                </c:pt>
                <c:pt idx="21">
                  <c:v>2846356</c:v>
                </c:pt>
                <c:pt idx="22">
                  <c:v>3402853</c:v>
                </c:pt>
                <c:pt idx="23">
                  <c:v>2158914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A-4901-B344-87A583978A89}"/>
            </c:ext>
          </c:extLst>
        </c:ser>
        <c:ser>
          <c:idx val="1"/>
          <c:order val="1"/>
          <c:tx>
            <c:strRef>
              <c:f>Pivot!$D$65</c:f>
              <c:strCache>
                <c:ptCount val="1"/>
                <c:pt idx="0">
                  <c:v>Total Operating Expenses</c:v>
                </c:pt>
              </c:strCache>
            </c:strRef>
          </c:tx>
          <c:spPr>
            <a:ln w="28575" cap="rnd">
              <a:solidFill>
                <a:srgbClr val="40404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Pivot!$A$66:$B$92</c:f>
              <c:multiLvlStrCache>
                <c:ptCount val="24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 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 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Pivot!$D$66:$D$92</c:f>
              <c:numCache>
                <c:formatCode>General</c:formatCode>
                <c:ptCount val="24"/>
                <c:pt idx="0">
                  <c:v>592273</c:v>
                </c:pt>
                <c:pt idx="1">
                  <c:v>488447</c:v>
                </c:pt>
                <c:pt idx="2">
                  <c:v>542388</c:v>
                </c:pt>
                <c:pt idx="3">
                  <c:v>607131</c:v>
                </c:pt>
                <c:pt idx="4">
                  <c:v>625591</c:v>
                </c:pt>
                <c:pt idx="5">
                  <c:v>476574</c:v>
                </c:pt>
                <c:pt idx="6">
                  <c:v>436728</c:v>
                </c:pt>
                <c:pt idx="7">
                  <c:v>654867</c:v>
                </c:pt>
                <c:pt idx="8">
                  <c:v>560315</c:v>
                </c:pt>
                <c:pt idx="9">
                  <c:v>384979</c:v>
                </c:pt>
                <c:pt idx="10">
                  <c:v>647774</c:v>
                </c:pt>
                <c:pt idx="11">
                  <c:v>576701</c:v>
                </c:pt>
                <c:pt idx="12">
                  <c:v>491518</c:v>
                </c:pt>
                <c:pt idx="13">
                  <c:v>676881</c:v>
                </c:pt>
                <c:pt idx="14">
                  <c:v>722337</c:v>
                </c:pt>
                <c:pt idx="15">
                  <c:v>667790</c:v>
                </c:pt>
                <c:pt idx="16">
                  <c:v>547747</c:v>
                </c:pt>
                <c:pt idx="17">
                  <c:v>571039</c:v>
                </c:pt>
                <c:pt idx="18">
                  <c:v>424174</c:v>
                </c:pt>
                <c:pt idx="19">
                  <c:v>606149</c:v>
                </c:pt>
                <c:pt idx="20">
                  <c:v>472135</c:v>
                </c:pt>
                <c:pt idx="21">
                  <c:v>546438</c:v>
                </c:pt>
                <c:pt idx="22">
                  <c:v>534276</c:v>
                </c:pt>
                <c:pt idx="23">
                  <c:v>660229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3A-4901-B344-87A58397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21160"/>
        <c:axId val="410088456"/>
      </c:lineChart>
      <c:catAx>
        <c:axId val="40952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88456"/>
        <c:crosses val="autoZero"/>
        <c:auto val="1"/>
        <c:lblAlgn val="ctr"/>
        <c:lblOffset val="100"/>
        <c:noMultiLvlLbl val="0"/>
      </c:catAx>
      <c:valAx>
        <c:axId val="41008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Category-wise MoM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40404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40404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Food MoM Growth Trend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2023 Feb</c:v>
              </c:pt>
              <c:pt idx="1">
                <c:v>2023 Mar</c:v>
              </c:pt>
              <c:pt idx="2">
                <c:v>2023 Apr</c:v>
              </c:pt>
              <c:pt idx="3">
                <c:v>2023 May</c:v>
              </c:pt>
              <c:pt idx="4">
                <c:v>2023 Jun</c:v>
              </c:pt>
              <c:pt idx="5">
                <c:v>2023 Jul</c:v>
              </c:pt>
              <c:pt idx="6">
                <c:v>2023 Aug</c:v>
              </c:pt>
              <c:pt idx="7">
                <c:v>2023 Sep</c:v>
              </c:pt>
              <c:pt idx="8">
                <c:v>2023 Oct</c:v>
              </c:pt>
              <c:pt idx="9">
                <c:v>2023 Nov</c:v>
              </c:pt>
              <c:pt idx="10">
                <c:v>2023 Dec</c:v>
              </c:pt>
              <c:pt idx="11">
                <c:v>2023 Jan </c:v>
              </c:pt>
              <c:pt idx="12">
                <c:v>2024 Feb</c:v>
              </c:pt>
              <c:pt idx="13">
                <c:v>2024 Mar</c:v>
              </c:pt>
              <c:pt idx="14">
                <c:v>2024 Apr</c:v>
              </c:pt>
              <c:pt idx="15">
                <c:v>2024 May</c:v>
              </c:pt>
              <c:pt idx="16">
                <c:v>2024 Jun</c:v>
              </c:pt>
              <c:pt idx="17">
                <c:v>2024 Jul</c:v>
              </c:pt>
              <c:pt idx="18">
                <c:v>2024 Aug</c:v>
              </c:pt>
              <c:pt idx="19">
                <c:v>2024 Sep</c:v>
              </c:pt>
              <c:pt idx="20">
                <c:v>2024 Oct</c:v>
              </c:pt>
              <c:pt idx="21">
                <c:v>2024 Nov</c:v>
              </c:pt>
              <c:pt idx="22">
                <c:v>2024 Dec</c:v>
              </c:pt>
              <c:pt idx="23">
                <c:v>2024 Jan </c:v>
              </c:pt>
            </c:strLit>
          </c:cat>
          <c:val>
            <c:numLit>
              <c:formatCode>General</c:formatCode>
              <c:ptCount val="24"/>
              <c:pt idx="0">
                <c:v>-0.15705480235872571</c:v>
              </c:pt>
              <c:pt idx="1">
                <c:v>9.2940298030013135E-3</c:v>
              </c:pt>
              <c:pt idx="2">
                <c:v>-3.3031976777894156E-2</c:v>
              </c:pt>
              <c:pt idx="3">
                <c:v>-4.0986837108720753E-2</c:v>
              </c:pt>
              <c:pt idx="4">
                <c:v>8.0479594796915022E-2</c:v>
              </c:pt>
              <c:pt idx="5">
                <c:v>-2.2451295732942578E-3</c:v>
              </c:pt>
              <c:pt idx="6">
                <c:v>-9.616471638047086E-2</c:v>
              </c:pt>
              <c:pt idx="7">
                <c:v>-0.25202888953909175</c:v>
              </c:pt>
              <c:pt idx="8">
                <c:v>-7.8345789325592108E-2</c:v>
              </c:pt>
              <c:pt idx="9">
                <c:v>0.45996808069676409</c:v>
              </c:pt>
              <c:pt idx="10">
                <c:v>0.18683356907760529</c:v>
              </c:pt>
              <c:pt idx="11">
                <c:v>0</c:v>
              </c:pt>
              <c:pt idx="12">
                <c:v>-6.5789276849589795E-2</c:v>
              </c:pt>
              <c:pt idx="13">
                <c:v>0.42510331405625457</c:v>
              </c:pt>
              <c:pt idx="14">
                <c:v>-0.30009516293952354</c:v>
              </c:pt>
              <c:pt idx="15">
                <c:v>0.11426662583172376</c:v>
              </c:pt>
              <c:pt idx="16">
                <c:v>1.6967880721672435E-2</c:v>
              </c:pt>
              <c:pt idx="17">
                <c:v>0.61256774443849893</c:v>
              </c:pt>
              <c:pt idx="18">
                <c:v>1.2547839185995446E-2</c:v>
              </c:pt>
              <c:pt idx="19">
                <c:v>-0.36198093259932829</c:v>
              </c:pt>
              <c:pt idx="20">
                <c:v>-7.3293713601856214E-2</c:v>
              </c:pt>
              <c:pt idx="21">
                <c:v>-5.2331186262358109E-2</c:v>
              </c:pt>
              <c:pt idx="22">
                <c:v>0.72939964264443113</c:v>
              </c:pt>
              <c:pt idx="23">
                <c:v>-0.37758861489317508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835D-4A80-9B40-454693BE0CA8}"/>
            </c:ext>
          </c:extLst>
        </c:ser>
        <c:ser>
          <c:idx val="1"/>
          <c:order val="1"/>
          <c:tx>
            <c:v>Beverage MoM Growth Trend </c:v>
          </c:tx>
          <c:spPr>
            <a:ln w="28575" cap="rnd">
              <a:solidFill>
                <a:srgbClr val="40404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2023 Feb</c:v>
              </c:pt>
              <c:pt idx="1">
                <c:v>2023 Mar</c:v>
              </c:pt>
              <c:pt idx="2">
                <c:v>2023 Apr</c:v>
              </c:pt>
              <c:pt idx="3">
                <c:v>2023 May</c:v>
              </c:pt>
              <c:pt idx="4">
                <c:v>2023 Jun</c:v>
              </c:pt>
              <c:pt idx="5">
                <c:v>2023 Jul</c:v>
              </c:pt>
              <c:pt idx="6">
                <c:v>2023 Aug</c:v>
              </c:pt>
              <c:pt idx="7">
                <c:v>2023 Sep</c:v>
              </c:pt>
              <c:pt idx="8">
                <c:v>2023 Oct</c:v>
              </c:pt>
              <c:pt idx="9">
                <c:v>2023 Nov</c:v>
              </c:pt>
              <c:pt idx="10">
                <c:v>2023 Dec</c:v>
              </c:pt>
              <c:pt idx="11">
                <c:v>2023 Jan </c:v>
              </c:pt>
              <c:pt idx="12">
                <c:v>2024 Feb</c:v>
              </c:pt>
              <c:pt idx="13">
                <c:v>2024 Mar</c:v>
              </c:pt>
              <c:pt idx="14">
                <c:v>2024 Apr</c:v>
              </c:pt>
              <c:pt idx="15">
                <c:v>2024 May</c:v>
              </c:pt>
              <c:pt idx="16">
                <c:v>2024 Jun</c:v>
              </c:pt>
              <c:pt idx="17">
                <c:v>2024 Jul</c:v>
              </c:pt>
              <c:pt idx="18">
                <c:v>2024 Aug</c:v>
              </c:pt>
              <c:pt idx="19">
                <c:v>2024 Sep</c:v>
              </c:pt>
              <c:pt idx="20">
                <c:v>2024 Oct</c:v>
              </c:pt>
              <c:pt idx="21">
                <c:v>2024 Nov</c:v>
              </c:pt>
              <c:pt idx="22">
                <c:v>2024 Dec</c:v>
              </c:pt>
              <c:pt idx="23">
                <c:v>2024 Jan </c:v>
              </c:pt>
            </c:strLit>
          </c:cat>
          <c:val>
            <c:numLit>
              <c:formatCode>General</c:formatCode>
              <c:ptCount val="24"/>
              <c:pt idx="0">
                <c:v>-0.23845854752442575</c:v>
              </c:pt>
              <c:pt idx="1">
                <c:v>0.83826243208450957</c:v>
              </c:pt>
              <c:pt idx="2">
                <c:v>-0.34897150131472354</c:v>
              </c:pt>
              <c:pt idx="3">
                <c:v>-0.23626935122746562</c:v>
              </c:pt>
              <c:pt idx="4">
                <c:v>0.5735558394318625</c:v>
              </c:pt>
              <c:pt idx="5">
                <c:v>-0.19925491477614765</c:v>
              </c:pt>
              <c:pt idx="6">
                <c:v>0.19019024781274729</c:v>
              </c:pt>
              <c:pt idx="7">
                <c:v>-0.14636755684467817</c:v>
              </c:pt>
              <c:pt idx="8">
                <c:v>-3.5803563273990591E-2</c:v>
              </c:pt>
              <c:pt idx="9">
                <c:v>0.21169474727452919</c:v>
              </c:pt>
              <c:pt idx="10">
                <c:v>2.8458862514096683E-2</c:v>
              </c:pt>
              <c:pt idx="11">
                <c:v>0</c:v>
              </c:pt>
              <c:pt idx="12">
                <c:v>0.22551102917519761</c:v>
              </c:pt>
              <c:pt idx="13">
                <c:v>-6.0985600174090937E-2</c:v>
              </c:pt>
              <c:pt idx="14">
                <c:v>3.9764130160915956E-2</c:v>
              </c:pt>
              <c:pt idx="15">
                <c:v>0.33950756866482701</c:v>
              </c:pt>
              <c:pt idx="16">
                <c:v>-0.18168569217374475</c:v>
              </c:pt>
              <c:pt idx="17">
                <c:v>-0.15889094523351988</c:v>
              </c:pt>
              <c:pt idx="18">
                <c:v>0.11840694208045965</c:v>
              </c:pt>
              <c:pt idx="19">
                <c:v>6.1088406649475013E-2</c:v>
              </c:pt>
              <c:pt idx="20">
                <c:v>0.11997863425010236</c:v>
              </c:pt>
              <c:pt idx="21">
                <c:v>6.1104325619022015E-2</c:v>
              </c:pt>
              <c:pt idx="22">
                <c:v>-2.7821627461063425E-2</c:v>
              </c:pt>
              <c:pt idx="23">
                <c:v>-9.2168447871176173E-2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835D-4A80-9B40-454693BE0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743240"/>
        <c:axId val="1627745288"/>
      </c:lineChart>
      <c:catAx>
        <c:axId val="1627743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45288"/>
        <c:crosses val="autoZero"/>
        <c:auto val="1"/>
        <c:lblAlgn val="ctr"/>
        <c:lblOffset val="100"/>
        <c:noMultiLvlLbl val="0"/>
      </c:catAx>
      <c:valAx>
        <c:axId val="1627745288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4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57150</xdr:rowOff>
    </xdr:from>
    <xdr:to>
      <xdr:col>3</xdr:col>
      <xdr:colOff>466725</xdr:colOff>
      <xdr:row>10</xdr:row>
      <xdr:rowOff>123825</xdr:rowOff>
    </xdr:to>
    <xdr:sp macro="" textlink="">
      <xdr:nvSpPr>
        <xdr:cNvPr id="75" name="Rounded Rectangle 20">
          <a:extLst>
            <a:ext uri="{FF2B5EF4-FFF2-40B4-BE49-F238E27FC236}">
              <a16:creationId xmlns:a16="http://schemas.microsoft.com/office/drawing/2014/main" id="{416BB81A-CFA1-C7D7-4120-D6C141464A4C}"/>
            </a:ext>
            <a:ext uri="{147F2762-F138-4A5C-976F-8EAC2B608ADB}">
              <a16:predDERef xmlns:a16="http://schemas.microsoft.com/office/drawing/2014/main" pred="{49909787-5ECC-6497-9998-48A688890239}"/>
            </a:ext>
          </a:extLst>
        </xdr:cNvPr>
        <xdr:cNvSpPr/>
      </xdr:nvSpPr>
      <xdr:spPr>
        <a:xfrm>
          <a:off x="47625" y="895350"/>
          <a:ext cx="2247900" cy="1209675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800" b="0" i="0" u="none" strike="noStrike">
              <a:solidFill>
                <a:srgbClr val="C00000"/>
              </a:solidFill>
              <a:latin typeface="Aptos Narrow" panose="020B0004020202020204" pitchFamily="34" charset="0"/>
            </a:rPr>
            <a:t>Revenue (INR)</a:t>
          </a:r>
        </a:p>
        <a:p>
          <a:pPr marL="0" indent="0" algn="ctr"/>
          <a:endParaRPr lang="en-US" sz="1800" b="0" i="0" u="none" strike="noStrike">
            <a:solidFill>
              <a:srgbClr val="C00000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0</xdr:col>
      <xdr:colOff>47625</xdr:colOff>
      <xdr:row>0</xdr:row>
      <xdr:rowOff>66675</xdr:rowOff>
    </xdr:from>
    <xdr:to>
      <xdr:col>15</xdr:col>
      <xdr:colOff>466725</xdr:colOff>
      <xdr:row>3</xdr:row>
      <xdr:rowOff>171450</xdr:rowOff>
    </xdr:to>
    <xdr:sp macro="" textlink="">
      <xdr:nvSpPr>
        <xdr:cNvPr id="49" name="Rounded Rectangle 13">
          <a:extLst>
            <a:ext uri="{FF2B5EF4-FFF2-40B4-BE49-F238E27FC236}">
              <a16:creationId xmlns:a16="http://schemas.microsoft.com/office/drawing/2014/main" id="{CC68BD6E-331C-2AF3-7C2A-EE2FBCA13580}"/>
            </a:ext>
            <a:ext uri="{147F2762-F138-4A5C-976F-8EAC2B608ADB}">
              <a16:predDERef xmlns:a16="http://schemas.microsoft.com/office/drawing/2014/main" pred="{416BB81A-CFA1-C7D7-4120-D6C141464A4C}"/>
            </a:ext>
          </a:extLst>
        </xdr:cNvPr>
        <xdr:cNvSpPr/>
      </xdr:nvSpPr>
      <xdr:spPr>
        <a:xfrm>
          <a:off x="47625" y="66675"/>
          <a:ext cx="9563100" cy="752475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3</xdr:col>
      <xdr:colOff>28575</xdr:colOff>
      <xdr:row>0</xdr:row>
      <xdr:rowOff>247650</xdr:rowOff>
    </xdr:from>
    <xdr:to>
      <xdr:col>13</xdr:col>
      <xdr:colOff>142875</xdr:colOff>
      <xdr:row>3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9909787-5ECC-6497-9998-48A688890239}"/>
            </a:ext>
            <a:ext uri="{147F2762-F138-4A5C-976F-8EAC2B608ADB}">
              <a16:predDERef xmlns:a16="http://schemas.microsoft.com/office/drawing/2014/main" pred="{CC68BD6E-331C-2AF3-7C2A-EE2FBCA13580}"/>
            </a:ext>
          </a:extLst>
        </xdr:cNvPr>
        <xdr:cNvSpPr txBox="1"/>
      </xdr:nvSpPr>
      <xdr:spPr>
        <a:xfrm>
          <a:off x="1857375" y="247650"/>
          <a:ext cx="6210300" cy="4381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0" i="0" u="none" strike="noStrike">
              <a:solidFill>
                <a:srgbClr val="C00000"/>
              </a:solidFill>
              <a:latin typeface="Aptos Narrow" panose="020B0004020202020204" pitchFamily="34" charset="0"/>
            </a:rPr>
            <a:t>Financial Dashboard for Cafe Coffee Day 2025</a:t>
          </a:r>
        </a:p>
      </xdr:txBody>
    </xdr:sp>
    <xdr:clientData/>
  </xdr:twoCellAnchor>
  <xdr:twoCellAnchor editAs="oneCell">
    <xdr:from>
      <xdr:col>3</xdr:col>
      <xdr:colOff>190500</xdr:colOff>
      <xdr:row>0</xdr:row>
      <xdr:rowOff>85725</xdr:rowOff>
    </xdr:from>
    <xdr:to>
      <xdr:col>4</xdr:col>
      <xdr:colOff>142875</xdr:colOff>
      <xdr:row>3</xdr:row>
      <xdr:rowOff>133350</xdr:rowOff>
    </xdr:to>
    <xdr:pic>
      <xdr:nvPicPr>
        <xdr:cNvPr id="44" name="Picture 12">
          <a:extLst>
            <a:ext uri="{FF2B5EF4-FFF2-40B4-BE49-F238E27FC236}">
              <a16:creationId xmlns:a16="http://schemas.microsoft.com/office/drawing/2014/main" id="{EEA89621-BCC7-3C46-97E4-76EF4ADA7241}"/>
            </a:ext>
            <a:ext uri="{147F2762-F138-4A5C-976F-8EAC2B608ADB}">
              <a16:predDERef xmlns:a16="http://schemas.microsoft.com/office/drawing/2014/main" pred="{49909787-5ECC-6497-9998-48A688890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00" y="85725"/>
          <a:ext cx="561975" cy="695325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11</xdr:row>
      <xdr:rowOff>57150</xdr:rowOff>
    </xdr:from>
    <xdr:to>
      <xdr:col>7</xdr:col>
      <xdr:colOff>19050</xdr:colOff>
      <xdr:row>27</xdr:row>
      <xdr:rowOff>38100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735846D-4B35-44FF-9287-4487305EB389}"/>
            </a:ext>
            <a:ext uri="{147F2762-F138-4A5C-976F-8EAC2B608ADB}">
              <a16:predDERef xmlns:a16="http://schemas.microsoft.com/office/drawing/2014/main" pred="{EEA89621-BCC7-3C46-97E4-76EF4ADA7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11</xdr:row>
      <xdr:rowOff>47625</xdr:rowOff>
    </xdr:from>
    <xdr:to>
      <xdr:col>15</xdr:col>
      <xdr:colOff>466725</xdr:colOff>
      <xdr:row>27</xdr:row>
      <xdr:rowOff>38100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6EED5A1F-7DCF-4B2C-8D4D-0006474DD3C2}"/>
            </a:ext>
            <a:ext uri="{147F2762-F138-4A5C-976F-8EAC2B608ADB}">
              <a16:predDERef xmlns:a16="http://schemas.microsoft.com/office/drawing/2014/main" pred="{E735846D-4B35-44FF-9287-4487305EB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28</xdr:row>
      <xdr:rowOff>9525</xdr:rowOff>
    </xdr:from>
    <xdr:to>
      <xdr:col>10</xdr:col>
      <xdr:colOff>495300</xdr:colOff>
      <xdr:row>47</xdr:row>
      <xdr:rowOff>180975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FC54CA3A-9A38-40DF-9B57-ED2ED1F5DF47}"/>
            </a:ext>
            <a:ext uri="{147F2762-F138-4A5C-976F-8EAC2B608ADB}">
              <a16:predDERef xmlns:a16="http://schemas.microsoft.com/office/drawing/2014/main" pred="{6EED5A1F-7DCF-4B2C-8D4D-0006474DD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28575</xdr:colOff>
      <xdr:row>4</xdr:row>
      <xdr:rowOff>76200</xdr:rowOff>
    </xdr:from>
    <xdr:to>
      <xdr:col>7</xdr:col>
      <xdr:colOff>447675</xdr:colOff>
      <xdr:row>10</xdr:row>
      <xdr:rowOff>142875</xdr:rowOff>
    </xdr:to>
    <xdr:sp macro="" textlink="">
      <xdr:nvSpPr>
        <xdr:cNvPr id="37" name="Rounded Rectangle 21">
          <a:extLst>
            <a:ext uri="{FF2B5EF4-FFF2-40B4-BE49-F238E27FC236}">
              <a16:creationId xmlns:a16="http://schemas.microsoft.com/office/drawing/2014/main" id="{F8676DBD-9BD0-4CA5-97E7-EFAAF5E79347}"/>
            </a:ext>
            <a:ext uri="{147F2762-F138-4A5C-976F-8EAC2B608ADB}">
              <a16:predDERef xmlns:a16="http://schemas.microsoft.com/office/drawing/2014/main" pred="{FC54CA3A-9A38-40DF-9B57-ED2ED1F5DF47}"/>
            </a:ext>
          </a:extLst>
        </xdr:cNvPr>
        <xdr:cNvSpPr/>
      </xdr:nvSpPr>
      <xdr:spPr>
        <a:xfrm>
          <a:off x="2466975" y="914400"/>
          <a:ext cx="2247900" cy="1209675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rgbClr val="C00000"/>
              </a:solidFill>
              <a:latin typeface="Aptos Narrow" panose="020B0004020202020204" pitchFamily="34" charset="0"/>
            </a:rPr>
            <a:t>Gross </a:t>
          </a:r>
          <a:r>
            <a:rPr lang="en-US" sz="1800" b="0" i="0" u="none" strike="noStrike">
              <a:solidFill>
                <a:srgbClr val="C00000"/>
              </a:solidFill>
              <a:latin typeface="Aptos Narrow" panose="020B0004020202020204" pitchFamily="34" charset="0"/>
              <a:ea typeface="+mn-ea"/>
              <a:cs typeface="+mn-cs"/>
            </a:rPr>
            <a:t>Profit</a:t>
          </a:r>
          <a:r>
            <a:rPr lang="en-US" sz="1800" b="0" i="0" u="none" strike="noStrike" baseline="0">
              <a:solidFill>
                <a:srgbClr val="C00000"/>
              </a:solidFill>
              <a:latin typeface="Aptos Narrow" panose="020B0004020202020204" pitchFamily="34" charset="0"/>
              <a:ea typeface="+mn-ea"/>
              <a:cs typeface="+mn-cs"/>
            </a:rPr>
            <a:t> (INR)</a:t>
          </a:r>
        </a:p>
      </xdr:txBody>
    </xdr:sp>
    <xdr:clientData/>
  </xdr:twoCellAnchor>
  <xdr:twoCellAnchor>
    <xdr:from>
      <xdr:col>8</xdr:col>
      <xdr:colOff>47625</xdr:colOff>
      <xdr:row>4</xdr:row>
      <xdr:rowOff>76200</xdr:rowOff>
    </xdr:from>
    <xdr:to>
      <xdr:col>11</xdr:col>
      <xdr:colOff>466725</xdr:colOff>
      <xdr:row>10</xdr:row>
      <xdr:rowOff>142875</xdr:rowOff>
    </xdr:to>
    <xdr:sp macro="" textlink="">
      <xdr:nvSpPr>
        <xdr:cNvPr id="40" name="Rounded Rectangle 22">
          <a:extLst>
            <a:ext uri="{FF2B5EF4-FFF2-40B4-BE49-F238E27FC236}">
              <a16:creationId xmlns:a16="http://schemas.microsoft.com/office/drawing/2014/main" id="{FEB080B7-DF68-47E4-89B8-B17D420E598B}"/>
            </a:ext>
            <a:ext uri="{147F2762-F138-4A5C-976F-8EAC2B608ADB}">
              <a16:predDERef xmlns:a16="http://schemas.microsoft.com/office/drawing/2014/main" pred="{F8676DBD-9BD0-4CA5-97E7-EFAAF5E79347}"/>
            </a:ext>
          </a:extLst>
        </xdr:cNvPr>
        <xdr:cNvSpPr/>
      </xdr:nvSpPr>
      <xdr:spPr>
        <a:xfrm>
          <a:off x="4924425" y="914400"/>
          <a:ext cx="2247900" cy="1209675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rgbClr val="C00000"/>
              </a:solidFill>
              <a:latin typeface="Aptos Narrow" panose="020B0004020202020204" pitchFamily="34" charset="0"/>
            </a:rPr>
            <a:t>EBIT (INR)</a:t>
          </a:r>
        </a:p>
      </xdr:txBody>
    </xdr:sp>
    <xdr:clientData/>
  </xdr:twoCellAnchor>
  <xdr:twoCellAnchor>
    <xdr:from>
      <xdr:col>12</xdr:col>
      <xdr:colOff>38100</xdr:colOff>
      <xdr:row>4</xdr:row>
      <xdr:rowOff>85725</xdr:rowOff>
    </xdr:from>
    <xdr:to>
      <xdr:col>15</xdr:col>
      <xdr:colOff>457200</xdr:colOff>
      <xdr:row>10</xdr:row>
      <xdr:rowOff>152400</xdr:rowOff>
    </xdr:to>
    <xdr:sp macro="" textlink="">
      <xdr:nvSpPr>
        <xdr:cNvPr id="43" name="Rounded Rectangle 23">
          <a:extLst>
            <a:ext uri="{FF2B5EF4-FFF2-40B4-BE49-F238E27FC236}">
              <a16:creationId xmlns:a16="http://schemas.microsoft.com/office/drawing/2014/main" id="{740B9BDB-7152-4844-A3CA-4021BBD24EE0}"/>
            </a:ext>
            <a:ext uri="{147F2762-F138-4A5C-976F-8EAC2B608ADB}">
              <a16:predDERef xmlns:a16="http://schemas.microsoft.com/office/drawing/2014/main" pred="{FEB080B7-DF68-47E4-89B8-B17D420E598B}"/>
            </a:ext>
          </a:extLst>
        </xdr:cNvPr>
        <xdr:cNvSpPr/>
      </xdr:nvSpPr>
      <xdr:spPr>
        <a:xfrm>
          <a:off x="7353300" y="923925"/>
          <a:ext cx="2247900" cy="1209675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rgbClr val="C00000"/>
              </a:solidFill>
              <a:latin typeface="Aptos Narrow" panose="020B0004020202020204" pitchFamily="34" charset="0"/>
            </a:rPr>
            <a:t>Net Income (INR)</a:t>
          </a:r>
        </a:p>
      </xdr:txBody>
    </xdr:sp>
    <xdr:clientData/>
  </xdr:twoCellAnchor>
  <xdr:twoCellAnchor>
    <xdr:from>
      <xdr:col>0</xdr:col>
      <xdr:colOff>180975</xdr:colOff>
      <xdr:row>5</xdr:row>
      <xdr:rowOff>142875</xdr:rowOff>
    </xdr:from>
    <xdr:to>
      <xdr:col>2</xdr:col>
      <xdr:colOff>523875</xdr:colOff>
      <xdr:row>9</xdr:row>
      <xdr:rowOff>133350</xdr:rowOff>
    </xdr:to>
    <xdr:sp macro="" textlink="Raw!C27">
      <xdr:nvSpPr>
        <xdr:cNvPr id="2" name="TextBox 1">
          <a:extLst>
            <a:ext uri="{FF2B5EF4-FFF2-40B4-BE49-F238E27FC236}">
              <a16:creationId xmlns:a16="http://schemas.microsoft.com/office/drawing/2014/main" id="{48039672-F075-6D37-CF55-CAC80C53DB44}"/>
            </a:ext>
          </a:extLst>
        </xdr:cNvPr>
        <xdr:cNvSpPr txBox="1"/>
      </xdr:nvSpPr>
      <xdr:spPr>
        <a:xfrm>
          <a:off x="180975" y="1171575"/>
          <a:ext cx="1562100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7EBBD75-EA7F-4D03-8E1B-3930D639C300}" type="TxLink">
            <a:rPr lang="en-US" sz="4500" b="0" i="0" u="none" strike="noStrike" kern="1200">
              <a:solidFill>
                <a:srgbClr val="000000"/>
              </a:solidFill>
              <a:latin typeface="Aptos Narrow"/>
            </a:rPr>
            <a:t>12.58</a:t>
          </a:fld>
          <a:endParaRPr lang="en-IN" sz="4500" kern="1200"/>
        </a:p>
      </xdr:txBody>
    </xdr:sp>
    <xdr:clientData/>
  </xdr:twoCellAnchor>
  <xdr:twoCellAnchor>
    <xdr:from>
      <xdr:col>2</xdr:col>
      <xdr:colOff>323850</xdr:colOff>
      <xdr:row>5</xdr:row>
      <xdr:rowOff>142875</xdr:rowOff>
    </xdr:from>
    <xdr:to>
      <xdr:col>3</xdr:col>
      <xdr:colOff>228600</xdr:colOff>
      <xdr:row>8</xdr:row>
      <xdr:rowOff>123825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5EF4A05-5D69-8313-0DFC-0756AD0D6D30}"/>
            </a:ext>
          </a:extLst>
        </xdr:cNvPr>
        <xdr:cNvSpPr txBox="1"/>
      </xdr:nvSpPr>
      <xdr:spPr>
        <a:xfrm>
          <a:off x="1543050" y="1171575"/>
          <a:ext cx="5143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500" kern="1200"/>
            <a:t>M</a:t>
          </a:r>
        </a:p>
      </xdr:txBody>
    </xdr:sp>
    <xdr:clientData/>
  </xdr:twoCellAnchor>
  <xdr:twoCellAnchor>
    <xdr:from>
      <xdr:col>4</xdr:col>
      <xdr:colOff>171450</xdr:colOff>
      <xdr:row>5</xdr:row>
      <xdr:rowOff>161925</xdr:rowOff>
    </xdr:from>
    <xdr:to>
      <xdr:col>6</xdr:col>
      <xdr:colOff>514350</xdr:colOff>
      <xdr:row>9</xdr:row>
      <xdr:rowOff>152400</xdr:rowOff>
    </xdr:to>
    <xdr:sp macro="" textlink="Raw!I27">
      <xdr:nvSpPr>
        <xdr:cNvPr id="9" name="TextBox 8">
          <a:extLst>
            <a:ext uri="{FF2B5EF4-FFF2-40B4-BE49-F238E27FC236}">
              <a16:creationId xmlns:a16="http://schemas.microsoft.com/office/drawing/2014/main" id="{936BF2DA-D162-40A8-8682-2B83805CF059}"/>
            </a:ext>
          </a:extLst>
        </xdr:cNvPr>
        <xdr:cNvSpPr txBox="1"/>
      </xdr:nvSpPr>
      <xdr:spPr>
        <a:xfrm>
          <a:off x="2609850" y="1190625"/>
          <a:ext cx="1562100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A3219E8-D961-4FA6-9F83-2E077C1E6F25}" type="TxLink">
            <a:rPr lang="en-US" sz="4500" b="0" i="0" u="none" strike="noStrike" kern="1200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/>
            <a:t>19.30</a:t>
          </a:fld>
          <a:endParaRPr lang="en-IN" sz="4500" b="0" i="0" u="none" strike="noStrike" kern="1200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209550</xdr:colOff>
      <xdr:row>6</xdr:row>
      <xdr:rowOff>0</xdr:rowOff>
    </xdr:from>
    <xdr:to>
      <xdr:col>10</xdr:col>
      <xdr:colOff>485775</xdr:colOff>
      <xdr:row>9</xdr:row>
      <xdr:rowOff>180975</xdr:rowOff>
    </xdr:to>
    <xdr:sp macro="" textlink="Raw!O27">
      <xdr:nvSpPr>
        <xdr:cNvPr id="10" name="TextBox 9">
          <a:extLst>
            <a:ext uri="{FF2B5EF4-FFF2-40B4-BE49-F238E27FC236}">
              <a16:creationId xmlns:a16="http://schemas.microsoft.com/office/drawing/2014/main" id="{E0BC350A-1655-4006-AB2F-57B8ABD315D6}"/>
            </a:ext>
          </a:extLst>
        </xdr:cNvPr>
        <xdr:cNvSpPr txBox="1"/>
      </xdr:nvSpPr>
      <xdr:spPr>
        <a:xfrm>
          <a:off x="5086350" y="1219200"/>
          <a:ext cx="1495425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B1AB705-6481-48FD-AE6D-481A7CC56FBC}" type="TxLink">
            <a:rPr lang="en-US" sz="4500" b="0" i="0" u="none" strike="noStrike" kern="1200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/>
            <a:t>13.47</a:t>
          </a:fld>
          <a:endParaRPr lang="en-IN" sz="4500" b="0" i="0" u="none" strike="noStrike" kern="1200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304800</xdr:colOff>
      <xdr:row>5</xdr:row>
      <xdr:rowOff>171450</xdr:rowOff>
    </xdr:from>
    <xdr:to>
      <xdr:col>14</xdr:col>
      <xdr:colOff>333375</xdr:colOff>
      <xdr:row>9</xdr:row>
      <xdr:rowOff>161925</xdr:rowOff>
    </xdr:to>
    <xdr:sp macro="" textlink="Raw!P27">
      <xdr:nvSpPr>
        <xdr:cNvPr id="11" name="TextBox 10">
          <a:extLst>
            <a:ext uri="{FF2B5EF4-FFF2-40B4-BE49-F238E27FC236}">
              <a16:creationId xmlns:a16="http://schemas.microsoft.com/office/drawing/2014/main" id="{894F5541-332D-4FEE-B554-A4AABF1F19EA}"/>
            </a:ext>
          </a:extLst>
        </xdr:cNvPr>
        <xdr:cNvSpPr txBox="1"/>
      </xdr:nvSpPr>
      <xdr:spPr>
        <a:xfrm>
          <a:off x="7620000" y="1200150"/>
          <a:ext cx="1247775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7E9E0FC-5080-4D08-BE48-2783C1E4E6CD}" type="TxLink">
            <a:rPr lang="en-US" sz="4500" b="0" i="0" u="none" strike="noStrike" kern="1200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/>
            <a:t>9.43</a:t>
          </a:fld>
          <a:endParaRPr lang="en-IN" sz="4500" b="0" i="0" u="none" strike="noStrike" kern="1200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314325</xdr:colOff>
      <xdr:row>5</xdr:row>
      <xdr:rowOff>171450</xdr:rowOff>
    </xdr:from>
    <xdr:to>
      <xdr:col>7</xdr:col>
      <xdr:colOff>219075</xdr:colOff>
      <xdr:row>8</xdr:row>
      <xdr:rowOff>152400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67D53D7-1E64-4AB4-AF75-024BE4077E0A}"/>
            </a:ext>
          </a:extLst>
        </xdr:cNvPr>
        <xdr:cNvSpPr txBox="1"/>
      </xdr:nvSpPr>
      <xdr:spPr>
        <a:xfrm>
          <a:off x="3971925" y="1200150"/>
          <a:ext cx="5143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500" kern="1200"/>
            <a:t>M</a:t>
          </a:r>
        </a:p>
      </xdr:txBody>
    </xdr:sp>
    <xdr:clientData/>
  </xdr:twoCellAnchor>
  <xdr:twoCellAnchor>
    <xdr:from>
      <xdr:col>10</xdr:col>
      <xdr:colOff>381000</xdr:colOff>
      <xdr:row>6</xdr:row>
      <xdr:rowOff>9525</xdr:rowOff>
    </xdr:from>
    <xdr:to>
      <xdr:col>11</xdr:col>
      <xdr:colOff>285750</xdr:colOff>
      <xdr:row>8</xdr:row>
      <xdr:rowOff>180975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E572322-D28C-46EC-918C-9C13CC95B926}"/>
            </a:ext>
          </a:extLst>
        </xdr:cNvPr>
        <xdr:cNvSpPr txBox="1"/>
      </xdr:nvSpPr>
      <xdr:spPr>
        <a:xfrm>
          <a:off x="6477000" y="1228725"/>
          <a:ext cx="5143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500" kern="1200"/>
            <a:t>M</a:t>
          </a:r>
        </a:p>
      </xdr:txBody>
    </xdr:sp>
    <xdr:clientData/>
  </xdr:twoCellAnchor>
  <xdr:twoCellAnchor>
    <xdr:from>
      <xdr:col>14</xdr:col>
      <xdr:colOff>200025</xdr:colOff>
      <xdr:row>5</xdr:row>
      <xdr:rowOff>171450</xdr:rowOff>
    </xdr:from>
    <xdr:to>
      <xdr:col>15</xdr:col>
      <xdr:colOff>104775</xdr:colOff>
      <xdr:row>8</xdr:row>
      <xdr:rowOff>152400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428A102-B041-4B34-B5F6-A62D7E21B79E}"/>
            </a:ext>
          </a:extLst>
        </xdr:cNvPr>
        <xdr:cNvSpPr txBox="1"/>
      </xdr:nvSpPr>
      <xdr:spPr>
        <a:xfrm>
          <a:off x="8734425" y="1200150"/>
          <a:ext cx="5143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500" kern="1200"/>
            <a:t>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64</xdr:row>
      <xdr:rowOff>76200</xdr:rowOff>
    </xdr:from>
    <xdr:to>
      <xdr:col>8</xdr:col>
      <xdr:colOff>514350</xdr:colOff>
      <xdr:row>83</xdr:row>
      <xdr:rowOff>76200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CBF14230-7860-883E-E217-A0E11F5C2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</xdr:row>
      <xdr:rowOff>0</xdr:rowOff>
    </xdr:from>
    <xdr:to>
      <xdr:col>18</xdr:col>
      <xdr:colOff>542925</xdr:colOff>
      <xdr:row>19</xdr:row>
      <xdr:rowOff>123825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id="{0A3E1C8B-02EB-2902-DDED-50A1A66A4DE4}"/>
            </a:ext>
            <a:ext uri="{147F2762-F138-4A5C-976F-8EAC2B608ADB}">
              <a16:predDERef xmlns:a16="http://schemas.microsoft.com/office/drawing/2014/main" pred="{CBF14230-7860-883E-E217-A0E11F5C2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55.766181944447" createdVersion="8" refreshedVersion="8" minRefreshableVersion="3" recordCount="25" xr:uid="{F1E27E11-45EE-47A6-90D9-DE02C1A19283}">
  <cacheSource type="worksheet">
    <worksheetSource ref="A1:AI1048576" sheet="Raw"/>
  </cacheSource>
  <cacheFields count="35">
    <cacheField name="Year" numFmtId="0">
      <sharedItems containsString="0" containsBlank="1" containsNumber="1" containsInteger="1" minValue="2023" maxValue="2024" count="3">
        <n v="2023"/>
        <n v="2024"/>
        <m/>
      </sharedItems>
    </cacheField>
    <cacheField name="Month" numFmtId="0">
      <sharedItems containsBlank="1" count="13">
        <s v="Jan "/>
        <s v="Feb"/>
        <s v="Mar"/>
        <s v="Apr"/>
        <s v="May"/>
        <s v="Jun"/>
        <s v="Jul"/>
        <s v="Aug"/>
        <s v="Sep"/>
        <s v="Oct"/>
        <s v="Nov"/>
        <s v="Dec"/>
        <m/>
      </sharedItems>
    </cacheField>
    <cacheField name="Food Revenue (INR)" numFmtId="0">
      <sharedItems containsString="0" containsBlank="1" containsNumber="1" containsInteger="1" minValue="805782" maxValue="1520482"/>
    </cacheField>
    <cacheField name="Beverage Revenue (INR)" numFmtId="0">
      <sharedItems containsString="0" containsBlank="1" containsNumber="1" containsInteger="1" minValue="923720" maxValue="2067400"/>
    </cacheField>
    <cacheField name="Total Revenue (INR)" numFmtId="0">
      <sharedItems containsString="0" containsBlank="1" containsNumber="1" containsInteger="1" minValue="1945952" maxValue="3402853"/>
    </cacheField>
    <cacheField name="Food COGS (INR)" numFmtId="0">
      <sharedItems containsString="0" containsBlank="1" containsNumber="1" containsInteger="1" minValue="241669" maxValue="539197"/>
    </cacheField>
    <cacheField name="Beverage COGS (INR)" numFmtId="0">
      <sharedItems containsString="0" containsBlank="1" containsNumber="1" containsInteger="1" minValue="438448" maxValue="969360"/>
    </cacheField>
    <cacheField name="Total COGS (INR)" numFmtId="0">
      <sharedItems containsString="0" containsBlank="1" containsNumber="1" containsInteger="1" minValue="760313" maxValue="1497973"/>
    </cacheField>
    <cacheField name="Gross Profit (INR)" numFmtId="0">
      <sharedItems containsString="0" containsBlank="1" containsNumber="1" containsInteger="1" minValue="525870" maxValue="2017148"/>
    </cacheField>
    <cacheField name="Food Operating Expenses (INR)" numFmtId="0">
      <sharedItems containsString="0" containsBlank="1" containsNumber="1" containsInteger="1" minValue="167709" maxValue="361890"/>
    </cacheField>
    <cacheField name="Beverage Operating Expenses (INR)" numFmtId="0">
      <sharedItems containsString="0" containsBlank="1" containsNumber="1" containsInteger="1" minValue="202795" maxValue="425597"/>
    </cacheField>
    <cacheField name="Total Operating Expenses (INR)" numFmtId="0">
      <sharedItems containsString="0" containsBlank="1" containsNumber="1" containsInteger="1" minValue="384979" maxValue="722337"/>
    </cacheField>
    <cacheField name="Operating Income (INR)" numFmtId="0">
      <sharedItems containsString="0" containsBlank="1" containsNumber="1" containsInteger="1" minValue="-34445" maxValue="1528701"/>
    </cacheField>
    <cacheField name="Other Income (INR)" numFmtId="0">
      <sharedItems containsString="0" containsBlank="1" containsNumber="1" containsInteger="1" minValue="57085" maxValue="158043"/>
    </cacheField>
    <cacheField name="EBIT (INR)" numFmtId="0">
      <sharedItems containsString="0" containsBlank="1" containsNumber="1" containsInteger="1" minValue="110249" maxValue="1681801"/>
    </cacheField>
    <cacheField name="Net Income (INR)" numFmtId="0">
      <sharedItems containsString="0" containsBlank="1" containsNumber="1" minValue="77174.3" maxValue="1177260.7"/>
    </cacheField>
    <cacheField name="Gross Profit Margin" numFmtId="0">
      <sharedItems containsString="0" containsBlank="1" containsNumber="1" minValue="0.27023790925983787" maxValue="0.70055331024233292"/>
    </cacheField>
    <cacheField name="Operating Profit Margin:_x000a_" numFmtId="0">
      <sharedItems containsString="0" containsBlank="1" containsNumber="1" minValue="-1.7700847708473796E-2" maxValue="0.49526797904412867"/>
    </cacheField>
    <cacheField name="NET PROFIT MARGIN" numFmtId="0">
      <sharedItems containsString="0" containsBlank="1" containsNumber="1" minValue="3.9658891894558554E-2" maxValue="0.38127917356117863"/>
    </cacheField>
    <cacheField name="MoM Growth" numFmtId="0">
      <sharedItems containsString="0" containsBlank="1" containsNumber="1" minValue="-0.23363003693560497" maxValue="0.37476802916179897"/>
    </cacheField>
    <cacheField name="food gross profit" numFmtId="0">
      <sharedItems containsString="0" containsBlank="1" containsNumber="1" containsInteger="1" minValue="355060" maxValue="1195528"/>
    </cacheField>
    <cacheField name="beverage gross profit" numFmtId="0">
      <sharedItems containsString="0" containsBlank="1" containsNumber="1" containsInteger="1" minValue="170810" maxValue="1254496"/>
    </cacheField>
    <cacheField name="food operating income " numFmtId="0">
      <sharedItems containsString="0" containsBlank="1" containsNumber="1" containsInteger="1" minValue="62772" maxValue="847448"/>
    </cacheField>
    <cacheField name="beverage operating income " numFmtId="0">
      <sharedItems containsString="0" containsBlank="1" containsNumber="1" containsInteger="1" minValue="-109273" maxValue="981807"/>
    </cacheField>
    <cacheField name="food net income " numFmtId="0">
      <sharedItems containsString="0" containsBlank="1" containsNumber="1" minValue="43940.399999999994" maxValue="593213.6"/>
    </cacheField>
    <cacheField name="beverage net income " numFmtId="0">
      <sharedItems containsString="0" containsBlank="1" containsNumber="1" minValue="-76491.099999999991" maxValue="687264.89999999991"/>
    </cacheField>
    <cacheField name="food gross profit margin" numFmtId="0">
      <sharedItems containsString="0" containsBlank="1" containsNumber="1" minValue="0.41771910100723003" maxValue="0.80795460151639154"/>
    </cacheField>
    <cacheField name="beverage gross profit margin" numFmtId="0">
      <sharedItems containsString="0" containsBlank="1" containsNumber="1" minValue="0.14981099309752055" maxValue="0.74036113328485376"/>
    </cacheField>
    <cacheField name="food operating profit margin" numFmtId="0">
      <sharedItems containsString="0" containsBlank="1" containsNumber="1" minValue="7.2233339508893379E-2" maxValue="0.58048717599788002"/>
    </cacheField>
    <cacheField name="beverage operating profit  margin" numFmtId="0">
      <sharedItems containsString="0" containsBlank="1" containsNumber="1" minValue="-0.11829666998657602" maxValue="0.52847688535664394"/>
    </cacheField>
    <cacheField name="food net profit margin" numFmtId="0">
      <sharedItems containsString="0" containsBlank="1" containsNumber="1" minValue="5.0563337656225359E-2" maxValue="0.40634102319851589"/>
    </cacheField>
    <cacheField name="beverage profit margin" numFmtId="0">
      <sharedItems containsString="0" containsBlank="1" containsNumber="1" minValue="-8.2807668990603198E-2" maxValue="0.36993381974965073"/>
    </cacheField>
    <cacheField name="food MoM growth " numFmtId="0">
      <sharedItems containsString="0" containsBlank="1" containsNumber="1" minValue="-0.37758861489317508" maxValue="0.72939964264443113"/>
    </cacheField>
    <cacheField name="beverage MoM growth " numFmtId="0">
      <sharedItems containsString="0" containsBlank="1" containsNumber="1" minValue="-0.34897150131472354" maxValue="0.83826243208450957"/>
    </cacheField>
    <cacheField name="Expense-to-Revenue Ratio" numFmtId="0">
      <sharedItems containsString="0" containsBlank="1" containsNumber="1" minValue="0.13728522381258157" maxValue="0.318393357403249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55.766181944447" createdVersion="8" refreshedVersion="8" minRefreshableVersion="3" recordCount="24" xr:uid="{47210457-49CD-4C7D-90AC-F02AB0B0CD54}">
  <cacheSource type="worksheet">
    <worksheetSource ref="A1:AI26" sheet="Raw"/>
  </cacheSource>
  <cacheFields count="35">
    <cacheField name="Year" numFmtId="0">
      <sharedItems containsSemiMixedTypes="0" containsString="0" containsNumber="1" containsInteger="1" minValue="2023" maxValue="2024" count="2">
        <n v="2023"/>
        <n v="2024"/>
      </sharedItems>
    </cacheField>
    <cacheField name="Month" numFmtId="0">
      <sharedItems count="12">
        <s v="Jan 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Food Revenue (INR)" numFmtId="0">
      <sharedItems containsSemiMixedTypes="0" containsString="0" containsNumber="1" containsInteger="1" minValue="805782" maxValue="1520482"/>
    </cacheField>
    <cacheField name="Beverage Revenue (INR)" numFmtId="0">
      <sharedItems containsSemiMixedTypes="0" containsString="0" containsNumber="1" containsInteger="1" minValue="923720" maxValue="2067400"/>
    </cacheField>
    <cacheField name="Total Revenue (INR)" numFmtId="0">
      <sharedItems containsSemiMixedTypes="0" containsString="0" containsNumber="1" containsInteger="1" minValue="1945952" maxValue="3402853"/>
    </cacheField>
    <cacheField name="Food COGS (INR)" numFmtId="0">
      <sharedItems containsSemiMixedTypes="0" containsString="0" containsNumber="1" containsInteger="1" minValue="241669" maxValue="539197"/>
    </cacheField>
    <cacheField name="Beverage COGS (INR)" numFmtId="0">
      <sharedItems containsSemiMixedTypes="0" containsString="0" containsNumber="1" containsInteger="1" minValue="438448" maxValue="969360"/>
    </cacheField>
    <cacheField name="Total COGS (INR)" numFmtId="0">
      <sharedItems containsSemiMixedTypes="0" containsString="0" containsNumber="1" containsInteger="1" minValue="760313" maxValue="1497973"/>
    </cacheField>
    <cacheField name="Gross Profit (INR)" numFmtId="0">
      <sharedItems containsSemiMixedTypes="0" containsString="0" containsNumber="1" containsInteger="1" minValue="525870" maxValue="2017148"/>
    </cacheField>
    <cacheField name="Food Operating Expenses (INR)" numFmtId="0">
      <sharedItems containsSemiMixedTypes="0" containsString="0" containsNumber="1" containsInteger="1" minValue="167709" maxValue="361890"/>
    </cacheField>
    <cacheField name="Beverage Operating Expenses (INR)" numFmtId="0">
      <sharedItems containsSemiMixedTypes="0" containsString="0" containsNumber="1" containsInteger="1" minValue="202795" maxValue="425597"/>
    </cacheField>
    <cacheField name="Total Operating Expenses (INR)" numFmtId="0">
      <sharedItems containsSemiMixedTypes="0" containsString="0" containsNumber="1" containsInteger="1" minValue="384979" maxValue="722337"/>
    </cacheField>
    <cacheField name="Operating Income (INR)" numFmtId="0">
      <sharedItems containsSemiMixedTypes="0" containsString="0" containsNumber="1" containsInteger="1" minValue="-34445" maxValue="1528701"/>
    </cacheField>
    <cacheField name="Other Income (INR)" numFmtId="0">
      <sharedItems containsSemiMixedTypes="0" containsString="0" containsNumber="1" containsInteger="1" minValue="57085" maxValue="158043"/>
    </cacheField>
    <cacheField name="EBIT (INR)" numFmtId="0">
      <sharedItems containsSemiMixedTypes="0" containsString="0" containsNumber="1" containsInteger="1" minValue="110249" maxValue="1681801"/>
    </cacheField>
    <cacheField name="Net Income (INR)" numFmtId="1">
      <sharedItems containsSemiMixedTypes="0" containsString="0" containsNumber="1" minValue="77174.3" maxValue="1177260.7"/>
    </cacheField>
    <cacheField name="Gross Profit Margin" numFmtId="0">
      <sharedItems containsSemiMixedTypes="0" containsString="0" containsNumber="1" minValue="0.27023790925983787" maxValue="0.70055331024233292"/>
    </cacheField>
    <cacheField name="Operating Profit Margin:_x000a_" numFmtId="0">
      <sharedItems containsSemiMixedTypes="0" containsString="0" containsNumber="1" minValue="-1.7700847708473796E-2" maxValue="0.49526797904412867"/>
    </cacheField>
    <cacheField name="NET PROFIT MARGIN" numFmtId="0">
      <sharedItems containsSemiMixedTypes="0" containsString="0" containsNumber="1" minValue="3.9658891894558554E-2" maxValue="0.38127917356117863"/>
    </cacheField>
    <cacheField name="MoM Growth" numFmtId="10">
      <sharedItems containsSemiMixedTypes="0" containsString="0" containsNumber="1" minValue="-0.23363003693560497" maxValue="0.37476802916179897"/>
    </cacheField>
    <cacheField name="food gross profit" numFmtId="0">
      <sharedItems containsSemiMixedTypes="0" containsString="0" containsNumber="1" containsInteger="1" minValue="355060" maxValue="1195528"/>
    </cacheField>
    <cacheField name="beverage gross profit" numFmtId="0">
      <sharedItems containsSemiMixedTypes="0" containsString="0" containsNumber="1" containsInteger="1" minValue="170810" maxValue="1254496"/>
    </cacheField>
    <cacheField name="food operating income " numFmtId="0">
      <sharedItems containsSemiMixedTypes="0" containsString="0" containsNumber="1" containsInteger="1" minValue="62772" maxValue="847448"/>
    </cacheField>
    <cacheField name="beverage operating income " numFmtId="0">
      <sharedItems containsSemiMixedTypes="0" containsString="0" containsNumber="1" containsInteger="1" minValue="-109273" maxValue="981807"/>
    </cacheField>
    <cacheField name="food net income " numFmtId="0">
      <sharedItems containsSemiMixedTypes="0" containsString="0" containsNumber="1" minValue="43940.399999999994" maxValue="593213.6"/>
    </cacheField>
    <cacheField name="beverage net income " numFmtId="0">
      <sharedItems containsSemiMixedTypes="0" containsString="0" containsNumber="1" minValue="-76491.099999999991" maxValue="687264.89999999991"/>
    </cacheField>
    <cacheField name="food gross profit margin" numFmtId="0">
      <sharedItems containsSemiMixedTypes="0" containsString="0" containsNumber="1" minValue="0.41771910100723003" maxValue="0.80795460151639154"/>
    </cacheField>
    <cacheField name="beverage gross profit margin" numFmtId="0">
      <sharedItems containsSemiMixedTypes="0" containsString="0" containsNumber="1" minValue="0.14981099309752055" maxValue="0.74036113328485376"/>
    </cacheField>
    <cacheField name="food operating profit margin" numFmtId="0">
      <sharedItems containsSemiMixedTypes="0" containsString="0" containsNumber="1" minValue="7.2233339508893379E-2" maxValue="0.58048717599788002"/>
    </cacheField>
    <cacheField name="beverage operating profit  margin" numFmtId="0">
      <sharedItems containsSemiMixedTypes="0" containsString="0" containsNumber="1" minValue="-0.11829666998657602" maxValue="0.52847688535664394"/>
    </cacheField>
    <cacheField name="food net profit margin" numFmtId="0">
      <sharedItems containsSemiMixedTypes="0" containsString="0" containsNumber="1" minValue="5.0563337656225359E-2" maxValue="0.40634102319851589"/>
    </cacheField>
    <cacheField name="beverage profit margin" numFmtId="0">
      <sharedItems containsSemiMixedTypes="0" containsString="0" containsNumber="1" minValue="-8.2807668990603198E-2" maxValue="0.36993381974965073"/>
    </cacheField>
    <cacheField name="food MoM growth " numFmtId="10">
      <sharedItems containsSemiMixedTypes="0" containsString="0" containsNumber="1" minValue="-0.37758861489317508" maxValue="0.72939964264443113"/>
    </cacheField>
    <cacheField name="beverage MoM growth " numFmtId="10">
      <sharedItems containsSemiMixedTypes="0" containsString="0" containsNumber="1" minValue="-0.34897150131472354" maxValue="0.83826243208450957"/>
    </cacheField>
    <cacheField name="Expense-to-Revenue Ratio" numFmtId="0">
      <sharedItems containsSemiMixedTypes="0" containsString="0" containsNumber="1" minValue="0.13728522381258157" maxValue="0.318393357403249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1520482"/>
    <n v="1327086"/>
    <n v="2847568"/>
    <n v="330871"/>
    <n v="712154"/>
    <n v="1043025"/>
    <n v="1804543"/>
    <n v="361890"/>
    <n v="214811"/>
    <n v="576701"/>
    <n v="1227842"/>
    <n v="148386"/>
    <n v="1376228"/>
    <n v="963359.6"/>
    <n v="0.63371375152410758"/>
    <n v="0.43118970293246728"/>
    <n v="0.33830960314204961"/>
    <n v="0"/>
    <n v="1189611"/>
    <n v="614932"/>
    <n v="827721"/>
    <n v="400121"/>
    <n v="579404.69999999995"/>
    <n v="280084.69999999995"/>
    <n v="0.78239071557571871"/>
    <n v="0.4633701207005424"/>
    <n v="0.54438066350012693"/>
    <n v="0.30150344438868315"/>
    <n v="0.38106646445008885"/>
    <n v="0.2110524110720782"/>
    <n v="0"/>
    <n v="0"/>
    <n v="0.2025240485916403"/>
  </r>
  <r>
    <x v="0"/>
    <x v="1"/>
    <n v="1281683"/>
    <n v="1010631"/>
    <n v="2292314"/>
    <n v="253215"/>
    <n v="507098"/>
    <n v="760313"/>
    <n v="1532001"/>
    <n v="333439"/>
    <n v="258834"/>
    <n v="592273"/>
    <n v="939728"/>
    <n v="142069"/>
    <n v="1081797"/>
    <n v="757257.9"/>
    <n v="0.66832074488922544"/>
    <n v="0.40994732833285491"/>
    <n v="0.33034649703312896"/>
    <n v="-0.19499235839144141"/>
    <n v="1028468"/>
    <n v="503533"/>
    <n v="695029"/>
    <n v="244699"/>
    <n v="486520.3"/>
    <n v="171289.3"/>
    <n v="0.8024355476354138"/>
    <n v="0.49823625042176622"/>
    <n v="0.54227839489171659"/>
    <n v="0.2421249694497794"/>
    <n v="0.37959487642420159"/>
    <n v="0.16948747861484556"/>
    <n v="-0.15705480235872571"/>
    <n v="-0.23845854752442575"/>
    <n v="0.25837341655637053"/>
  </r>
  <r>
    <x v="0"/>
    <x v="2"/>
    <n v="1293595"/>
    <n v="1857805"/>
    <n v="3151400"/>
    <n v="530943"/>
    <n v="603309"/>
    <n v="1134252"/>
    <n v="2017148"/>
    <n v="215758"/>
    <n v="272689"/>
    <n v="488447"/>
    <n v="1528701"/>
    <n v="153100"/>
    <n v="1681801"/>
    <n v="1177260.7"/>
    <n v="0.64007996446023985"/>
    <n v="0.4850863108459732"/>
    <n v="0.37356752554420258"/>
    <n v="0.37476802916179897"/>
    <n v="762652"/>
    <n v="1254496"/>
    <n v="546894"/>
    <n v="981807"/>
    <n v="382825.8"/>
    <n v="687264.89999999991"/>
    <n v="0.58956010188660279"/>
    <n v="0.67525709102946752"/>
    <n v="0.42277065078328224"/>
    <n v="0.52847688535664394"/>
    <n v="0.29593945554829759"/>
    <n v="0.36993381974965073"/>
    <n v="9.2940298030013135E-3"/>
    <n v="0.83826243208450957"/>
    <n v="0.15499365361426667"/>
  </r>
  <r>
    <x v="0"/>
    <x v="3"/>
    <n v="1250865"/>
    <n v="1209484"/>
    <n v="2460349"/>
    <n v="496336"/>
    <n v="711858"/>
    <n v="1208194"/>
    <n v="1252155"/>
    <n v="310403"/>
    <n v="231985"/>
    <n v="542388"/>
    <n v="709767"/>
    <n v="158043"/>
    <n v="867810"/>
    <n v="607467"/>
    <n v="0.50893389515064735"/>
    <n v="0.2884822437792362"/>
    <n v="0.24690277680117739"/>
    <n v="-0.21928381036999428"/>
    <n v="754529"/>
    <n v="497626"/>
    <n v="444126"/>
    <n v="265641"/>
    <n v="310888.19999999995"/>
    <n v="185948.69999999998"/>
    <n v="0.60320578159913341"/>
    <n v="0.41143661263811676"/>
    <n v="0.35505510186950628"/>
    <n v="0.21963167764104363"/>
    <n v="0.24853857130865437"/>
    <n v="0.15374217434873053"/>
    <n v="-3.3031976777894156E-2"/>
    <n v="-0.34897150131472354"/>
    <n v="0.22045165137141112"/>
  </r>
  <r>
    <x v="0"/>
    <x v="4"/>
    <n v="1199596"/>
    <n v="923720"/>
    <n v="2123316"/>
    <n v="510123"/>
    <n v="723837"/>
    <n v="1233960"/>
    <n v="889356"/>
    <n v="297975"/>
    <n v="309156"/>
    <n v="607131"/>
    <n v="282225"/>
    <n v="116562"/>
    <n v="398787"/>
    <n v="279150.90000000002"/>
    <n v="0.41885239879509223"/>
    <n v="0.13291709759640111"/>
    <n v="0.13146931497713954"/>
    <n v="-0.13698585038138897"/>
    <n v="689473"/>
    <n v="199883"/>
    <n v="391498"/>
    <n v="-109273"/>
    <n v="274048.59999999998"/>
    <n v="-76491.099999999991"/>
    <n v="0.57475433395909958"/>
    <n v="0.21638916554800156"/>
    <n v="0.32635820726311193"/>
    <n v="-0.11829666998657602"/>
    <n v="0.22845074508417831"/>
    <n v="-8.2807668990603198E-2"/>
    <n v="-4.0986837108720753E-2"/>
    <n v="-0.23626935122746562"/>
    <n v="0.28593530119869109"/>
  </r>
  <r>
    <x v="0"/>
    <x v="5"/>
    <n v="1296139"/>
    <n v="1453525"/>
    <n v="2749664"/>
    <n v="460543"/>
    <n v="832523"/>
    <n v="1293066"/>
    <n v="1456598"/>
    <n v="307649"/>
    <n v="317942"/>
    <n v="625591"/>
    <n v="831007"/>
    <n v="58675"/>
    <n v="889682"/>
    <n v="622777.4"/>
    <n v="0.52973672419611995"/>
    <n v="0.30222128958301814"/>
    <n v="0.22649218231754861"/>
    <n v="0.29498576754472722"/>
    <n v="835596"/>
    <n v="621002"/>
    <n v="527947"/>
    <n v="303060"/>
    <n v="369562.89999999997"/>
    <n v="212142"/>
    <n v="0.64468085598843949"/>
    <n v="0.42723860958703841"/>
    <n v="0.40732282571545181"/>
    <n v="0.20850002579934987"/>
    <n v="0.28512597800081624"/>
    <n v="0.14595001805954491"/>
    <n v="8.0479594796915022E-2"/>
    <n v="0.5735558394318625"/>
    <n v="0.22751543461310181"/>
  </r>
  <r>
    <x v="0"/>
    <x v="6"/>
    <n v="1293229"/>
    <n v="1163903"/>
    <n v="2457132"/>
    <n v="501550"/>
    <n v="742420"/>
    <n v="1243970"/>
    <n v="1213162"/>
    <n v="173080"/>
    <n v="303494"/>
    <n v="476574"/>
    <n v="736588"/>
    <n v="81945"/>
    <n v="818533"/>
    <n v="572973.1"/>
    <n v="0.49373090253189489"/>
    <n v="0.29977551063597724"/>
    <n v="0.23318775710869419"/>
    <n v="-0.10638827143971046"/>
    <n v="791679"/>
    <n v="421483"/>
    <n v="618599"/>
    <n v="117989"/>
    <n v="433019.3"/>
    <n v="82592.299999999988"/>
    <n v="0.61217232214866812"/>
    <n v="0.36212897466541455"/>
    <n v="0.47833678335391489"/>
    <n v="0.10137356807225345"/>
    <n v="0.33483574834774044"/>
    <n v="7.0961497650577396E-2"/>
    <n v="-2.2451295732942578E-3"/>
    <n v="-0.19925491477614765"/>
    <n v="0.19395539189591768"/>
  </r>
  <r>
    <x v="0"/>
    <x v="7"/>
    <n v="1168866"/>
    <n v="1385266"/>
    <n v="2554132"/>
    <n v="311534"/>
    <n v="718403"/>
    <n v="1029937"/>
    <n v="1524195"/>
    <n v="233933"/>
    <n v="202795"/>
    <n v="436728"/>
    <n v="1087467"/>
    <n v="99760"/>
    <n v="1187227"/>
    <n v="831058.9"/>
    <n v="0.59675654977894643"/>
    <n v="0.42576773635818355"/>
    <n v="0.32537821067979261"/>
    <n v="3.9476918618942737E-2"/>
    <n v="857332"/>
    <n v="666863"/>
    <n v="623399"/>
    <n v="464068"/>
    <n v="436379.3"/>
    <n v="324847.59999999998"/>
    <n v="0.73347329805127359"/>
    <n v="0.48139707464126025"/>
    <n v="0.53333658434756426"/>
    <n v="0.33500280812493771"/>
    <n v="0.37333560904329494"/>
    <n v="0.2345019656874564"/>
    <n v="-9.616471638047086E-2"/>
    <n v="0.19019024781274729"/>
    <n v="0.17098881342076291"/>
  </r>
  <r>
    <x v="0"/>
    <x v="8"/>
    <n v="874278"/>
    <n v="1182508"/>
    <n v="2056786"/>
    <n v="241669"/>
    <n v="689224"/>
    <n v="930893"/>
    <n v="1125893"/>
    <n v="242435"/>
    <n v="412432"/>
    <n v="654867"/>
    <n v="471026"/>
    <n v="94283"/>
    <n v="565309"/>
    <n v="395716.3"/>
    <n v="0.54740405662037761"/>
    <n v="0.22901069921712808"/>
    <n v="0.19239546554673165"/>
    <n v="-0.19472212086141202"/>
    <n v="632609"/>
    <n v="493284"/>
    <n v="390174"/>
    <n v="80852"/>
    <n v="273121.8"/>
    <n v="56596.399999999994"/>
    <n v="0.72357877013947514"/>
    <n v="0.41715066621113767"/>
    <n v="0.44628138875735179"/>
    <n v="6.8373321787252181E-2"/>
    <n v="0.31239697213014622"/>
    <n v="4.7861325251076524E-2"/>
    <n v="-0.25202888953909175"/>
    <n v="-0.14636755684467817"/>
    <n v="0.31839335740324953"/>
  </r>
  <r>
    <x v="0"/>
    <x v="9"/>
    <n v="805782"/>
    <n v="1140170"/>
    <n v="1945952"/>
    <n v="450722"/>
    <n v="969360"/>
    <n v="1420082"/>
    <n v="525870"/>
    <n v="289764"/>
    <n v="270551"/>
    <n v="560315"/>
    <n v="-34445"/>
    <n v="144694"/>
    <n v="110249"/>
    <n v="77174.3"/>
    <n v="0.27023790925983787"/>
    <n v="-1.7700847708473796E-2"/>
    <n v="3.9658891894558554E-2"/>
    <n v="-5.3886986784235209E-2"/>
    <n v="355060"/>
    <n v="170810"/>
    <n v="65296"/>
    <n v="-99741"/>
    <n v="45707.199999999997"/>
    <n v="-69818.7"/>
    <n v="0.4406402724310049"/>
    <n v="0.14981099309752055"/>
    <n v="8.1034324420252629E-2"/>
    <n v="-8.7479060140154538E-2"/>
    <n v="5.6724027094176836E-2"/>
    <n v="-6.1235342098108173E-2"/>
    <n v="-7.8345789325592108E-2"/>
    <n v="-3.5803563273990591E-2"/>
    <n v="0.28793875696831167"/>
  </r>
  <r>
    <x v="0"/>
    <x v="10"/>
    <n v="1176416"/>
    <n v="1381538"/>
    <n v="2557954"/>
    <n v="341138"/>
    <n v="725465"/>
    <n v="1066603"/>
    <n v="1491351"/>
    <n v="176742"/>
    <n v="208237"/>
    <n v="384979"/>
    <n v="1106372"/>
    <n v="141732"/>
    <n v="1248104"/>
    <n v="873672.8"/>
    <n v="0.58302494884583533"/>
    <n v="0.43252224238590686"/>
    <n v="0.34155141179239346"/>
    <n v="0.31450004933317988"/>
    <n v="835278"/>
    <n v="656073"/>
    <n v="658536"/>
    <n v="447836"/>
    <n v="460975.19999999995"/>
    <n v="313485.19999999995"/>
    <n v="0.71001924489296309"/>
    <n v="0.47488596042960818"/>
    <n v="0.55978157386502736"/>
    <n v="0.32415756931767348"/>
    <n v="0.39184710170551912"/>
    <n v="0.22691029852237141"/>
    <n v="0.45996808069676409"/>
    <n v="0.21169474727452919"/>
    <n v="0.15050270645992853"/>
  </r>
  <r>
    <x v="0"/>
    <x v="11"/>
    <n v="1396210"/>
    <n v="1420855"/>
    <n v="2817065"/>
    <n v="345405"/>
    <n v="863959"/>
    <n v="1209364"/>
    <n v="1607701"/>
    <n v="240323"/>
    <n v="407451"/>
    <n v="647774"/>
    <n v="959927"/>
    <n v="97531"/>
    <n v="1057458"/>
    <n v="740220.6"/>
    <n v="0.57070071155617641"/>
    <n v="0.34075429569427756"/>
    <n v="0.26276305303569497"/>
    <n v="0.10129619219110274"/>
    <n v="1050805"/>
    <n v="556896"/>
    <n v="810482"/>
    <n v="149445"/>
    <n v="567337.39999999991"/>
    <n v="104611.5"/>
    <n v="0.75261242936234518"/>
    <n v="0.39194428706659018"/>
    <n v="0.58048717599788002"/>
    <n v="0.10517962775934209"/>
    <n v="0.40634102319851589"/>
    <n v="7.3625739431539466E-2"/>
    <n v="0.18683356907760529"/>
    <n v="2.8458862514096683E-2"/>
    <n v="0.22994641586189882"/>
  </r>
  <r>
    <x v="1"/>
    <x v="0"/>
    <n v="869017"/>
    <n v="1289897"/>
    <n v="2158914"/>
    <n v="506012"/>
    <n v="741055"/>
    <n v="1247067"/>
    <n v="911847"/>
    <n v="300233"/>
    <n v="359996"/>
    <n v="660229"/>
    <n v="251618"/>
    <n v="139245"/>
    <n v="390863"/>
    <n v="273604.09999999998"/>
    <n v="0.42236374399350785"/>
    <n v="0.11654841276678923"/>
    <n v="0.12673228299042943"/>
    <n v="-0.23363003693560497"/>
    <n v="363005"/>
    <n v="548842"/>
    <n v="62772"/>
    <n v="188846"/>
    <n v="43940.399999999994"/>
    <n v="132192.19999999998"/>
    <n v="0.41771910100723003"/>
    <n v="0.42549288819184788"/>
    <n v="7.2233339508893379E-2"/>
    <n v="0.14640393767874491"/>
    <n v="5.0563337656225359E-2"/>
    <n v="0.10248275637512141"/>
    <n v="-0.37758861489317508"/>
    <n v="-9.2168447871176173E-2"/>
    <n v="0.30581533122671861"/>
  </r>
  <r>
    <x v="1"/>
    <x v="1"/>
    <n v="811845"/>
    <n v="1580783"/>
    <n v="2392628"/>
    <n v="402981"/>
    <n v="659333"/>
    <n v="1062314"/>
    <n v="1330314"/>
    <n v="167709"/>
    <n v="323809"/>
    <n v="491518"/>
    <n v="838796"/>
    <n v="57508"/>
    <n v="896304"/>
    <n v="627412.80000000005"/>
    <n v="0.55600536314044635"/>
    <n v="0.35057518343846183"/>
    <n v="0.26222747539525576"/>
    <n v="0.10825535431239966"/>
    <n v="408864"/>
    <n v="921450"/>
    <n v="241155"/>
    <n v="597641"/>
    <n v="168808.5"/>
    <n v="418348.69999999995"/>
    <n v="0.50362322857195652"/>
    <n v="0.58290733136679729"/>
    <n v="0.29704561831384069"/>
    <n v="0.37806643922663641"/>
    <n v="0.2079319328196885"/>
    <n v="0.26464650745864549"/>
    <n v="-6.5789276849589795E-2"/>
    <n v="0.22551102917519761"/>
    <n v="0.2054301797019846"/>
  </r>
  <r>
    <x v="1"/>
    <x v="2"/>
    <n v="1156963"/>
    <n v="1484378"/>
    <n v="2641341"/>
    <n v="361217"/>
    <n v="881258"/>
    <n v="1242475"/>
    <n v="1398866"/>
    <n v="266978"/>
    <n v="409903"/>
    <n v="676881"/>
    <n v="721985"/>
    <n v="85905"/>
    <n v="807890"/>
    <n v="565523"/>
    <n v="0.52960446985073117"/>
    <n v="0.27334032220754534"/>
    <n v="0.2141045022206523"/>
    <n v="0.1039497155429093"/>
    <n v="795746"/>
    <n v="603120"/>
    <n v="528768"/>
    <n v="193217"/>
    <n v="370137.59999999998"/>
    <n v="135251.9"/>
    <n v="0.68778863282576885"/>
    <n v="0.40631159987550342"/>
    <n v="0.45703103729332745"/>
    <n v="0.13016697903094765"/>
    <n v="0.31992172610532921"/>
    <n v="9.1116885321663343E-2"/>
    <n v="0.42510331405625457"/>
    <n v="-6.0985600174090937E-2"/>
    <n v="0.25626414764318578"/>
  </r>
  <r>
    <x v="1"/>
    <x v="3"/>
    <n v="809764"/>
    <n v="1543403"/>
    <n v="2353167"/>
    <n v="293053"/>
    <n v="638425"/>
    <n v="931478"/>
    <n v="1421689"/>
    <n v="301379"/>
    <n v="420958"/>
    <n v="722337"/>
    <n v="699352"/>
    <n v="86409"/>
    <n v="785761"/>
    <n v="550032.69999999995"/>
    <n v="0.60415984075928308"/>
    <n v="0.29719607660654768"/>
    <n v="0.23374146416297695"/>
    <n v="-0.1091013996299607"/>
    <n v="516711"/>
    <n v="904978"/>
    <n v="215332"/>
    <n v="484020"/>
    <n v="150732.4"/>
    <n v="338814"/>
    <n v="0.63810073058323169"/>
    <n v="0.58635236551956937"/>
    <n v="0.26591945307521697"/>
    <n v="0.31360571412651134"/>
    <n v="0.18614361715265187"/>
    <n v="0.21952399988855795"/>
    <n v="-0.30009516293952354"/>
    <n v="3.9764130160915956E-2"/>
    <n v="0.30696376415273546"/>
  </r>
  <r>
    <x v="1"/>
    <x v="4"/>
    <n v="902293"/>
    <n v="2067400"/>
    <n v="2969693"/>
    <n v="439167"/>
    <n v="872453"/>
    <n v="1311620"/>
    <n v="1658073"/>
    <n v="242193"/>
    <n v="425597"/>
    <n v="667790"/>
    <n v="990283"/>
    <n v="119671"/>
    <n v="1109954"/>
    <n v="776967.8"/>
    <n v="0.55833145042265309"/>
    <n v="0.33346308860882251"/>
    <n v="0.26163236401877232"/>
    <n v="0.26199840470310864"/>
    <n v="463126"/>
    <n v="1194947"/>
    <n v="220933"/>
    <n v="769350"/>
    <n v="154653.09999999998"/>
    <n v="538545"/>
    <n v="0.51327672939943014"/>
    <n v="0.57799506626680852"/>
    <n v="0.24485726920191114"/>
    <n v="0.37213408145496757"/>
    <n v="0.17140008844133778"/>
    <n v="0.26049385701847733"/>
    <n v="0.11426662583172376"/>
    <n v="0.33950756866482701"/>
    <n v="0.22486836181383058"/>
  </r>
  <r>
    <x v="1"/>
    <x v="5"/>
    <n v="917603"/>
    <n v="1691783"/>
    <n v="2609386"/>
    <n v="321299"/>
    <n v="460073"/>
    <n v="781372"/>
    <n v="1828014"/>
    <n v="206309"/>
    <n v="341438"/>
    <n v="547747"/>
    <n v="1280267"/>
    <n v="92852"/>
    <n v="1373119"/>
    <n v="961183.3"/>
    <n v="0.70055331024233292"/>
    <n v="0.49063917718574407"/>
    <n v="0.36835611902570187"/>
    <n v="-0.12132802953032519"/>
    <n v="596304"/>
    <n v="1231710"/>
    <n v="389995"/>
    <n v="890272"/>
    <n v="272996.5"/>
    <n v="623190.39999999991"/>
    <n v="0.64984966265367483"/>
    <n v="0.72805436631057296"/>
    <n v="0.42501495744891854"/>
    <n v="0.5262329743235391"/>
    <n v="0.29751047021424298"/>
    <n v="0.36836308202647733"/>
    <n v="1.6967880721672435E-2"/>
    <n v="-0.18168569217374475"/>
    <n v="0.20991413305658879"/>
  </r>
  <r>
    <x v="1"/>
    <x v="6"/>
    <n v="1479697"/>
    <n v="1422974"/>
    <n v="2902671"/>
    <n v="284169"/>
    <n v="609863"/>
    <n v="894032"/>
    <n v="2008639"/>
    <n v="348080"/>
    <n v="222959"/>
    <n v="571039"/>
    <n v="1437600"/>
    <n v="143440"/>
    <n v="1581040"/>
    <n v="1106728"/>
    <n v="0.69199678503006368"/>
    <n v="0.49526797904412867"/>
    <n v="0.38127917356117863"/>
    <n v="0.11239617289278014"/>
    <n v="1195528"/>
    <n v="813111"/>
    <n v="847448"/>
    <n v="590152"/>
    <n v="593213.6"/>
    <n v="413106.39999999997"/>
    <n v="0.80795460151639154"/>
    <n v="0.57141662461858056"/>
    <n v="0.57271725224826431"/>
    <n v="0.41473140057372798"/>
    <n v="0.40090207657378502"/>
    <n v="0.29031198040160955"/>
    <n v="0.61256774443849893"/>
    <n v="-0.15889094523351988"/>
    <n v="0.19672880598593503"/>
  </r>
  <r>
    <x v="1"/>
    <x v="7"/>
    <n v="1498264"/>
    <n v="1591464"/>
    <n v="3089728"/>
    <n v="478840"/>
    <n v="878353"/>
    <n v="1357193"/>
    <n v="1732535"/>
    <n v="188003"/>
    <n v="236171"/>
    <n v="424174"/>
    <n v="1308361"/>
    <n v="67488"/>
    <n v="1375849"/>
    <n v="963094.3"/>
    <n v="0.56074029817511439"/>
    <n v="0.42345507436253288"/>
    <n v="0.31170844164923256"/>
    <n v="6.4443059513117407E-2"/>
    <n v="1019424"/>
    <n v="713111"/>
    <n v="831421"/>
    <n v="476940"/>
    <n v="581994.69999999995"/>
    <n v="333858"/>
    <n v="0.68040345359696286"/>
    <n v="0.44808490798409517"/>
    <n v="0.55492289743329615"/>
    <n v="0.29968632655215577"/>
    <n v="0.38844602820330726"/>
    <n v="0.20978042858650903"/>
    <n v="1.2547839185995446E-2"/>
    <n v="0.11840694208045965"/>
    <n v="0.13728522381258157"/>
  </r>
  <r>
    <x v="1"/>
    <x v="8"/>
    <n v="955921"/>
    <n v="1688684"/>
    <n v="2644605"/>
    <n v="418480"/>
    <n v="438448"/>
    <n v="856928"/>
    <n v="1787677"/>
    <n v="243788"/>
    <n v="362361"/>
    <n v="606149"/>
    <n v="1181528"/>
    <n v="57085"/>
    <n v="1238613"/>
    <n v="867029.1"/>
    <n v="0.67597126981155975"/>
    <n v="0.44676917724953252"/>
    <n v="0.32784824198698859"/>
    <n v="-0.14406543229695301"/>
    <n v="537441"/>
    <n v="1250236"/>
    <n v="293653"/>
    <n v="887875"/>
    <n v="205557.09999999998"/>
    <n v="621512.5"/>
    <n v="0.56222323811277297"/>
    <n v="0.74036113328485376"/>
    <n v="0.30719379530316837"/>
    <n v="0.52577924585061508"/>
    <n v="0.21503565671221783"/>
    <n v="0.36804547209543054"/>
    <n v="-0.36198093259932829"/>
    <n v="6.1088406649475013E-2"/>
    <n v="0.22920209256202723"/>
  </r>
  <r>
    <x v="1"/>
    <x v="9"/>
    <n v="885858"/>
    <n v="1891290"/>
    <n v="2777148"/>
    <n v="353614"/>
    <n v="793695"/>
    <n v="1147309"/>
    <n v="1629839"/>
    <n v="183795"/>
    <n v="288340"/>
    <n v="472135"/>
    <n v="1157704"/>
    <n v="69521"/>
    <n v="1227225"/>
    <n v="859057.5"/>
    <n v="0.5868750963218381"/>
    <n v="0.41686795230214596"/>
    <n v="0.30933083148611451"/>
    <n v="5.0118259626673926E-2"/>
    <n v="532244"/>
    <n v="1097595"/>
    <n v="348449"/>
    <n v="809255"/>
    <n v="243914.3"/>
    <n v="566478.5"/>
    <n v="0.60082315675875819"/>
    <n v="0.5803419888012944"/>
    <n v="0.39334633767488697"/>
    <n v="0.42788520004864405"/>
    <n v="0.27534243637242084"/>
    <n v="0.29951964003405085"/>
    <n v="-7.3293713601856214E-2"/>
    <n v="0.11997863425010236"/>
    <n v="0.17000714401969214"/>
  </r>
  <r>
    <x v="1"/>
    <x v="10"/>
    <n v="839500"/>
    <n v="2006856"/>
    <n v="2846356"/>
    <n v="250795"/>
    <n v="903174"/>
    <n v="1153969"/>
    <n v="1692387"/>
    <n v="184704"/>
    <n v="361734"/>
    <n v="546438"/>
    <n v="1145949"/>
    <n v="97870"/>
    <n v="1243819"/>
    <n v="870673.3"/>
    <n v="0.59458022819352185"/>
    <n v="0.40260213409707007"/>
    <n v="0.30589051404673206"/>
    <n v="2.4920529982557647E-2"/>
    <n v="588705"/>
    <n v="1103682"/>
    <n v="404001"/>
    <n v="741948"/>
    <n v="282800.69999999995"/>
    <n v="519363.6"/>
    <n v="0.70125670041691479"/>
    <n v="0.54995575168322985"/>
    <n v="0.48124002382370457"/>
    <n v="0.36970664561881866"/>
    <n v="0.33686801667659316"/>
    <n v="0.25879465193317308"/>
    <n v="-5.2331186262358109E-2"/>
    <n v="6.1104325619022015E-2"/>
    <n v="0.19197809409645175"/>
  </r>
  <r>
    <x v="1"/>
    <x v="11"/>
    <n v="1451831"/>
    <n v="1951022"/>
    <n v="3402853"/>
    <n v="539197"/>
    <n v="958776"/>
    <n v="1497973"/>
    <n v="1904880"/>
    <n v="170362"/>
    <n v="363914"/>
    <n v="534276"/>
    <n v="1370604"/>
    <n v="64335"/>
    <n v="1434939"/>
    <n v="1004457.3"/>
    <n v="0.55978909462148385"/>
    <n v="0.4027808430161397"/>
    <n v="0.29518092612287394"/>
    <n v="0.19551208633073305"/>
    <n v="912634"/>
    <n v="992246"/>
    <n v="742272"/>
    <n v="628332"/>
    <n v="519590.39999999997"/>
    <n v="439832.39999999997"/>
    <n v="0.62860897721566766"/>
    <n v="0.50857755576308217"/>
    <n v="0.51126611843940517"/>
    <n v="0.32205274978959747"/>
    <n v="0.35788628290758356"/>
    <n v="0.22543692485271821"/>
    <n v="0.72939964264443113"/>
    <n v="-2.7821627461063425E-2"/>
    <n v="0.1570082516053441"/>
  </r>
  <r>
    <x v="2"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1520482"/>
    <n v="1327086"/>
    <n v="2847568"/>
    <n v="330871"/>
    <n v="712154"/>
    <n v="1043025"/>
    <n v="1804543"/>
    <n v="361890"/>
    <n v="214811"/>
    <n v="576701"/>
    <n v="1227842"/>
    <n v="148386"/>
    <n v="1376228"/>
    <n v="963359.6"/>
    <n v="0.63371375152410758"/>
    <n v="0.43118970293246728"/>
    <n v="0.33830960314204961"/>
    <n v="0"/>
    <n v="1189611"/>
    <n v="614932"/>
    <n v="827721"/>
    <n v="400121"/>
    <n v="579404.69999999995"/>
    <n v="280084.69999999995"/>
    <n v="0.78239071557571871"/>
    <n v="0.4633701207005424"/>
    <n v="0.54438066350012693"/>
    <n v="0.30150344438868315"/>
    <n v="0.38106646445008885"/>
    <n v="0.2110524110720782"/>
    <n v="0"/>
    <n v="0"/>
    <n v="0.2025240485916403"/>
  </r>
  <r>
    <x v="0"/>
    <x v="1"/>
    <n v="1281683"/>
    <n v="1010631"/>
    <n v="2292314"/>
    <n v="253215"/>
    <n v="507098"/>
    <n v="760313"/>
    <n v="1532001"/>
    <n v="333439"/>
    <n v="258834"/>
    <n v="592273"/>
    <n v="939728"/>
    <n v="142069"/>
    <n v="1081797"/>
    <n v="757257.9"/>
    <n v="0.66832074488922544"/>
    <n v="0.40994732833285491"/>
    <n v="0.33034649703312896"/>
    <n v="-0.19499235839144141"/>
    <n v="1028468"/>
    <n v="503533"/>
    <n v="695029"/>
    <n v="244699"/>
    <n v="486520.3"/>
    <n v="171289.3"/>
    <n v="0.8024355476354138"/>
    <n v="0.49823625042176622"/>
    <n v="0.54227839489171659"/>
    <n v="0.2421249694497794"/>
    <n v="0.37959487642420159"/>
    <n v="0.16948747861484556"/>
    <n v="-0.15705480235872571"/>
    <n v="-0.23845854752442575"/>
    <n v="0.25837341655637053"/>
  </r>
  <r>
    <x v="0"/>
    <x v="2"/>
    <n v="1293595"/>
    <n v="1857805"/>
    <n v="3151400"/>
    <n v="530943"/>
    <n v="603309"/>
    <n v="1134252"/>
    <n v="2017148"/>
    <n v="215758"/>
    <n v="272689"/>
    <n v="488447"/>
    <n v="1528701"/>
    <n v="153100"/>
    <n v="1681801"/>
    <n v="1177260.7"/>
    <n v="0.64007996446023985"/>
    <n v="0.4850863108459732"/>
    <n v="0.37356752554420258"/>
    <n v="0.37476802916179897"/>
    <n v="762652"/>
    <n v="1254496"/>
    <n v="546894"/>
    <n v="981807"/>
    <n v="382825.8"/>
    <n v="687264.89999999991"/>
    <n v="0.58956010188660279"/>
    <n v="0.67525709102946752"/>
    <n v="0.42277065078328224"/>
    <n v="0.52847688535664394"/>
    <n v="0.29593945554829759"/>
    <n v="0.36993381974965073"/>
    <n v="9.2940298030013135E-3"/>
    <n v="0.83826243208450957"/>
    <n v="0.15499365361426667"/>
  </r>
  <r>
    <x v="0"/>
    <x v="3"/>
    <n v="1250865"/>
    <n v="1209484"/>
    <n v="2460349"/>
    <n v="496336"/>
    <n v="711858"/>
    <n v="1208194"/>
    <n v="1252155"/>
    <n v="310403"/>
    <n v="231985"/>
    <n v="542388"/>
    <n v="709767"/>
    <n v="158043"/>
    <n v="867810"/>
    <n v="607467"/>
    <n v="0.50893389515064735"/>
    <n v="0.2884822437792362"/>
    <n v="0.24690277680117739"/>
    <n v="-0.21928381036999428"/>
    <n v="754529"/>
    <n v="497626"/>
    <n v="444126"/>
    <n v="265641"/>
    <n v="310888.19999999995"/>
    <n v="185948.69999999998"/>
    <n v="0.60320578159913341"/>
    <n v="0.41143661263811676"/>
    <n v="0.35505510186950628"/>
    <n v="0.21963167764104363"/>
    <n v="0.24853857130865437"/>
    <n v="0.15374217434873053"/>
    <n v="-3.3031976777894156E-2"/>
    <n v="-0.34897150131472354"/>
    <n v="0.22045165137141112"/>
  </r>
  <r>
    <x v="0"/>
    <x v="4"/>
    <n v="1199596"/>
    <n v="923720"/>
    <n v="2123316"/>
    <n v="510123"/>
    <n v="723837"/>
    <n v="1233960"/>
    <n v="889356"/>
    <n v="297975"/>
    <n v="309156"/>
    <n v="607131"/>
    <n v="282225"/>
    <n v="116562"/>
    <n v="398787"/>
    <n v="279150.90000000002"/>
    <n v="0.41885239879509223"/>
    <n v="0.13291709759640111"/>
    <n v="0.13146931497713954"/>
    <n v="-0.13698585038138897"/>
    <n v="689473"/>
    <n v="199883"/>
    <n v="391498"/>
    <n v="-109273"/>
    <n v="274048.59999999998"/>
    <n v="-76491.099999999991"/>
    <n v="0.57475433395909958"/>
    <n v="0.21638916554800156"/>
    <n v="0.32635820726311193"/>
    <n v="-0.11829666998657602"/>
    <n v="0.22845074508417831"/>
    <n v="-8.2807668990603198E-2"/>
    <n v="-4.0986837108720753E-2"/>
    <n v="-0.23626935122746562"/>
    <n v="0.28593530119869109"/>
  </r>
  <r>
    <x v="0"/>
    <x v="5"/>
    <n v="1296139"/>
    <n v="1453525"/>
    <n v="2749664"/>
    <n v="460543"/>
    <n v="832523"/>
    <n v="1293066"/>
    <n v="1456598"/>
    <n v="307649"/>
    <n v="317942"/>
    <n v="625591"/>
    <n v="831007"/>
    <n v="58675"/>
    <n v="889682"/>
    <n v="622777.4"/>
    <n v="0.52973672419611995"/>
    <n v="0.30222128958301814"/>
    <n v="0.22649218231754861"/>
    <n v="0.29498576754472722"/>
    <n v="835596"/>
    <n v="621002"/>
    <n v="527947"/>
    <n v="303060"/>
    <n v="369562.89999999997"/>
    <n v="212142"/>
    <n v="0.64468085598843949"/>
    <n v="0.42723860958703841"/>
    <n v="0.40732282571545181"/>
    <n v="0.20850002579934987"/>
    <n v="0.28512597800081624"/>
    <n v="0.14595001805954491"/>
    <n v="8.0479594796915022E-2"/>
    <n v="0.5735558394318625"/>
    <n v="0.22751543461310181"/>
  </r>
  <r>
    <x v="0"/>
    <x v="6"/>
    <n v="1293229"/>
    <n v="1163903"/>
    <n v="2457132"/>
    <n v="501550"/>
    <n v="742420"/>
    <n v="1243970"/>
    <n v="1213162"/>
    <n v="173080"/>
    <n v="303494"/>
    <n v="476574"/>
    <n v="736588"/>
    <n v="81945"/>
    <n v="818533"/>
    <n v="572973.1"/>
    <n v="0.49373090253189489"/>
    <n v="0.29977551063597724"/>
    <n v="0.23318775710869419"/>
    <n v="-0.10638827143971046"/>
    <n v="791679"/>
    <n v="421483"/>
    <n v="618599"/>
    <n v="117989"/>
    <n v="433019.3"/>
    <n v="82592.299999999988"/>
    <n v="0.61217232214866812"/>
    <n v="0.36212897466541455"/>
    <n v="0.47833678335391489"/>
    <n v="0.10137356807225345"/>
    <n v="0.33483574834774044"/>
    <n v="7.0961497650577396E-2"/>
    <n v="-2.2451295732942578E-3"/>
    <n v="-0.19925491477614765"/>
    <n v="0.19395539189591768"/>
  </r>
  <r>
    <x v="0"/>
    <x v="7"/>
    <n v="1168866"/>
    <n v="1385266"/>
    <n v="2554132"/>
    <n v="311534"/>
    <n v="718403"/>
    <n v="1029937"/>
    <n v="1524195"/>
    <n v="233933"/>
    <n v="202795"/>
    <n v="436728"/>
    <n v="1087467"/>
    <n v="99760"/>
    <n v="1187227"/>
    <n v="831058.9"/>
    <n v="0.59675654977894643"/>
    <n v="0.42576773635818355"/>
    <n v="0.32537821067979261"/>
    <n v="3.9476918618942737E-2"/>
    <n v="857332"/>
    <n v="666863"/>
    <n v="623399"/>
    <n v="464068"/>
    <n v="436379.3"/>
    <n v="324847.59999999998"/>
    <n v="0.73347329805127359"/>
    <n v="0.48139707464126025"/>
    <n v="0.53333658434756426"/>
    <n v="0.33500280812493771"/>
    <n v="0.37333560904329494"/>
    <n v="0.2345019656874564"/>
    <n v="-9.616471638047086E-2"/>
    <n v="0.19019024781274729"/>
    <n v="0.17098881342076291"/>
  </r>
  <r>
    <x v="0"/>
    <x v="8"/>
    <n v="874278"/>
    <n v="1182508"/>
    <n v="2056786"/>
    <n v="241669"/>
    <n v="689224"/>
    <n v="930893"/>
    <n v="1125893"/>
    <n v="242435"/>
    <n v="412432"/>
    <n v="654867"/>
    <n v="471026"/>
    <n v="94283"/>
    <n v="565309"/>
    <n v="395716.3"/>
    <n v="0.54740405662037761"/>
    <n v="0.22901069921712808"/>
    <n v="0.19239546554673165"/>
    <n v="-0.19472212086141202"/>
    <n v="632609"/>
    <n v="493284"/>
    <n v="390174"/>
    <n v="80852"/>
    <n v="273121.8"/>
    <n v="56596.399999999994"/>
    <n v="0.72357877013947514"/>
    <n v="0.41715066621113767"/>
    <n v="0.44628138875735179"/>
    <n v="6.8373321787252181E-2"/>
    <n v="0.31239697213014622"/>
    <n v="4.7861325251076524E-2"/>
    <n v="-0.25202888953909175"/>
    <n v="-0.14636755684467817"/>
    <n v="0.31839335740324953"/>
  </r>
  <r>
    <x v="0"/>
    <x v="9"/>
    <n v="805782"/>
    <n v="1140170"/>
    <n v="1945952"/>
    <n v="450722"/>
    <n v="969360"/>
    <n v="1420082"/>
    <n v="525870"/>
    <n v="289764"/>
    <n v="270551"/>
    <n v="560315"/>
    <n v="-34445"/>
    <n v="144694"/>
    <n v="110249"/>
    <n v="77174.3"/>
    <n v="0.27023790925983787"/>
    <n v="-1.7700847708473796E-2"/>
    <n v="3.9658891894558554E-2"/>
    <n v="-5.3886986784235209E-2"/>
    <n v="355060"/>
    <n v="170810"/>
    <n v="65296"/>
    <n v="-99741"/>
    <n v="45707.199999999997"/>
    <n v="-69818.7"/>
    <n v="0.4406402724310049"/>
    <n v="0.14981099309752055"/>
    <n v="8.1034324420252629E-2"/>
    <n v="-8.7479060140154538E-2"/>
    <n v="5.6724027094176836E-2"/>
    <n v="-6.1235342098108173E-2"/>
    <n v="-7.8345789325592108E-2"/>
    <n v="-3.5803563273990591E-2"/>
    <n v="0.28793875696831167"/>
  </r>
  <r>
    <x v="0"/>
    <x v="10"/>
    <n v="1176416"/>
    <n v="1381538"/>
    <n v="2557954"/>
    <n v="341138"/>
    <n v="725465"/>
    <n v="1066603"/>
    <n v="1491351"/>
    <n v="176742"/>
    <n v="208237"/>
    <n v="384979"/>
    <n v="1106372"/>
    <n v="141732"/>
    <n v="1248104"/>
    <n v="873672.8"/>
    <n v="0.58302494884583533"/>
    <n v="0.43252224238590686"/>
    <n v="0.34155141179239346"/>
    <n v="0.31450004933317988"/>
    <n v="835278"/>
    <n v="656073"/>
    <n v="658536"/>
    <n v="447836"/>
    <n v="460975.19999999995"/>
    <n v="313485.19999999995"/>
    <n v="0.71001924489296309"/>
    <n v="0.47488596042960818"/>
    <n v="0.55978157386502736"/>
    <n v="0.32415756931767348"/>
    <n v="0.39184710170551912"/>
    <n v="0.22691029852237141"/>
    <n v="0.45996808069676409"/>
    <n v="0.21169474727452919"/>
    <n v="0.15050270645992853"/>
  </r>
  <r>
    <x v="0"/>
    <x v="11"/>
    <n v="1396210"/>
    <n v="1420855"/>
    <n v="2817065"/>
    <n v="345405"/>
    <n v="863959"/>
    <n v="1209364"/>
    <n v="1607701"/>
    <n v="240323"/>
    <n v="407451"/>
    <n v="647774"/>
    <n v="959927"/>
    <n v="97531"/>
    <n v="1057458"/>
    <n v="740220.6"/>
    <n v="0.57070071155617641"/>
    <n v="0.34075429569427756"/>
    <n v="0.26276305303569497"/>
    <n v="0.10129619219110274"/>
    <n v="1050805"/>
    <n v="556896"/>
    <n v="810482"/>
    <n v="149445"/>
    <n v="567337.39999999991"/>
    <n v="104611.5"/>
    <n v="0.75261242936234518"/>
    <n v="0.39194428706659018"/>
    <n v="0.58048717599788002"/>
    <n v="0.10517962775934209"/>
    <n v="0.40634102319851589"/>
    <n v="7.3625739431539466E-2"/>
    <n v="0.18683356907760529"/>
    <n v="2.8458862514096683E-2"/>
    <n v="0.22994641586189882"/>
  </r>
  <r>
    <x v="1"/>
    <x v="0"/>
    <n v="869017"/>
    <n v="1289897"/>
    <n v="2158914"/>
    <n v="506012"/>
    <n v="741055"/>
    <n v="1247067"/>
    <n v="911847"/>
    <n v="300233"/>
    <n v="359996"/>
    <n v="660229"/>
    <n v="251618"/>
    <n v="139245"/>
    <n v="390863"/>
    <n v="273604.09999999998"/>
    <n v="0.42236374399350785"/>
    <n v="0.11654841276678923"/>
    <n v="0.12673228299042943"/>
    <n v="-0.23363003693560497"/>
    <n v="363005"/>
    <n v="548842"/>
    <n v="62772"/>
    <n v="188846"/>
    <n v="43940.399999999994"/>
    <n v="132192.19999999998"/>
    <n v="0.41771910100723003"/>
    <n v="0.42549288819184788"/>
    <n v="7.2233339508893379E-2"/>
    <n v="0.14640393767874491"/>
    <n v="5.0563337656225359E-2"/>
    <n v="0.10248275637512141"/>
    <n v="-0.37758861489317508"/>
    <n v="-9.2168447871176173E-2"/>
    <n v="0.30581533122671861"/>
  </r>
  <r>
    <x v="1"/>
    <x v="1"/>
    <n v="811845"/>
    <n v="1580783"/>
    <n v="2392628"/>
    <n v="402981"/>
    <n v="659333"/>
    <n v="1062314"/>
    <n v="1330314"/>
    <n v="167709"/>
    <n v="323809"/>
    <n v="491518"/>
    <n v="838796"/>
    <n v="57508"/>
    <n v="896304"/>
    <n v="627412.80000000005"/>
    <n v="0.55600536314044635"/>
    <n v="0.35057518343846183"/>
    <n v="0.26222747539525576"/>
    <n v="0.10825535431239966"/>
    <n v="408864"/>
    <n v="921450"/>
    <n v="241155"/>
    <n v="597641"/>
    <n v="168808.5"/>
    <n v="418348.69999999995"/>
    <n v="0.50362322857195652"/>
    <n v="0.58290733136679729"/>
    <n v="0.29704561831384069"/>
    <n v="0.37806643922663641"/>
    <n v="0.2079319328196885"/>
    <n v="0.26464650745864549"/>
    <n v="-6.5789276849589795E-2"/>
    <n v="0.22551102917519761"/>
    <n v="0.2054301797019846"/>
  </r>
  <r>
    <x v="1"/>
    <x v="2"/>
    <n v="1156963"/>
    <n v="1484378"/>
    <n v="2641341"/>
    <n v="361217"/>
    <n v="881258"/>
    <n v="1242475"/>
    <n v="1398866"/>
    <n v="266978"/>
    <n v="409903"/>
    <n v="676881"/>
    <n v="721985"/>
    <n v="85905"/>
    <n v="807890"/>
    <n v="565523"/>
    <n v="0.52960446985073117"/>
    <n v="0.27334032220754534"/>
    <n v="0.2141045022206523"/>
    <n v="0.1039497155429093"/>
    <n v="795746"/>
    <n v="603120"/>
    <n v="528768"/>
    <n v="193217"/>
    <n v="370137.59999999998"/>
    <n v="135251.9"/>
    <n v="0.68778863282576885"/>
    <n v="0.40631159987550342"/>
    <n v="0.45703103729332745"/>
    <n v="0.13016697903094765"/>
    <n v="0.31992172610532921"/>
    <n v="9.1116885321663343E-2"/>
    <n v="0.42510331405625457"/>
    <n v="-6.0985600174090937E-2"/>
    <n v="0.25626414764318578"/>
  </r>
  <r>
    <x v="1"/>
    <x v="3"/>
    <n v="809764"/>
    <n v="1543403"/>
    <n v="2353167"/>
    <n v="293053"/>
    <n v="638425"/>
    <n v="931478"/>
    <n v="1421689"/>
    <n v="301379"/>
    <n v="420958"/>
    <n v="722337"/>
    <n v="699352"/>
    <n v="86409"/>
    <n v="785761"/>
    <n v="550032.69999999995"/>
    <n v="0.60415984075928308"/>
    <n v="0.29719607660654768"/>
    <n v="0.23374146416297695"/>
    <n v="-0.1091013996299607"/>
    <n v="516711"/>
    <n v="904978"/>
    <n v="215332"/>
    <n v="484020"/>
    <n v="150732.4"/>
    <n v="338814"/>
    <n v="0.63810073058323169"/>
    <n v="0.58635236551956937"/>
    <n v="0.26591945307521697"/>
    <n v="0.31360571412651134"/>
    <n v="0.18614361715265187"/>
    <n v="0.21952399988855795"/>
    <n v="-0.30009516293952354"/>
    <n v="3.9764130160915956E-2"/>
    <n v="0.30696376415273546"/>
  </r>
  <r>
    <x v="1"/>
    <x v="4"/>
    <n v="902293"/>
    <n v="2067400"/>
    <n v="2969693"/>
    <n v="439167"/>
    <n v="872453"/>
    <n v="1311620"/>
    <n v="1658073"/>
    <n v="242193"/>
    <n v="425597"/>
    <n v="667790"/>
    <n v="990283"/>
    <n v="119671"/>
    <n v="1109954"/>
    <n v="776967.8"/>
    <n v="0.55833145042265309"/>
    <n v="0.33346308860882251"/>
    <n v="0.26163236401877232"/>
    <n v="0.26199840470310864"/>
    <n v="463126"/>
    <n v="1194947"/>
    <n v="220933"/>
    <n v="769350"/>
    <n v="154653.09999999998"/>
    <n v="538545"/>
    <n v="0.51327672939943014"/>
    <n v="0.57799506626680852"/>
    <n v="0.24485726920191114"/>
    <n v="0.37213408145496757"/>
    <n v="0.17140008844133778"/>
    <n v="0.26049385701847733"/>
    <n v="0.11426662583172376"/>
    <n v="0.33950756866482701"/>
    <n v="0.22486836181383058"/>
  </r>
  <r>
    <x v="1"/>
    <x v="5"/>
    <n v="917603"/>
    <n v="1691783"/>
    <n v="2609386"/>
    <n v="321299"/>
    <n v="460073"/>
    <n v="781372"/>
    <n v="1828014"/>
    <n v="206309"/>
    <n v="341438"/>
    <n v="547747"/>
    <n v="1280267"/>
    <n v="92852"/>
    <n v="1373119"/>
    <n v="961183.3"/>
    <n v="0.70055331024233292"/>
    <n v="0.49063917718574407"/>
    <n v="0.36835611902570187"/>
    <n v="-0.12132802953032519"/>
    <n v="596304"/>
    <n v="1231710"/>
    <n v="389995"/>
    <n v="890272"/>
    <n v="272996.5"/>
    <n v="623190.39999999991"/>
    <n v="0.64984966265367483"/>
    <n v="0.72805436631057296"/>
    <n v="0.42501495744891854"/>
    <n v="0.5262329743235391"/>
    <n v="0.29751047021424298"/>
    <n v="0.36836308202647733"/>
    <n v="1.6967880721672435E-2"/>
    <n v="-0.18168569217374475"/>
    <n v="0.20991413305658879"/>
  </r>
  <r>
    <x v="1"/>
    <x v="6"/>
    <n v="1479697"/>
    <n v="1422974"/>
    <n v="2902671"/>
    <n v="284169"/>
    <n v="609863"/>
    <n v="894032"/>
    <n v="2008639"/>
    <n v="348080"/>
    <n v="222959"/>
    <n v="571039"/>
    <n v="1437600"/>
    <n v="143440"/>
    <n v="1581040"/>
    <n v="1106728"/>
    <n v="0.69199678503006368"/>
    <n v="0.49526797904412867"/>
    <n v="0.38127917356117863"/>
    <n v="0.11239617289278014"/>
    <n v="1195528"/>
    <n v="813111"/>
    <n v="847448"/>
    <n v="590152"/>
    <n v="593213.6"/>
    <n v="413106.39999999997"/>
    <n v="0.80795460151639154"/>
    <n v="0.57141662461858056"/>
    <n v="0.57271725224826431"/>
    <n v="0.41473140057372798"/>
    <n v="0.40090207657378502"/>
    <n v="0.29031198040160955"/>
    <n v="0.61256774443849893"/>
    <n v="-0.15889094523351988"/>
    <n v="0.19672880598593503"/>
  </r>
  <r>
    <x v="1"/>
    <x v="7"/>
    <n v="1498264"/>
    <n v="1591464"/>
    <n v="3089728"/>
    <n v="478840"/>
    <n v="878353"/>
    <n v="1357193"/>
    <n v="1732535"/>
    <n v="188003"/>
    <n v="236171"/>
    <n v="424174"/>
    <n v="1308361"/>
    <n v="67488"/>
    <n v="1375849"/>
    <n v="963094.3"/>
    <n v="0.56074029817511439"/>
    <n v="0.42345507436253288"/>
    <n v="0.31170844164923256"/>
    <n v="6.4443059513117407E-2"/>
    <n v="1019424"/>
    <n v="713111"/>
    <n v="831421"/>
    <n v="476940"/>
    <n v="581994.69999999995"/>
    <n v="333858"/>
    <n v="0.68040345359696286"/>
    <n v="0.44808490798409517"/>
    <n v="0.55492289743329615"/>
    <n v="0.29968632655215577"/>
    <n v="0.38844602820330726"/>
    <n v="0.20978042858650903"/>
    <n v="1.2547839185995446E-2"/>
    <n v="0.11840694208045965"/>
    <n v="0.13728522381258157"/>
  </r>
  <r>
    <x v="1"/>
    <x v="8"/>
    <n v="955921"/>
    <n v="1688684"/>
    <n v="2644605"/>
    <n v="418480"/>
    <n v="438448"/>
    <n v="856928"/>
    <n v="1787677"/>
    <n v="243788"/>
    <n v="362361"/>
    <n v="606149"/>
    <n v="1181528"/>
    <n v="57085"/>
    <n v="1238613"/>
    <n v="867029.1"/>
    <n v="0.67597126981155975"/>
    <n v="0.44676917724953252"/>
    <n v="0.32784824198698859"/>
    <n v="-0.14406543229695301"/>
    <n v="537441"/>
    <n v="1250236"/>
    <n v="293653"/>
    <n v="887875"/>
    <n v="205557.09999999998"/>
    <n v="621512.5"/>
    <n v="0.56222323811277297"/>
    <n v="0.74036113328485376"/>
    <n v="0.30719379530316837"/>
    <n v="0.52577924585061508"/>
    <n v="0.21503565671221783"/>
    <n v="0.36804547209543054"/>
    <n v="-0.36198093259932829"/>
    <n v="6.1088406649475013E-2"/>
    <n v="0.22920209256202723"/>
  </r>
  <r>
    <x v="1"/>
    <x v="9"/>
    <n v="885858"/>
    <n v="1891290"/>
    <n v="2777148"/>
    <n v="353614"/>
    <n v="793695"/>
    <n v="1147309"/>
    <n v="1629839"/>
    <n v="183795"/>
    <n v="288340"/>
    <n v="472135"/>
    <n v="1157704"/>
    <n v="69521"/>
    <n v="1227225"/>
    <n v="859057.5"/>
    <n v="0.5868750963218381"/>
    <n v="0.41686795230214596"/>
    <n v="0.30933083148611451"/>
    <n v="5.0118259626673926E-2"/>
    <n v="532244"/>
    <n v="1097595"/>
    <n v="348449"/>
    <n v="809255"/>
    <n v="243914.3"/>
    <n v="566478.5"/>
    <n v="0.60082315675875819"/>
    <n v="0.5803419888012944"/>
    <n v="0.39334633767488697"/>
    <n v="0.42788520004864405"/>
    <n v="0.27534243637242084"/>
    <n v="0.29951964003405085"/>
    <n v="-7.3293713601856214E-2"/>
    <n v="0.11997863425010236"/>
    <n v="0.17000714401969214"/>
  </r>
  <r>
    <x v="1"/>
    <x v="10"/>
    <n v="839500"/>
    <n v="2006856"/>
    <n v="2846356"/>
    <n v="250795"/>
    <n v="903174"/>
    <n v="1153969"/>
    <n v="1692387"/>
    <n v="184704"/>
    <n v="361734"/>
    <n v="546438"/>
    <n v="1145949"/>
    <n v="97870"/>
    <n v="1243819"/>
    <n v="870673.3"/>
    <n v="0.59458022819352185"/>
    <n v="0.40260213409707007"/>
    <n v="0.30589051404673206"/>
    <n v="2.4920529982557647E-2"/>
    <n v="588705"/>
    <n v="1103682"/>
    <n v="404001"/>
    <n v="741948"/>
    <n v="282800.69999999995"/>
    <n v="519363.6"/>
    <n v="0.70125670041691479"/>
    <n v="0.54995575168322985"/>
    <n v="0.48124002382370457"/>
    <n v="0.36970664561881866"/>
    <n v="0.33686801667659316"/>
    <n v="0.25879465193317308"/>
    <n v="-5.2331186262358109E-2"/>
    <n v="6.1104325619022015E-2"/>
    <n v="0.19197809409645175"/>
  </r>
  <r>
    <x v="1"/>
    <x v="11"/>
    <n v="1451831"/>
    <n v="1951022"/>
    <n v="3402853"/>
    <n v="539197"/>
    <n v="958776"/>
    <n v="1497973"/>
    <n v="1904880"/>
    <n v="170362"/>
    <n v="363914"/>
    <n v="534276"/>
    <n v="1370604"/>
    <n v="64335"/>
    <n v="1434939"/>
    <n v="1004457.3"/>
    <n v="0.55978909462148385"/>
    <n v="0.4027808430161397"/>
    <n v="0.29518092612287394"/>
    <n v="0.19551208633073305"/>
    <n v="912634"/>
    <n v="992246"/>
    <n v="742272"/>
    <n v="628332"/>
    <n v="519590.39999999997"/>
    <n v="439832.39999999997"/>
    <n v="0.62860897721566766"/>
    <n v="0.50857755576308217"/>
    <n v="0.51126611843940517"/>
    <n v="0.32205274978959747"/>
    <n v="0.35788628290758356"/>
    <n v="0.22543692485271821"/>
    <n v="0.72939964264443113"/>
    <n v="-2.7821627461063425E-2"/>
    <n v="0.15700825160534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9109E-B3A5-464D-AEBA-94BF9393B65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65:D92" firstHeaderRow="0" firstDataRow="1" firstDataCol="2"/>
  <pivotFields count="35"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2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Revenue" fld="4" baseField="0" baseItem="0"/>
    <dataField name="Total Operating Expenses" fld="11" baseField="0" baseItem="0"/>
  </dataFields>
  <chartFormats count="4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18827-0D15-46A3-9747-68CD98CAA737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D27" firstHeaderRow="0" firstDataRow="1" firstDataCol="2"/>
  <pivotFields count="35">
    <pivotField axis="axisRow" compact="0" outline="0" showAll="0" sortType="ascending" defaultSubtotal="0">
      <items count="3">
        <item x="0"/>
        <item x="1"/>
        <item h="1" x="2"/>
      </items>
    </pivotField>
    <pivotField axis="axisRow" compact="0" outline="0" showAll="0" sortType="ascending" defaultSubtota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1"/>
  </rowFields>
  <rowItems count="2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-2"/>
  </colFields>
  <colItems count="2">
    <i>
      <x/>
    </i>
    <i i="1">
      <x v="1"/>
    </i>
  </colItems>
  <dataFields count="2">
    <dataField name="Food net profit margins" fld="30" baseField="0" baseItem="0"/>
    <dataField name="Beverage profit margins" fld="31" baseField="0" baseItem="0"/>
  </dataFields>
  <chartFormats count="8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FF3B3-F932-4184-86E1-C1EDDB7FBD21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F3:I27" firstHeaderRow="0" firstDataRow="1" firstDataCol="2"/>
  <pivotFields count="35">
    <pivotField axis="axisRow" compact="0" outline="0" showAll="0" defaultSubtotal="0">
      <items count="3">
        <item x="0"/>
        <item x="1"/>
        <item h="1" x="2"/>
      </items>
    </pivotField>
    <pivotField axis="axisRow" compact="0" outline="0" showAll="0" defaultSubtota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</pivotFields>
  <rowFields count="2">
    <field x="0"/>
    <field x="1"/>
  </rowFields>
  <rowItems count="2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-2"/>
  </colFields>
  <colItems count="2">
    <i>
      <x/>
    </i>
    <i i="1">
      <x v="1"/>
    </i>
  </colItems>
  <dataFields count="2">
    <dataField name="Food MoM Growth Trend" fld="32" baseField="0" baseItem="0"/>
    <dataField name="Beverage MoM Growth Trend " fld="33" baseField="0" baseItem="0"/>
  </dataFields>
  <chartFormats count="14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2CE4-3C51-47D4-B994-695143692FFE}">
  <dimension ref="A1:V2"/>
  <sheetViews>
    <sheetView tabSelected="1" workbookViewId="0">
      <selection activeCell="R12" sqref="R12"/>
    </sheetView>
  </sheetViews>
  <sheetFormatPr defaultRowHeight="15" x14ac:dyDescent="0.25"/>
  <cols>
    <col min="1" max="16384" width="9.140625" style="4"/>
  </cols>
  <sheetData>
    <row r="1" spans="1:22" ht="21" x14ac:dyDescent="0.25">
      <c r="A1" s="3"/>
      <c r="B1" s="34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spans="1:22" x14ac:dyDescent="0.25">
      <c r="A2" s="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</sheetData>
  <mergeCells count="1">
    <mergeCell ref="B1:V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F017-1FAC-473C-964C-5B06A1456FA0}">
  <dimension ref="A3:I92"/>
  <sheetViews>
    <sheetView workbookViewId="0">
      <selection activeCell="AC8" sqref="AC8"/>
    </sheetView>
  </sheetViews>
  <sheetFormatPr defaultRowHeight="15" x14ac:dyDescent="0.25"/>
  <cols>
    <col min="1" max="1" width="8.28515625" bestFit="1" customWidth="1"/>
    <col min="2" max="2" width="9.85546875" customWidth="1"/>
    <col min="3" max="3" width="22" customWidth="1"/>
    <col min="4" max="4" width="22.5703125" bestFit="1" customWidth="1"/>
    <col min="5" max="5" width="27.85546875" bestFit="1" customWidth="1"/>
    <col min="6" max="6" width="11.42578125" bestFit="1" customWidth="1"/>
    <col min="7" max="7" width="9.85546875" bestFit="1" customWidth="1"/>
    <col min="8" max="8" width="22.85546875" bestFit="1" customWidth="1"/>
    <col min="9" max="9" width="27.140625" bestFit="1" customWidth="1"/>
    <col min="10" max="26" width="8.7109375" bestFit="1" customWidth="1"/>
    <col min="27" max="27" width="23.42578125" bestFit="1" customWidth="1"/>
    <col min="28" max="30" width="8.7109375" bestFit="1" customWidth="1"/>
    <col min="31" max="31" width="7.7109375" bestFit="1" customWidth="1"/>
    <col min="32" max="50" width="8.7109375" bestFit="1" customWidth="1"/>
    <col min="51" max="51" width="29" bestFit="1" customWidth="1"/>
    <col min="52" max="53" width="7.7109375" bestFit="1" customWidth="1"/>
    <col min="54" max="54" width="8.7109375" bestFit="1" customWidth="1"/>
    <col min="55" max="56" width="7.7109375" bestFit="1" customWidth="1"/>
    <col min="57" max="57" width="8.7109375" bestFit="1" customWidth="1"/>
    <col min="58" max="58" width="7.7109375" bestFit="1" customWidth="1"/>
    <col min="59" max="74" width="8.7109375" bestFit="1" customWidth="1"/>
    <col min="75" max="75" width="29.42578125" bestFit="1" customWidth="1"/>
    <col min="76" max="98" width="8.7109375" bestFit="1" customWidth="1"/>
    <col min="99" max="99" width="30.5703125" bestFit="1" customWidth="1"/>
    <col min="100" max="100" width="28.42578125" bestFit="1" customWidth="1"/>
    <col min="101" max="101" width="34" bestFit="1" customWidth="1"/>
    <col min="102" max="102" width="34.42578125" bestFit="1" customWidth="1"/>
    <col min="103" max="103" width="13.7109375" bestFit="1" customWidth="1"/>
    <col min="104" max="104" width="10.5703125" bestFit="1" customWidth="1"/>
    <col min="105" max="105" width="13.7109375" bestFit="1" customWidth="1"/>
    <col min="106" max="106" width="10.5703125" bestFit="1" customWidth="1"/>
    <col min="107" max="107" width="13.7109375" bestFit="1" customWidth="1"/>
    <col min="108" max="108" width="10.5703125" bestFit="1" customWidth="1"/>
    <col min="109" max="109" width="13.7109375" bestFit="1" customWidth="1"/>
    <col min="110" max="110" width="10.5703125" bestFit="1" customWidth="1"/>
    <col min="111" max="111" width="13.7109375" bestFit="1" customWidth="1"/>
    <col min="112" max="112" width="10.5703125" bestFit="1" customWidth="1"/>
    <col min="113" max="113" width="13.7109375" bestFit="1" customWidth="1"/>
    <col min="114" max="114" width="10.5703125" bestFit="1" customWidth="1"/>
    <col min="115" max="115" width="13.7109375" bestFit="1" customWidth="1"/>
    <col min="116" max="116" width="10.5703125" bestFit="1" customWidth="1"/>
    <col min="117" max="117" width="13.7109375" bestFit="1" customWidth="1"/>
    <col min="118" max="118" width="10.5703125" bestFit="1" customWidth="1"/>
    <col min="119" max="119" width="13.7109375" bestFit="1" customWidth="1"/>
    <col min="120" max="120" width="10.5703125" bestFit="1" customWidth="1"/>
    <col min="121" max="121" width="13.7109375" bestFit="1" customWidth="1"/>
    <col min="122" max="122" width="10.5703125" bestFit="1" customWidth="1"/>
    <col min="123" max="123" width="13.7109375" bestFit="1" customWidth="1"/>
    <col min="124" max="124" width="10.5703125" bestFit="1" customWidth="1"/>
    <col min="125" max="125" width="13.7109375" bestFit="1" customWidth="1"/>
    <col min="126" max="126" width="10.5703125" bestFit="1" customWidth="1"/>
    <col min="127" max="127" width="13.7109375" bestFit="1" customWidth="1"/>
    <col min="128" max="128" width="10.5703125" bestFit="1" customWidth="1"/>
    <col min="129" max="129" width="13.7109375" bestFit="1" customWidth="1"/>
    <col min="130" max="130" width="10.5703125" bestFit="1" customWidth="1"/>
    <col min="131" max="131" width="13.7109375" bestFit="1" customWidth="1"/>
    <col min="132" max="132" width="10.5703125" bestFit="1" customWidth="1"/>
    <col min="133" max="133" width="13.7109375" bestFit="1" customWidth="1"/>
    <col min="134" max="134" width="10.5703125" bestFit="1" customWidth="1"/>
    <col min="135" max="135" width="13.7109375" bestFit="1" customWidth="1"/>
    <col min="136" max="136" width="10.5703125" bestFit="1" customWidth="1"/>
    <col min="137" max="137" width="13.7109375" bestFit="1" customWidth="1"/>
    <col min="138" max="138" width="10.5703125" bestFit="1" customWidth="1"/>
    <col min="139" max="139" width="13.7109375" bestFit="1" customWidth="1"/>
    <col min="140" max="140" width="10.5703125" bestFit="1" customWidth="1"/>
    <col min="141" max="141" width="13.7109375" bestFit="1" customWidth="1"/>
    <col min="142" max="142" width="10.5703125" bestFit="1" customWidth="1"/>
    <col min="143" max="143" width="13.7109375" bestFit="1" customWidth="1"/>
    <col min="144" max="144" width="30.5703125" bestFit="1" customWidth="1"/>
    <col min="145" max="145" width="28.42578125" bestFit="1" customWidth="1"/>
    <col min="146" max="146" width="34" bestFit="1" customWidth="1"/>
    <col min="147" max="147" width="28.42578125" bestFit="1" customWidth="1"/>
    <col min="148" max="148" width="34" bestFit="1" customWidth="1"/>
  </cols>
  <sheetData>
    <row r="3" spans="1:9" x14ac:dyDescent="0.25">
      <c r="A3" s="1" t="s">
        <v>0</v>
      </c>
      <c r="B3" s="1" t="s">
        <v>1</v>
      </c>
      <c r="C3" t="s">
        <v>2</v>
      </c>
      <c r="D3" t="s">
        <v>3</v>
      </c>
      <c r="F3" s="1" t="s">
        <v>0</v>
      </c>
      <c r="G3" s="1" t="s">
        <v>1</v>
      </c>
      <c r="H3" t="s">
        <v>4</v>
      </c>
      <c r="I3" t="s">
        <v>5</v>
      </c>
    </row>
    <row r="4" spans="1:9" x14ac:dyDescent="0.25">
      <c r="A4">
        <v>2023</v>
      </c>
      <c r="B4" t="s">
        <v>6</v>
      </c>
      <c r="C4">
        <v>0.37959487642420159</v>
      </c>
      <c r="D4">
        <v>0.16948747861484556</v>
      </c>
      <c r="F4">
        <v>2023</v>
      </c>
      <c r="G4" t="s">
        <v>6</v>
      </c>
      <c r="H4">
        <v>-0.15705480235872571</v>
      </c>
      <c r="I4">
        <v>-0.23845854752442575</v>
      </c>
    </row>
    <row r="5" spans="1:9" x14ac:dyDescent="0.25">
      <c r="B5" t="s">
        <v>7</v>
      </c>
      <c r="C5">
        <v>0.29593945554829759</v>
      </c>
      <c r="D5">
        <v>0.36993381974965073</v>
      </c>
      <c r="G5" t="s">
        <v>7</v>
      </c>
      <c r="H5">
        <v>9.2940298030013135E-3</v>
      </c>
      <c r="I5">
        <v>0.83826243208450957</v>
      </c>
    </row>
    <row r="6" spans="1:9" x14ac:dyDescent="0.25">
      <c r="B6" t="s">
        <v>8</v>
      </c>
      <c r="C6">
        <v>0.24853857130865437</v>
      </c>
      <c r="D6">
        <v>0.15374217434873053</v>
      </c>
      <c r="G6" t="s">
        <v>8</v>
      </c>
      <c r="H6">
        <v>-3.3031976777894156E-2</v>
      </c>
      <c r="I6">
        <v>-0.34897150131472354</v>
      </c>
    </row>
    <row r="7" spans="1:9" x14ac:dyDescent="0.25">
      <c r="B7" t="s">
        <v>9</v>
      </c>
      <c r="C7">
        <v>0.22845074508417831</v>
      </c>
      <c r="D7">
        <v>-8.2807668990603198E-2</v>
      </c>
      <c r="G7" t="s">
        <v>9</v>
      </c>
      <c r="H7">
        <v>-4.0986837108720753E-2</v>
      </c>
      <c r="I7">
        <v>-0.23626935122746562</v>
      </c>
    </row>
    <row r="8" spans="1:9" x14ac:dyDescent="0.25">
      <c r="B8" t="s">
        <v>10</v>
      </c>
      <c r="C8">
        <v>0.28512597800081624</v>
      </c>
      <c r="D8">
        <v>0.14595001805954491</v>
      </c>
      <c r="G8" t="s">
        <v>10</v>
      </c>
      <c r="H8">
        <v>8.0479594796915022E-2</v>
      </c>
      <c r="I8">
        <v>0.5735558394318625</v>
      </c>
    </row>
    <row r="9" spans="1:9" x14ac:dyDescent="0.25">
      <c r="B9" t="s">
        <v>11</v>
      </c>
      <c r="C9">
        <v>0.33483574834774044</v>
      </c>
      <c r="D9">
        <v>7.0961497650577396E-2</v>
      </c>
      <c r="G9" t="s">
        <v>11</v>
      </c>
      <c r="H9">
        <v>-2.2451295732942578E-3</v>
      </c>
      <c r="I9">
        <v>-0.19925491477614765</v>
      </c>
    </row>
    <row r="10" spans="1:9" x14ac:dyDescent="0.25">
      <c r="B10" t="s">
        <v>12</v>
      </c>
      <c r="C10">
        <v>0.37333560904329494</v>
      </c>
      <c r="D10">
        <v>0.2345019656874564</v>
      </c>
      <c r="G10" t="s">
        <v>12</v>
      </c>
      <c r="H10">
        <v>-9.616471638047086E-2</v>
      </c>
      <c r="I10">
        <v>0.19019024781274729</v>
      </c>
    </row>
    <row r="11" spans="1:9" x14ac:dyDescent="0.25">
      <c r="B11" t="s">
        <v>13</v>
      </c>
      <c r="C11">
        <v>0.31239697213014622</v>
      </c>
      <c r="D11">
        <v>4.7861325251076524E-2</v>
      </c>
      <c r="G11" t="s">
        <v>13</v>
      </c>
      <c r="H11">
        <v>-0.25202888953909175</v>
      </c>
      <c r="I11">
        <v>-0.14636755684467817</v>
      </c>
    </row>
    <row r="12" spans="1:9" x14ac:dyDescent="0.25">
      <c r="B12" t="s">
        <v>14</v>
      </c>
      <c r="C12">
        <v>5.6724027094176836E-2</v>
      </c>
      <c r="D12">
        <v>-6.1235342098108173E-2</v>
      </c>
      <c r="G12" t="s">
        <v>14</v>
      </c>
      <c r="H12">
        <v>-7.8345789325592108E-2</v>
      </c>
      <c r="I12">
        <v>-3.5803563273990591E-2</v>
      </c>
    </row>
    <row r="13" spans="1:9" x14ac:dyDescent="0.25">
      <c r="B13" t="s">
        <v>15</v>
      </c>
      <c r="C13">
        <v>0.39184710170551912</v>
      </c>
      <c r="D13">
        <v>0.22691029852237141</v>
      </c>
      <c r="G13" t="s">
        <v>15</v>
      </c>
      <c r="H13">
        <v>0.45996808069676409</v>
      </c>
      <c r="I13">
        <v>0.21169474727452919</v>
      </c>
    </row>
    <row r="14" spans="1:9" x14ac:dyDescent="0.25">
      <c r="B14" t="s">
        <v>16</v>
      </c>
      <c r="C14">
        <v>0.40634102319851589</v>
      </c>
      <c r="D14">
        <v>7.3625739431539466E-2</v>
      </c>
      <c r="G14" t="s">
        <v>16</v>
      </c>
      <c r="H14">
        <v>0.18683356907760529</v>
      </c>
      <c r="I14">
        <v>2.8458862514096683E-2</v>
      </c>
    </row>
    <row r="15" spans="1:9" x14ac:dyDescent="0.25">
      <c r="B15" t="s">
        <v>17</v>
      </c>
      <c r="C15">
        <v>0.38106646445008885</v>
      </c>
      <c r="D15">
        <v>0.2110524110720782</v>
      </c>
      <c r="G15" t="s">
        <v>17</v>
      </c>
      <c r="H15">
        <v>0</v>
      </c>
      <c r="I15">
        <v>0</v>
      </c>
    </row>
    <row r="16" spans="1:9" x14ac:dyDescent="0.25">
      <c r="A16">
        <v>2024</v>
      </c>
      <c r="B16" t="s">
        <v>6</v>
      </c>
      <c r="C16">
        <v>0.2079319328196885</v>
      </c>
      <c r="D16">
        <v>0.26464650745864549</v>
      </c>
      <c r="F16">
        <v>2024</v>
      </c>
      <c r="G16" t="s">
        <v>6</v>
      </c>
      <c r="H16">
        <v>-6.5789276849589795E-2</v>
      </c>
      <c r="I16">
        <v>0.22551102917519761</v>
      </c>
    </row>
    <row r="17" spans="2:9" x14ac:dyDescent="0.25">
      <c r="B17" t="s">
        <v>7</v>
      </c>
      <c r="C17">
        <v>0.31992172610532921</v>
      </c>
      <c r="D17">
        <v>9.1116885321663343E-2</v>
      </c>
      <c r="G17" t="s">
        <v>7</v>
      </c>
      <c r="H17">
        <v>0.42510331405625457</v>
      </c>
      <c r="I17">
        <v>-6.0985600174090937E-2</v>
      </c>
    </row>
    <row r="18" spans="2:9" x14ac:dyDescent="0.25">
      <c r="B18" t="s">
        <v>8</v>
      </c>
      <c r="C18">
        <v>0.18614361715265187</v>
      </c>
      <c r="D18">
        <v>0.21952399988855795</v>
      </c>
      <c r="G18" t="s">
        <v>8</v>
      </c>
      <c r="H18">
        <v>-0.30009516293952354</v>
      </c>
      <c r="I18">
        <v>3.9764130160915956E-2</v>
      </c>
    </row>
    <row r="19" spans="2:9" x14ac:dyDescent="0.25">
      <c r="B19" t="s">
        <v>9</v>
      </c>
      <c r="C19">
        <v>0.17140008844133778</v>
      </c>
      <c r="D19">
        <v>0.26049385701847733</v>
      </c>
      <c r="G19" t="s">
        <v>9</v>
      </c>
      <c r="H19">
        <v>0.11426662583172376</v>
      </c>
      <c r="I19">
        <v>0.33950756866482701</v>
      </c>
    </row>
    <row r="20" spans="2:9" x14ac:dyDescent="0.25">
      <c r="B20" t="s">
        <v>10</v>
      </c>
      <c r="C20">
        <v>0.29751047021424298</v>
      </c>
      <c r="D20">
        <v>0.36836308202647733</v>
      </c>
      <c r="G20" t="s">
        <v>10</v>
      </c>
      <c r="H20">
        <v>1.6967880721672435E-2</v>
      </c>
      <c r="I20">
        <v>-0.18168569217374475</v>
      </c>
    </row>
    <row r="21" spans="2:9" x14ac:dyDescent="0.25">
      <c r="B21" t="s">
        <v>11</v>
      </c>
      <c r="C21">
        <v>0.40090207657378502</v>
      </c>
      <c r="D21">
        <v>0.29031198040160955</v>
      </c>
      <c r="G21" t="s">
        <v>11</v>
      </c>
      <c r="H21">
        <v>0.61256774443849893</v>
      </c>
      <c r="I21">
        <v>-0.15889094523351988</v>
      </c>
    </row>
    <row r="22" spans="2:9" x14ac:dyDescent="0.25">
      <c r="B22" t="s">
        <v>12</v>
      </c>
      <c r="C22">
        <v>0.38844602820330726</v>
      </c>
      <c r="D22">
        <v>0.20978042858650903</v>
      </c>
      <c r="G22" t="s">
        <v>12</v>
      </c>
      <c r="H22">
        <v>1.2547839185995446E-2</v>
      </c>
      <c r="I22">
        <v>0.11840694208045965</v>
      </c>
    </row>
    <row r="23" spans="2:9" x14ac:dyDescent="0.25">
      <c r="B23" t="s">
        <v>13</v>
      </c>
      <c r="C23">
        <v>0.21503565671221783</v>
      </c>
      <c r="D23">
        <v>0.36804547209543054</v>
      </c>
      <c r="G23" t="s">
        <v>13</v>
      </c>
      <c r="H23">
        <v>-0.36198093259932829</v>
      </c>
      <c r="I23">
        <v>6.1088406649475013E-2</v>
      </c>
    </row>
    <row r="24" spans="2:9" x14ac:dyDescent="0.25">
      <c r="B24" t="s">
        <v>14</v>
      </c>
      <c r="C24">
        <v>0.27534243637242084</v>
      </c>
      <c r="D24">
        <v>0.29951964003405085</v>
      </c>
      <c r="G24" t="s">
        <v>14</v>
      </c>
      <c r="H24">
        <v>-7.3293713601856214E-2</v>
      </c>
      <c r="I24">
        <v>0.11997863425010236</v>
      </c>
    </row>
    <row r="25" spans="2:9" x14ac:dyDescent="0.25">
      <c r="B25" t="s">
        <v>15</v>
      </c>
      <c r="C25">
        <v>0.33686801667659316</v>
      </c>
      <c r="D25">
        <v>0.25879465193317308</v>
      </c>
      <c r="G25" t="s">
        <v>15</v>
      </c>
      <c r="H25">
        <v>-5.2331186262358109E-2</v>
      </c>
      <c r="I25">
        <v>6.1104325619022015E-2</v>
      </c>
    </row>
    <row r="26" spans="2:9" x14ac:dyDescent="0.25">
      <c r="B26" t="s">
        <v>16</v>
      </c>
      <c r="C26">
        <v>0.35788628290758356</v>
      </c>
      <c r="D26">
        <v>0.22543692485271821</v>
      </c>
      <c r="G26" t="s">
        <v>16</v>
      </c>
      <c r="H26">
        <v>0.72939964264443113</v>
      </c>
      <c r="I26">
        <v>-2.7821627461063425E-2</v>
      </c>
    </row>
    <row r="27" spans="2:9" x14ac:dyDescent="0.25">
      <c r="B27" t="s">
        <v>17</v>
      </c>
      <c r="C27">
        <v>5.0563337656225359E-2</v>
      </c>
      <c r="D27">
        <v>0.10248275637512141</v>
      </c>
      <c r="G27" t="s">
        <v>17</v>
      </c>
      <c r="H27">
        <v>-0.37758861489317508</v>
      </c>
      <c r="I27">
        <v>-9.2168447871176173E-2</v>
      </c>
    </row>
    <row r="64" spans="1:9" x14ac:dyDescent="0.25">
      <c r="A64" s="36" t="s">
        <v>18</v>
      </c>
      <c r="B64" s="37"/>
      <c r="C64" s="37"/>
      <c r="D64" s="37"/>
      <c r="E64" s="37"/>
      <c r="F64" s="37"/>
      <c r="G64" s="37"/>
      <c r="H64" s="37"/>
      <c r="I64" s="38"/>
    </row>
    <row r="65" spans="1:4" x14ac:dyDescent="0.25">
      <c r="A65" s="1" t="s">
        <v>0</v>
      </c>
      <c r="B65" s="1" t="s">
        <v>1</v>
      </c>
      <c r="C65" t="s">
        <v>19</v>
      </c>
      <c r="D65" t="s">
        <v>20</v>
      </c>
    </row>
    <row r="66" spans="1:4" x14ac:dyDescent="0.25">
      <c r="A66">
        <v>2023</v>
      </c>
      <c r="B66" t="s">
        <v>6</v>
      </c>
      <c r="C66">
        <v>2292314</v>
      </c>
      <c r="D66">
        <v>592273</v>
      </c>
    </row>
    <row r="67" spans="1:4" x14ac:dyDescent="0.25">
      <c r="B67" t="s">
        <v>7</v>
      </c>
      <c r="C67">
        <v>3151400</v>
      </c>
      <c r="D67">
        <v>488447</v>
      </c>
    </row>
    <row r="68" spans="1:4" x14ac:dyDescent="0.25">
      <c r="B68" t="s">
        <v>8</v>
      </c>
      <c r="C68">
        <v>2460349</v>
      </c>
      <c r="D68">
        <v>542388</v>
      </c>
    </row>
    <row r="69" spans="1:4" x14ac:dyDescent="0.25">
      <c r="B69" t="s">
        <v>9</v>
      </c>
      <c r="C69">
        <v>2123316</v>
      </c>
      <c r="D69">
        <v>607131</v>
      </c>
    </row>
    <row r="70" spans="1:4" x14ac:dyDescent="0.25">
      <c r="B70" t="s">
        <v>10</v>
      </c>
      <c r="C70">
        <v>2749664</v>
      </c>
      <c r="D70">
        <v>625591</v>
      </c>
    </row>
    <row r="71" spans="1:4" x14ac:dyDescent="0.25">
      <c r="B71" t="s">
        <v>11</v>
      </c>
      <c r="C71">
        <v>2457132</v>
      </c>
      <c r="D71">
        <v>476574</v>
      </c>
    </row>
    <row r="72" spans="1:4" x14ac:dyDescent="0.25">
      <c r="B72" t="s">
        <v>12</v>
      </c>
      <c r="C72">
        <v>2554132</v>
      </c>
      <c r="D72">
        <v>436728</v>
      </c>
    </row>
    <row r="73" spans="1:4" x14ac:dyDescent="0.25">
      <c r="B73" t="s">
        <v>13</v>
      </c>
      <c r="C73">
        <v>2056786</v>
      </c>
      <c r="D73">
        <v>654867</v>
      </c>
    </row>
    <row r="74" spans="1:4" x14ac:dyDescent="0.25">
      <c r="B74" t="s">
        <v>14</v>
      </c>
      <c r="C74">
        <v>1945952</v>
      </c>
      <c r="D74">
        <v>560315</v>
      </c>
    </row>
    <row r="75" spans="1:4" x14ac:dyDescent="0.25">
      <c r="B75" t="s">
        <v>15</v>
      </c>
      <c r="C75">
        <v>2557954</v>
      </c>
      <c r="D75">
        <v>384979</v>
      </c>
    </row>
    <row r="76" spans="1:4" x14ac:dyDescent="0.25">
      <c r="B76" t="s">
        <v>16</v>
      </c>
      <c r="C76">
        <v>2817065</v>
      </c>
      <c r="D76">
        <v>647774</v>
      </c>
    </row>
    <row r="77" spans="1:4" x14ac:dyDescent="0.25">
      <c r="B77" t="s">
        <v>17</v>
      </c>
      <c r="C77">
        <v>2847568</v>
      </c>
      <c r="D77">
        <v>576701</v>
      </c>
    </row>
    <row r="78" spans="1:4" x14ac:dyDescent="0.25">
      <c r="A78" t="s">
        <v>21</v>
      </c>
      <c r="C78">
        <v>30013632</v>
      </c>
      <c r="D78">
        <v>6593768</v>
      </c>
    </row>
    <row r="79" spans="1:4" x14ac:dyDescent="0.25">
      <c r="A79">
        <v>2024</v>
      </c>
      <c r="B79" t="s">
        <v>6</v>
      </c>
      <c r="C79">
        <v>2392628</v>
      </c>
      <c r="D79">
        <v>491518</v>
      </c>
    </row>
    <row r="80" spans="1:4" x14ac:dyDescent="0.25">
      <c r="B80" t="s">
        <v>7</v>
      </c>
      <c r="C80">
        <v>2641341</v>
      </c>
      <c r="D80">
        <v>676881</v>
      </c>
    </row>
    <row r="81" spans="1:4" x14ac:dyDescent="0.25">
      <c r="B81" t="s">
        <v>8</v>
      </c>
      <c r="C81">
        <v>2353167</v>
      </c>
      <c r="D81">
        <v>722337</v>
      </c>
    </row>
    <row r="82" spans="1:4" x14ac:dyDescent="0.25">
      <c r="B82" t="s">
        <v>9</v>
      </c>
      <c r="C82">
        <v>2969693</v>
      </c>
      <c r="D82">
        <v>667790</v>
      </c>
    </row>
    <row r="83" spans="1:4" x14ac:dyDescent="0.25">
      <c r="B83" t="s">
        <v>10</v>
      </c>
      <c r="C83">
        <v>2609386</v>
      </c>
      <c r="D83">
        <v>547747</v>
      </c>
    </row>
    <row r="84" spans="1:4" x14ac:dyDescent="0.25">
      <c r="B84" t="s">
        <v>11</v>
      </c>
      <c r="C84">
        <v>2902671</v>
      </c>
      <c r="D84">
        <v>571039</v>
      </c>
    </row>
    <row r="85" spans="1:4" x14ac:dyDescent="0.25">
      <c r="B85" t="s">
        <v>12</v>
      </c>
      <c r="C85">
        <v>3089728</v>
      </c>
      <c r="D85">
        <v>424174</v>
      </c>
    </row>
    <row r="86" spans="1:4" x14ac:dyDescent="0.25">
      <c r="B86" t="s">
        <v>13</v>
      </c>
      <c r="C86">
        <v>2644605</v>
      </c>
      <c r="D86">
        <v>606149</v>
      </c>
    </row>
    <row r="87" spans="1:4" x14ac:dyDescent="0.25">
      <c r="B87" t="s">
        <v>14</v>
      </c>
      <c r="C87">
        <v>2777148</v>
      </c>
      <c r="D87">
        <v>472135</v>
      </c>
    </row>
    <row r="88" spans="1:4" x14ac:dyDescent="0.25">
      <c r="B88" t="s">
        <v>15</v>
      </c>
      <c r="C88">
        <v>2846356</v>
      </c>
      <c r="D88">
        <v>546438</v>
      </c>
    </row>
    <row r="89" spans="1:4" x14ac:dyDescent="0.25">
      <c r="B89" t="s">
        <v>16</v>
      </c>
      <c r="C89">
        <v>3402853</v>
      </c>
      <c r="D89">
        <v>534276</v>
      </c>
    </row>
    <row r="90" spans="1:4" x14ac:dyDescent="0.25">
      <c r="B90" t="s">
        <v>17</v>
      </c>
      <c r="C90">
        <v>2158914</v>
      </c>
      <c r="D90">
        <v>660229</v>
      </c>
    </row>
    <row r="91" spans="1:4" x14ac:dyDescent="0.25">
      <c r="A91" t="s">
        <v>22</v>
      </c>
      <c r="C91">
        <v>32788490</v>
      </c>
      <c r="D91">
        <v>6920713</v>
      </c>
    </row>
    <row r="92" spans="1:4" x14ac:dyDescent="0.25">
      <c r="A92" t="s">
        <v>23</v>
      </c>
      <c r="C92">
        <v>62802122</v>
      </c>
      <c r="D92">
        <v>13514481</v>
      </c>
    </row>
  </sheetData>
  <mergeCells count="1">
    <mergeCell ref="A64:I64"/>
  </mergeCell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7"/>
  <sheetViews>
    <sheetView topLeftCell="I13" workbookViewId="0">
      <selection activeCell="C27" sqref="C27:P27"/>
    </sheetView>
  </sheetViews>
  <sheetFormatPr defaultRowHeight="15" x14ac:dyDescent="0.25"/>
  <cols>
    <col min="2" max="2" width="9.42578125" bestFit="1" customWidth="1"/>
    <col min="3" max="16" width="11.42578125" bestFit="1" customWidth="1"/>
    <col min="17" max="18" width="12.140625" customWidth="1"/>
    <col min="19" max="19" width="13" customWidth="1"/>
    <col min="20" max="20" width="10.85546875" customWidth="1"/>
    <col min="35" max="35" width="15.7109375" customWidth="1"/>
  </cols>
  <sheetData>
    <row r="1" spans="1:35" s="2" customFormat="1" ht="75" x14ac:dyDescent="0.25">
      <c r="A1" s="6" t="s">
        <v>0</v>
      </c>
      <c r="B1" s="6" t="s">
        <v>1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6" t="s">
        <v>39</v>
      </c>
      <c r="S1" s="6" t="s">
        <v>40</v>
      </c>
      <c r="T1" s="6" t="s">
        <v>41</v>
      </c>
      <c r="U1" s="6" t="s">
        <v>42</v>
      </c>
      <c r="V1" s="6" t="s">
        <v>43</v>
      </c>
      <c r="W1" s="6" t="s">
        <v>44</v>
      </c>
      <c r="X1" s="6" t="s">
        <v>45</v>
      </c>
      <c r="Y1" s="6" t="s">
        <v>46</v>
      </c>
      <c r="Z1" s="6" t="s">
        <v>47</v>
      </c>
      <c r="AA1" s="6" t="s">
        <v>48</v>
      </c>
      <c r="AB1" s="6" t="s">
        <v>49</v>
      </c>
      <c r="AC1" s="6" t="s">
        <v>50</v>
      </c>
      <c r="AD1" s="6" t="s">
        <v>51</v>
      </c>
      <c r="AE1" s="6" t="s">
        <v>52</v>
      </c>
      <c r="AF1" s="6" t="s">
        <v>53</v>
      </c>
      <c r="AG1" s="6" t="s">
        <v>54</v>
      </c>
      <c r="AH1" s="6" t="s">
        <v>55</v>
      </c>
      <c r="AI1" s="7" t="s">
        <v>56</v>
      </c>
    </row>
    <row r="2" spans="1:35" x14ac:dyDescent="0.25">
      <c r="A2" s="8">
        <v>2023</v>
      </c>
      <c r="B2" s="9" t="s">
        <v>17</v>
      </c>
      <c r="C2" s="9">
        <v>1520482</v>
      </c>
      <c r="D2" s="9">
        <v>1327086</v>
      </c>
      <c r="E2" s="9">
        <v>2847568</v>
      </c>
      <c r="F2" s="9">
        <v>330871</v>
      </c>
      <c r="G2" s="9">
        <v>712154</v>
      </c>
      <c r="H2" s="9">
        <v>1043025</v>
      </c>
      <c r="I2" s="9">
        <v>1804543</v>
      </c>
      <c r="J2" s="9">
        <v>361890</v>
      </c>
      <c r="K2" s="9">
        <v>214811</v>
      </c>
      <c r="L2" s="9">
        <v>576701</v>
      </c>
      <c r="M2" s="9">
        <v>1227842</v>
      </c>
      <c r="N2" s="9">
        <v>148386</v>
      </c>
      <c r="O2" s="9">
        <v>1376228</v>
      </c>
      <c r="P2" s="10">
        <v>963359.6</v>
      </c>
      <c r="Q2" s="9">
        <f t="shared" ref="Q2:Q27" si="0">$I2/$E2</f>
        <v>0.63371375152410758</v>
      </c>
      <c r="R2" s="9">
        <f t="shared" ref="R2:R27" si="1">$M2/$E2</f>
        <v>0.43118970293246728</v>
      </c>
      <c r="S2" s="9">
        <f t="shared" ref="S2:S27" si="2">$P2/$E2</f>
        <v>0.33830960314204961</v>
      </c>
      <c r="T2" s="11">
        <v>0</v>
      </c>
      <c r="U2" s="9">
        <f t="shared" ref="U2:U27" si="3">$C2-$F2</f>
        <v>1189611</v>
      </c>
      <c r="V2" s="9">
        <f t="shared" ref="V2:V27" si="4">$D2-$G2</f>
        <v>614932</v>
      </c>
      <c r="W2" s="9">
        <f t="shared" ref="W2:W27" si="5">$U2-$J2</f>
        <v>827721</v>
      </c>
      <c r="X2" s="9">
        <f t="shared" ref="X2:X27" si="6">$V2-$K2</f>
        <v>400121</v>
      </c>
      <c r="Y2" s="9">
        <f t="shared" ref="Y2:Y27" si="7">0.7*$W2</f>
        <v>579404.69999999995</v>
      </c>
      <c r="Z2" s="9">
        <f t="shared" ref="Z2:Z27" si="8">0.7*$X2</f>
        <v>280084.69999999995</v>
      </c>
      <c r="AA2" s="9">
        <f t="shared" ref="AA2:AA27" si="9">$U2/$C2</f>
        <v>0.78239071557571871</v>
      </c>
      <c r="AB2" s="9">
        <f t="shared" ref="AB2:AB27" si="10">$V2/$D2</f>
        <v>0.4633701207005424</v>
      </c>
      <c r="AC2" s="9">
        <f t="shared" ref="AC2:AC27" si="11">$W2/$C2</f>
        <v>0.54438066350012693</v>
      </c>
      <c r="AD2" s="9">
        <f t="shared" ref="AD2:AD27" si="12">$X2/$D2</f>
        <v>0.30150344438868315</v>
      </c>
      <c r="AE2" s="9">
        <f t="shared" ref="AE2:AE27" si="13">$Y2/$C2</f>
        <v>0.38106646445008885</v>
      </c>
      <c r="AF2" s="9">
        <f t="shared" ref="AF2:AF27" si="14">$Z2/$D2</f>
        <v>0.2110524110720782</v>
      </c>
      <c r="AG2" s="11">
        <v>0</v>
      </c>
      <c r="AH2" s="11">
        <v>0</v>
      </c>
      <c r="AI2" s="12">
        <f t="shared" ref="AI2:AI27" si="15">$L2/$E2</f>
        <v>0.2025240485916403</v>
      </c>
    </row>
    <row r="3" spans="1:35" x14ac:dyDescent="0.25">
      <c r="A3" s="13">
        <v>2023</v>
      </c>
      <c r="B3" s="14" t="s">
        <v>6</v>
      </c>
      <c r="C3" s="14">
        <v>1281683</v>
      </c>
      <c r="D3" s="14">
        <v>1010631</v>
      </c>
      <c r="E3" s="14">
        <v>2292314</v>
      </c>
      <c r="F3" s="14">
        <v>253215</v>
      </c>
      <c r="G3" s="14">
        <v>507098</v>
      </c>
      <c r="H3" s="14">
        <v>760313</v>
      </c>
      <c r="I3" s="14">
        <v>1532001</v>
      </c>
      <c r="J3" s="14">
        <v>333439</v>
      </c>
      <c r="K3" s="14">
        <v>258834</v>
      </c>
      <c r="L3" s="14">
        <v>592273</v>
      </c>
      <c r="M3" s="14">
        <v>939728</v>
      </c>
      <c r="N3" s="14">
        <v>142069</v>
      </c>
      <c r="O3" s="14">
        <v>1081797</v>
      </c>
      <c r="P3" s="15">
        <v>757257.9</v>
      </c>
      <c r="Q3" s="14">
        <f t="shared" si="0"/>
        <v>0.66832074488922544</v>
      </c>
      <c r="R3" s="14">
        <f t="shared" si="1"/>
        <v>0.40994732833285491</v>
      </c>
      <c r="S3" s="14">
        <f t="shared" si="2"/>
        <v>0.33034649703312896</v>
      </c>
      <c r="T3" s="16">
        <f t="shared" ref="T3:T14" si="16">($E3-E2)/E2</f>
        <v>-0.19499235839144141</v>
      </c>
      <c r="U3" s="14">
        <f t="shared" si="3"/>
        <v>1028468</v>
      </c>
      <c r="V3" s="14">
        <f t="shared" si="4"/>
        <v>503533</v>
      </c>
      <c r="W3" s="14">
        <f t="shared" si="5"/>
        <v>695029</v>
      </c>
      <c r="X3" s="14">
        <f t="shared" si="6"/>
        <v>244699</v>
      </c>
      <c r="Y3" s="14">
        <f t="shared" si="7"/>
        <v>486520.3</v>
      </c>
      <c r="Z3" s="14">
        <f t="shared" si="8"/>
        <v>171289.3</v>
      </c>
      <c r="AA3" s="14">
        <f t="shared" si="9"/>
        <v>0.8024355476354138</v>
      </c>
      <c r="AB3" s="14">
        <f t="shared" si="10"/>
        <v>0.49823625042176622</v>
      </c>
      <c r="AC3" s="14">
        <f t="shared" si="11"/>
        <v>0.54227839489171659</v>
      </c>
      <c r="AD3" s="14">
        <f t="shared" si="12"/>
        <v>0.2421249694497794</v>
      </c>
      <c r="AE3" s="14">
        <f t="shared" si="13"/>
        <v>0.37959487642420159</v>
      </c>
      <c r="AF3" s="14">
        <f t="shared" si="14"/>
        <v>0.16948747861484556</v>
      </c>
      <c r="AG3" s="16">
        <f t="shared" ref="AG3:AG14" si="17">$C3/C2-1</f>
        <v>-0.15705480235872571</v>
      </c>
      <c r="AH3" s="16">
        <f t="shared" ref="AH3:AH14" si="18">$D3/D2-1</f>
        <v>-0.23845854752442575</v>
      </c>
      <c r="AI3" s="17">
        <f t="shared" si="15"/>
        <v>0.25837341655637053</v>
      </c>
    </row>
    <row r="4" spans="1:35" x14ac:dyDescent="0.25">
      <c r="A4" s="18">
        <v>2023</v>
      </c>
      <c r="B4" s="19" t="s">
        <v>7</v>
      </c>
      <c r="C4" s="19">
        <v>1293595</v>
      </c>
      <c r="D4" s="19">
        <v>1857805</v>
      </c>
      <c r="E4" s="19">
        <v>3151400</v>
      </c>
      <c r="F4" s="19">
        <v>530943</v>
      </c>
      <c r="G4" s="19">
        <v>603309</v>
      </c>
      <c r="H4" s="19">
        <v>1134252</v>
      </c>
      <c r="I4" s="19">
        <v>2017148</v>
      </c>
      <c r="J4" s="19">
        <v>215758</v>
      </c>
      <c r="K4" s="19">
        <v>272689</v>
      </c>
      <c r="L4" s="19">
        <v>488447</v>
      </c>
      <c r="M4" s="19">
        <v>1528701</v>
      </c>
      <c r="N4" s="19">
        <v>153100</v>
      </c>
      <c r="O4" s="19">
        <v>1681801</v>
      </c>
      <c r="P4" s="20">
        <v>1177260.7</v>
      </c>
      <c r="Q4" s="19">
        <f t="shared" si="0"/>
        <v>0.64007996446023985</v>
      </c>
      <c r="R4" s="19">
        <f t="shared" si="1"/>
        <v>0.4850863108459732</v>
      </c>
      <c r="S4" s="19">
        <f t="shared" si="2"/>
        <v>0.37356752554420258</v>
      </c>
      <c r="T4" s="21">
        <f t="shared" si="16"/>
        <v>0.37476802916179897</v>
      </c>
      <c r="U4" s="19">
        <f t="shared" si="3"/>
        <v>762652</v>
      </c>
      <c r="V4" s="19">
        <f t="shared" si="4"/>
        <v>1254496</v>
      </c>
      <c r="W4" s="19">
        <f t="shared" si="5"/>
        <v>546894</v>
      </c>
      <c r="X4" s="19">
        <f t="shared" si="6"/>
        <v>981807</v>
      </c>
      <c r="Y4" s="19">
        <f t="shared" si="7"/>
        <v>382825.8</v>
      </c>
      <c r="Z4" s="19">
        <f t="shared" si="8"/>
        <v>687264.89999999991</v>
      </c>
      <c r="AA4" s="19">
        <f t="shared" si="9"/>
        <v>0.58956010188660279</v>
      </c>
      <c r="AB4" s="19">
        <f t="shared" si="10"/>
        <v>0.67525709102946752</v>
      </c>
      <c r="AC4" s="19">
        <f t="shared" si="11"/>
        <v>0.42277065078328224</v>
      </c>
      <c r="AD4" s="19">
        <f t="shared" si="12"/>
        <v>0.52847688535664394</v>
      </c>
      <c r="AE4" s="19">
        <f t="shared" si="13"/>
        <v>0.29593945554829759</v>
      </c>
      <c r="AF4" s="19">
        <f t="shared" si="14"/>
        <v>0.36993381974965073</v>
      </c>
      <c r="AG4" s="21">
        <f t="shared" si="17"/>
        <v>9.2940298030013135E-3</v>
      </c>
      <c r="AH4" s="21">
        <f t="shared" si="18"/>
        <v>0.83826243208450957</v>
      </c>
      <c r="AI4" s="22">
        <f t="shared" si="15"/>
        <v>0.15499365361426667</v>
      </c>
    </row>
    <row r="5" spans="1:35" x14ac:dyDescent="0.25">
      <c r="A5" s="13">
        <v>2023</v>
      </c>
      <c r="B5" s="14" t="s">
        <v>8</v>
      </c>
      <c r="C5" s="14">
        <v>1250865</v>
      </c>
      <c r="D5" s="14">
        <v>1209484</v>
      </c>
      <c r="E5" s="14">
        <v>2460349</v>
      </c>
      <c r="F5" s="14">
        <v>496336</v>
      </c>
      <c r="G5" s="14">
        <v>711858</v>
      </c>
      <c r="H5" s="14">
        <v>1208194</v>
      </c>
      <c r="I5" s="14">
        <v>1252155</v>
      </c>
      <c r="J5" s="14">
        <v>310403</v>
      </c>
      <c r="K5" s="14">
        <v>231985</v>
      </c>
      <c r="L5" s="14">
        <v>542388</v>
      </c>
      <c r="M5" s="14">
        <v>709767</v>
      </c>
      <c r="N5" s="14">
        <v>158043</v>
      </c>
      <c r="O5" s="14">
        <v>867810</v>
      </c>
      <c r="P5" s="15">
        <v>607467</v>
      </c>
      <c r="Q5" s="14">
        <f t="shared" si="0"/>
        <v>0.50893389515064735</v>
      </c>
      <c r="R5" s="14">
        <f t="shared" si="1"/>
        <v>0.2884822437792362</v>
      </c>
      <c r="S5" s="14">
        <f t="shared" si="2"/>
        <v>0.24690277680117739</v>
      </c>
      <c r="T5" s="16">
        <f t="shared" si="16"/>
        <v>-0.21928381036999428</v>
      </c>
      <c r="U5" s="14">
        <f t="shared" si="3"/>
        <v>754529</v>
      </c>
      <c r="V5" s="14">
        <f t="shared" si="4"/>
        <v>497626</v>
      </c>
      <c r="W5" s="14">
        <f t="shared" si="5"/>
        <v>444126</v>
      </c>
      <c r="X5" s="14">
        <f t="shared" si="6"/>
        <v>265641</v>
      </c>
      <c r="Y5" s="14">
        <f t="shared" si="7"/>
        <v>310888.19999999995</v>
      </c>
      <c r="Z5" s="14">
        <f t="shared" si="8"/>
        <v>185948.69999999998</v>
      </c>
      <c r="AA5" s="14">
        <f t="shared" si="9"/>
        <v>0.60320578159913341</v>
      </c>
      <c r="AB5" s="14">
        <f t="shared" si="10"/>
        <v>0.41143661263811676</v>
      </c>
      <c r="AC5" s="14">
        <f t="shared" si="11"/>
        <v>0.35505510186950628</v>
      </c>
      <c r="AD5" s="14">
        <f t="shared" si="12"/>
        <v>0.21963167764104363</v>
      </c>
      <c r="AE5" s="14">
        <f t="shared" si="13"/>
        <v>0.24853857130865437</v>
      </c>
      <c r="AF5" s="14">
        <f t="shared" si="14"/>
        <v>0.15374217434873053</v>
      </c>
      <c r="AG5" s="16">
        <f t="shared" si="17"/>
        <v>-3.3031976777894156E-2</v>
      </c>
      <c r="AH5" s="16">
        <f t="shared" si="18"/>
        <v>-0.34897150131472354</v>
      </c>
      <c r="AI5" s="17">
        <f t="shared" si="15"/>
        <v>0.22045165137141112</v>
      </c>
    </row>
    <row r="6" spans="1:35" x14ac:dyDescent="0.25">
      <c r="A6" s="18">
        <v>2023</v>
      </c>
      <c r="B6" s="19" t="s">
        <v>9</v>
      </c>
      <c r="C6" s="19">
        <v>1199596</v>
      </c>
      <c r="D6" s="19">
        <v>923720</v>
      </c>
      <c r="E6" s="19">
        <v>2123316</v>
      </c>
      <c r="F6" s="19">
        <v>510123</v>
      </c>
      <c r="G6" s="19">
        <v>723837</v>
      </c>
      <c r="H6" s="19">
        <v>1233960</v>
      </c>
      <c r="I6" s="19">
        <v>889356</v>
      </c>
      <c r="J6" s="19">
        <v>297975</v>
      </c>
      <c r="K6" s="19">
        <v>309156</v>
      </c>
      <c r="L6" s="19">
        <v>607131</v>
      </c>
      <c r="M6" s="19">
        <v>282225</v>
      </c>
      <c r="N6" s="19">
        <v>116562</v>
      </c>
      <c r="O6" s="19">
        <v>398787</v>
      </c>
      <c r="P6" s="20">
        <v>279150.90000000002</v>
      </c>
      <c r="Q6" s="19">
        <f t="shared" si="0"/>
        <v>0.41885239879509223</v>
      </c>
      <c r="R6" s="19">
        <f t="shared" si="1"/>
        <v>0.13291709759640111</v>
      </c>
      <c r="S6" s="19">
        <f t="shared" si="2"/>
        <v>0.13146931497713954</v>
      </c>
      <c r="T6" s="21">
        <f t="shared" si="16"/>
        <v>-0.13698585038138897</v>
      </c>
      <c r="U6" s="19">
        <f t="shared" si="3"/>
        <v>689473</v>
      </c>
      <c r="V6" s="19">
        <f t="shared" si="4"/>
        <v>199883</v>
      </c>
      <c r="W6" s="19">
        <f t="shared" si="5"/>
        <v>391498</v>
      </c>
      <c r="X6" s="19">
        <f t="shared" si="6"/>
        <v>-109273</v>
      </c>
      <c r="Y6" s="19">
        <f t="shared" si="7"/>
        <v>274048.59999999998</v>
      </c>
      <c r="Z6" s="19">
        <f t="shared" si="8"/>
        <v>-76491.099999999991</v>
      </c>
      <c r="AA6" s="19">
        <f t="shared" si="9"/>
        <v>0.57475433395909958</v>
      </c>
      <c r="AB6" s="19">
        <f t="shared" si="10"/>
        <v>0.21638916554800156</v>
      </c>
      <c r="AC6" s="19">
        <f t="shared" si="11"/>
        <v>0.32635820726311193</v>
      </c>
      <c r="AD6" s="19">
        <f t="shared" si="12"/>
        <v>-0.11829666998657602</v>
      </c>
      <c r="AE6" s="19">
        <f t="shared" si="13"/>
        <v>0.22845074508417831</v>
      </c>
      <c r="AF6" s="19">
        <f t="shared" si="14"/>
        <v>-8.2807668990603198E-2</v>
      </c>
      <c r="AG6" s="21">
        <f t="shared" si="17"/>
        <v>-4.0986837108720753E-2</v>
      </c>
      <c r="AH6" s="21">
        <f t="shared" si="18"/>
        <v>-0.23626935122746562</v>
      </c>
      <c r="AI6" s="22">
        <f t="shared" si="15"/>
        <v>0.28593530119869109</v>
      </c>
    </row>
    <row r="7" spans="1:35" x14ac:dyDescent="0.25">
      <c r="A7" s="13">
        <v>2023</v>
      </c>
      <c r="B7" s="14" t="s">
        <v>10</v>
      </c>
      <c r="C7" s="14">
        <v>1296139</v>
      </c>
      <c r="D7" s="14">
        <v>1453525</v>
      </c>
      <c r="E7" s="14">
        <v>2749664</v>
      </c>
      <c r="F7" s="14">
        <v>460543</v>
      </c>
      <c r="G7" s="14">
        <v>832523</v>
      </c>
      <c r="H7" s="14">
        <v>1293066</v>
      </c>
      <c r="I7" s="14">
        <v>1456598</v>
      </c>
      <c r="J7" s="14">
        <v>307649</v>
      </c>
      <c r="K7" s="14">
        <v>317942</v>
      </c>
      <c r="L7" s="14">
        <v>625591</v>
      </c>
      <c r="M7" s="14">
        <v>831007</v>
      </c>
      <c r="N7" s="14">
        <v>58675</v>
      </c>
      <c r="O7" s="14">
        <v>889682</v>
      </c>
      <c r="P7" s="15">
        <v>622777.4</v>
      </c>
      <c r="Q7" s="14">
        <f t="shared" si="0"/>
        <v>0.52973672419611995</v>
      </c>
      <c r="R7" s="14">
        <f t="shared" si="1"/>
        <v>0.30222128958301814</v>
      </c>
      <c r="S7" s="14">
        <f t="shared" si="2"/>
        <v>0.22649218231754861</v>
      </c>
      <c r="T7" s="16">
        <f t="shared" si="16"/>
        <v>0.29498576754472722</v>
      </c>
      <c r="U7" s="14">
        <f t="shared" si="3"/>
        <v>835596</v>
      </c>
      <c r="V7" s="14">
        <f t="shared" si="4"/>
        <v>621002</v>
      </c>
      <c r="W7" s="14">
        <f t="shared" si="5"/>
        <v>527947</v>
      </c>
      <c r="X7" s="14">
        <f t="shared" si="6"/>
        <v>303060</v>
      </c>
      <c r="Y7" s="14">
        <f t="shared" si="7"/>
        <v>369562.89999999997</v>
      </c>
      <c r="Z7" s="14">
        <f t="shared" si="8"/>
        <v>212142</v>
      </c>
      <c r="AA7" s="14">
        <f t="shared" si="9"/>
        <v>0.64468085598843949</v>
      </c>
      <c r="AB7" s="14">
        <f t="shared" si="10"/>
        <v>0.42723860958703841</v>
      </c>
      <c r="AC7" s="14">
        <f t="shared" si="11"/>
        <v>0.40732282571545181</v>
      </c>
      <c r="AD7" s="14">
        <f t="shared" si="12"/>
        <v>0.20850002579934987</v>
      </c>
      <c r="AE7" s="14">
        <f t="shared" si="13"/>
        <v>0.28512597800081624</v>
      </c>
      <c r="AF7" s="14">
        <f t="shared" si="14"/>
        <v>0.14595001805954491</v>
      </c>
      <c r="AG7" s="16">
        <f t="shared" si="17"/>
        <v>8.0479594796915022E-2</v>
      </c>
      <c r="AH7" s="16">
        <f t="shared" si="18"/>
        <v>0.5735558394318625</v>
      </c>
      <c r="AI7" s="17">
        <f t="shared" si="15"/>
        <v>0.22751543461310181</v>
      </c>
    </row>
    <row r="8" spans="1:35" x14ac:dyDescent="0.25">
      <c r="A8" s="18">
        <v>2023</v>
      </c>
      <c r="B8" s="19" t="s">
        <v>11</v>
      </c>
      <c r="C8" s="19">
        <v>1293229</v>
      </c>
      <c r="D8" s="19">
        <v>1163903</v>
      </c>
      <c r="E8" s="19">
        <v>2457132</v>
      </c>
      <c r="F8" s="19">
        <v>501550</v>
      </c>
      <c r="G8" s="19">
        <v>742420</v>
      </c>
      <c r="H8" s="19">
        <v>1243970</v>
      </c>
      <c r="I8" s="19">
        <v>1213162</v>
      </c>
      <c r="J8" s="19">
        <v>173080</v>
      </c>
      <c r="K8" s="19">
        <v>303494</v>
      </c>
      <c r="L8" s="19">
        <v>476574</v>
      </c>
      <c r="M8" s="19">
        <v>736588</v>
      </c>
      <c r="N8" s="19">
        <v>81945</v>
      </c>
      <c r="O8" s="19">
        <v>818533</v>
      </c>
      <c r="P8" s="20">
        <v>572973.1</v>
      </c>
      <c r="Q8" s="19">
        <f t="shared" si="0"/>
        <v>0.49373090253189489</v>
      </c>
      <c r="R8" s="19">
        <f t="shared" si="1"/>
        <v>0.29977551063597724</v>
      </c>
      <c r="S8" s="19">
        <f t="shared" si="2"/>
        <v>0.23318775710869419</v>
      </c>
      <c r="T8" s="21">
        <f t="shared" si="16"/>
        <v>-0.10638827143971046</v>
      </c>
      <c r="U8" s="19">
        <f t="shared" si="3"/>
        <v>791679</v>
      </c>
      <c r="V8" s="19">
        <f t="shared" si="4"/>
        <v>421483</v>
      </c>
      <c r="W8" s="19">
        <f t="shared" si="5"/>
        <v>618599</v>
      </c>
      <c r="X8" s="19">
        <f t="shared" si="6"/>
        <v>117989</v>
      </c>
      <c r="Y8" s="19">
        <f t="shared" si="7"/>
        <v>433019.3</v>
      </c>
      <c r="Z8" s="19">
        <f t="shared" si="8"/>
        <v>82592.299999999988</v>
      </c>
      <c r="AA8" s="19">
        <f t="shared" si="9"/>
        <v>0.61217232214866812</v>
      </c>
      <c r="AB8" s="19">
        <f t="shared" si="10"/>
        <v>0.36212897466541455</v>
      </c>
      <c r="AC8" s="19">
        <f t="shared" si="11"/>
        <v>0.47833678335391489</v>
      </c>
      <c r="AD8" s="19">
        <f t="shared" si="12"/>
        <v>0.10137356807225345</v>
      </c>
      <c r="AE8" s="19">
        <f t="shared" si="13"/>
        <v>0.33483574834774044</v>
      </c>
      <c r="AF8" s="19">
        <f t="shared" si="14"/>
        <v>7.0961497650577396E-2</v>
      </c>
      <c r="AG8" s="21">
        <f t="shared" si="17"/>
        <v>-2.2451295732942578E-3</v>
      </c>
      <c r="AH8" s="21">
        <f t="shared" si="18"/>
        <v>-0.19925491477614765</v>
      </c>
      <c r="AI8" s="22">
        <f t="shared" si="15"/>
        <v>0.19395539189591768</v>
      </c>
    </row>
    <row r="9" spans="1:35" x14ac:dyDescent="0.25">
      <c r="A9" s="13">
        <v>2023</v>
      </c>
      <c r="B9" s="14" t="s">
        <v>12</v>
      </c>
      <c r="C9" s="14">
        <v>1168866</v>
      </c>
      <c r="D9" s="14">
        <v>1385266</v>
      </c>
      <c r="E9" s="14">
        <v>2554132</v>
      </c>
      <c r="F9" s="14">
        <v>311534</v>
      </c>
      <c r="G9" s="14">
        <v>718403</v>
      </c>
      <c r="H9" s="14">
        <v>1029937</v>
      </c>
      <c r="I9" s="14">
        <v>1524195</v>
      </c>
      <c r="J9" s="14">
        <v>233933</v>
      </c>
      <c r="K9" s="14">
        <v>202795</v>
      </c>
      <c r="L9" s="14">
        <v>436728</v>
      </c>
      <c r="M9" s="14">
        <v>1087467</v>
      </c>
      <c r="N9" s="14">
        <v>99760</v>
      </c>
      <c r="O9" s="14">
        <v>1187227</v>
      </c>
      <c r="P9" s="15">
        <v>831058.9</v>
      </c>
      <c r="Q9" s="14">
        <f t="shared" si="0"/>
        <v>0.59675654977894643</v>
      </c>
      <c r="R9" s="14">
        <f t="shared" si="1"/>
        <v>0.42576773635818355</v>
      </c>
      <c r="S9" s="14">
        <f t="shared" si="2"/>
        <v>0.32537821067979261</v>
      </c>
      <c r="T9" s="16">
        <f t="shared" si="16"/>
        <v>3.9476918618942737E-2</v>
      </c>
      <c r="U9" s="14">
        <f t="shared" si="3"/>
        <v>857332</v>
      </c>
      <c r="V9" s="14">
        <f t="shared" si="4"/>
        <v>666863</v>
      </c>
      <c r="W9" s="14">
        <f t="shared" si="5"/>
        <v>623399</v>
      </c>
      <c r="X9" s="14">
        <f t="shared" si="6"/>
        <v>464068</v>
      </c>
      <c r="Y9" s="14">
        <f t="shared" si="7"/>
        <v>436379.3</v>
      </c>
      <c r="Z9" s="14">
        <f t="shared" si="8"/>
        <v>324847.59999999998</v>
      </c>
      <c r="AA9" s="14">
        <f t="shared" si="9"/>
        <v>0.73347329805127359</v>
      </c>
      <c r="AB9" s="14">
        <f t="shared" si="10"/>
        <v>0.48139707464126025</v>
      </c>
      <c r="AC9" s="14">
        <f t="shared" si="11"/>
        <v>0.53333658434756426</v>
      </c>
      <c r="AD9" s="14">
        <f t="shared" si="12"/>
        <v>0.33500280812493771</v>
      </c>
      <c r="AE9" s="14">
        <f t="shared" si="13"/>
        <v>0.37333560904329494</v>
      </c>
      <c r="AF9" s="14">
        <f t="shared" si="14"/>
        <v>0.2345019656874564</v>
      </c>
      <c r="AG9" s="16">
        <f t="shared" si="17"/>
        <v>-9.616471638047086E-2</v>
      </c>
      <c r="AH9" s="16">
        <f t="shared" si="18"/>
        <v>0.19019024781274729</v>
      </c>
      <c r="AI9" s="17">
        <f t="shared" si="15"/>
        <v>0.17098881342076291</v>
      </c>
    </row>
    <row r="10" spans="1:35" x14ac:dyDescent="0.25">
      <c r="A10" s="18">
        <v>2023</v>
      </c>
      <c r="B10" s="19" t="s">
        <v>13</v>
      </c>
      <c r="C10" s="19">
        <v>874278</v>
      </c>
      <c r="D10" s="19">
        <v>1182508</v>
      </c>
      <c r="E10" s="19">
        <v>2056786</v>
      </c>
      <c r="F10" s="19">
        <v>241669</v>
      </c>
      <c r="G10" s="19">
        <v>689224</v>
      </c>
      <c r="H10" s="19">
        <v>930893</v>
      </c>
      <c r="I10" s="19">
        <v>1125893</v>
      </c>
      <c r="J10" s="19">
        <v>242435</v>
      </c>
      <c r="K10" s="19">
        <v>412432</v>
      </c>
      <c r="L10" s="19">
        <v>654867</v>
      </c>
      <c r="M10" s="19">
        <v>471026</v>
      </c>
      <c r="N10" s="19">
        <v>94283</v>
      </c>
      <c r="O10" s="19">
        <v>565309</v>
      </c>
      <c r="P10" s="20">
        <v>395716.3</v>
      </c>
      <c r="Q10" s="19">
        <f t="shared" si="0"/>
        <v>0.54740405662037761</v>
      </c>
      <c r="R10" s="19">
        <f t="shared" si="1"/>
        <v>0.22901069921712808</v>
      </c>
      <c r="S10" s="19">
        <f t="shared" si="2"/>
        <v>0.19239546554673165</v>
      </c>
      <c r="T10" s="21">
        <f t="shared" si="16"/>
        <v>-0.19472212086141202</v>
      </c>
      <c r="U10" s="19">
        <f t="shared" si="3"/>
        <v>632609</v>
      </c>
      <c r="V10" s="19">
        <f t="shared" si="4"/>
        <v>493284</v>
      </c>
      <c r="W10" s="19">
        <f t="shared" si="5"/>
        <v>390174</v>
      </c>
      <c r="X10" s="19">
        <f t="shared" si="6"/>
        <v>80852</v>
      </c>
      <c r="Y10" s="19">
        <f t="shared" si="7"/>
        <v>273121.8</v>
      </c>
      <c r="Z10" s="19">
        <f t="shared" si="8"/>
        <v>56596.399999999994</v>
      </c>
      <c r="AA10" s="19">
        <f t="shared" si="9"/>
        <v>0.72357877013947514</v>
      </c>
      <c r="AB10" s="19">
        <f t="shared" si="10"/>
        <v>0.41715066621113767</v>
      </c>
      <c r="AC10" s="19">
        <f t="shared" si="11"/>
        <v>0.44628138875735179</v>
      </c>
      <c r="AD10" s="19">
        <f t="shared" si="12"/>
        <v>6.8373321787252181E-2</v>
      </c>
      <c r="AE10" s="19">
        <f t="shared" si="13"/>
        <v>0.31239697213014622</v>
      </c>
      <c r="AF10" s="19">
        <f t="shared" si="14"/>
        <v>4.7861325251076524E-2</v>
      </c>
      <c r="AG10" s="21">
        <f t="shared" si="17"/>
        <v>-0.25202888953909175</v>
      </c>
      <c r="AH10" s="21">
        <f t="shared" si="18"/>
        <v>-0.14636755684467817</v>
      </c>
      <c r="AI10" s="22">
        <f t="shared" si="15"/>
        <v>0.31839335740324953</v>
      </c>
    </row>
    <row r="11" spans="1:35" x14ac:dyDescent="0.25">
      <c r="A11" s="13">
        <v>2023</v>
      </c>
      <c r="B11" s="14" t="s">
        <v>14</v>
      </c>
      <c r="C11" s="14">
        <v>805782</v>
      </c>
      <c r="D11" s="14">
        <v>1140170</v>
      </c>
      <c r="E11" s="14">
        <v>1945952</v>
      </c>
      <c r="F11" s="14">
        <v>450722</v>
      </c>
      <c r="G11" s="14">
        <v>969360</v>
      </c>
      <c r="H11" s="14">
        <v>1420082</v>
      </c>
      <c r="I11" s="14">
        <v>525870</v>
      </c>
      <c r="J11" s="14">
        <v>289764</v>
      </c>
      <c r="K11" s="14">
        <v>270551</v>
      </c>
      <c r="L11" s="14">
        <v>560315</v>
      </c>
      <c r="M11" s="14">
        <v>-34445</v>
      </c>
      <c r="N11" s="14">
        <v>144694</v>
      </c>
      <c r="O11" s="14">
        <v>110249</v>
      </c>
      <c r="P11" s="15">
        <v>77174.3</v>
      </c>
      <c r="Q11" s="14">
        <f t="shared" si="0"/>
        <v>0.27023790925983787</v>
      </c>
      <c r="R11" s="14">
        <f t="shared" si="1"/>
        <v>-1.7700847708473796E-2</v>
      </c>
      <c r="S11" s="14">
        <f t="shared" si="2"/>
        <v>3.9658891894558554E-2</v>
      </c>
      <c r="T11" s="16">
        <f t="shared" si="16"/>
        <v>-5.3886986784235209E-2</v>
      </c>
      <c r="U11" s="14">
        <f t="shared" si="3"/>
        <v>355060</v>
      </c>
      <c r="V11" s="14">
        <f t="shared" si="4"/>
        <v>170810</v>
      </c>
      <c r="W11" s="14">
        <f t="shared" si="5"/>
        <v>65296</v>
      </c>
      <c r="X11" s="14">
        <f t="shared" si="6"/>
        <v>-99741</v>
      </c>
      <c r="Y11" s="14">
        <f t="shared" si="7"/>
        <v>45707.199999999997</v>
      </c>
      <c r="Z11" s="14">
        <f t="shared" si="8"/>
        <v>-69818.7</v>
      </c>
      <c r="AA11" s="14">
        <f t="shared" si="9"/>
        <v>0.4406402724310049</v>
      </c>
      <c r="AB11" s="14">
        <f t="shared" si="10"/>
        <v>0.14981099309752055</v>
      </c>
      <c r="AC11" s="14">
        <f t="shared" si="11"/>
        <v>8.1034324420252629E-2</v>
      </c>
      <c r="AD11" s="14">
        <f t="shared" si="12"/>
        <v>-8.7479060140154538E-2</v>
      </c>
      <c r="AE11" s="14">
        <f t="shared" si="13"/>
        <v>5.6724027094176836E-2</v>
      </c>
      <c r="AF11" s="14">
        <f t="shared" si="14"/>
        <v>-6.1235342098108173E-2</v>
      </c>
      <c r="AG11" s="16">
        <f t="shared" si="17"/>
        <v>-7.8345789325592108E-2</v>
      </c>
      <c r="AH11" s="16">
        <f t="shared" si="18"/>
        <v>-3.5803563273990591E-2</v>
      </c>
      <c r="AI11" s="17">
        <f t="shared" si="15"/>
        <v>0.28793875696831167</v>
      </c>
    </row>
    <row r="12" spans="1:35" x14ac:dyDescent="0.25">
      <c r="A12" s="18">
        <v>2023</v>
      </c>
      <c r="B12" s="19" t="s">
        <v>15</v>
      </c>
      <c r="C12" s="19">
        <v>1176416</v>
      </c>
      <c r="D12" s="19">
        <v>1381538</v>
      </c>
      <c r="E12" s="19">
        <v>2557954</v>
      </c>
      <c r="F12" s="19">
        <v>341138</v>
      </c>
      <c r="G12" s="19">
        <v>725465</v>
      </c>
      <c r="H12" s="19">
        <v>1066603</v>
      </c>
      <c r="I12" s="19">
        <v>1491351</v>
      </c>
      <c r="J12" s="19">
        <v>176742</v>
      </c>
      <c r="K12" s="19">
        <v>208237</v>
      </c>
      <c r="L12" s="19">
        <v>384979</v>
      </c>
      <c r="M12" s="19">
        <v>1106372</v>
      </c>
      <c r="N12" s="19">
        <v>141732</v>
      </c>
      <c r="O12" s="19">
        <v>1248104</v>
      </c>
      <c r="P12" s="20">
        <v>873672.8</v>
      </c>
      <c r="Q12" s="19">
        <f t="shared" si="0"/>
        <v>0.58302494884583533</v>
      </c>
      <c r="R12" s="19">
        <f t="shared" si="1"/>
        <v>0.43252224238590686</v>
      </c>
      <c r="S12" s="19">
        <f t="shared" si="2"/>
        <v>0.34155141179239346</v>
      </c>
      <c r="T12" s="21">
        <f t="shared" si="16"/>
        <v>0.31450004933317988</v>
      </c>
      <c r="U12" s="19">
        <f t="shared" si="3"/>
        <v>835278</v>
      </c>
      <c r="V12" s="19">
        <f t="shared" si="4"/>
        <v>656073</v>
      </c>
      <c r="W12" s="19">
        <f t="shared" si="5"/>
        <v>658536</v>
      </c>
      <c r="X12" s="19">
        <f t="shared" si="6"/>
        <v>447836</v>
      </c>
      <c r="Y12" s="19">
        <f t="shared" si="7"/>
        <v>460975.19999999995</v>
      </c>
      <c r="Z12" s="19">
        <f t="shared" si="8"/>
        <v>313485.19999999995</v>
      </c>
      <c r="AA12" s="19">
        <f t="shared" si="9"/>
        <v>0.71001924489296309</v>
      </c>
      <c r="AB12" s="19">
        <f t="shared" si="10"/>
        <v>0.47488596042960818</v>
      </c>
      <c r="AC12" s="19">
        <f t="shared" si="11"/>
        <v>0.55978157386502736</v>
      </c>
      <c r="AD12" s="19">
        <f t="shared" si="12"/>
        <v>0.32415756931767348</v>
      </c>
      <c r="AE12" s="19">
        <f t="shared" si="13"/>
        <v>0.39184710170551912</v>
      </c>
      <c r="AF12" s="19">
        <f t="shared" si="14"/>
        <v>0.22691029852237141</v>
      </c>
      <c r="AG12" s="21">
        <f t="shared" si="17"/>
        <v>0.45996808069676409</v>
      </c>
      <c r="AH12" s="21">
        <f t="shared" si="18"/>
        <v>0.21169474727452919</v>
      </c>
      <c r="AI12" s="22">
        <f t="shared" si="15"/>
        <v>0.15050270645992853</v>
      </c>
    </row>
    <row r="13" spans="1:35" x14ac:dyDescent="0.25">
      <c r="A13" s="13">
        <v>2023</v>
      </c>
      <c r="B13" s="14" t="s">
        <v>16</v>
      </c>
      <c r="C13" s="14">
        <v>1396210</v>
      </c>
      <c r="D13" s="14">
        <v>1420855</v>
      </c>
      <c r="E13" s="14">
        <v>2817065</v>
      </c>
      <c r="F13" s="14">
        <v>345405</v>
      </c>
      <c r="G13" s="14">
        <v>863959</v>
      </c>
      <c r="H13" s="14">
        <v>1209364</v>
      </c>
      <c r="I13" s="14">
        <v>1607701</v>
      </c>
      <c r="J13" s="14">
        <v>240323</v>
      </c>
      <c r="K13" s="14">
        <v>407451</v>
      </c>
      <c r="L13" s="14">
        <v>647774</v>
      </c>
      <c r="M13" s="14">
        <v>959927</v>
      </c>
      <c r="N13" s="14">
        <v>97531</v>
      </c>
      <c r="O13" s="14">
        <v>1057458</v>
      </c>
      <c r="P13" s="15">
        <v>740220.6</v>
      </c>
      <c r="Q13" s="14">
        <f t="shared" si="0"/>
        <v>0.57070071155617641</v>
      </c>
      <c r="R13" s="14">
        <f t="shared" si="1"/>
        <v>0.34075429569427756</v>
      </c>
      <c r="S13" s="14">
        <f t="shared" si="2"/>
        <v>0.26276305303569497</v>
      </c>
      <c r="T13" s="16">
        <f t="shared" si="16"/>
        <v>0.10129619219110274</v>
      </c>
      <c r="U13" s="14">
        <f t="shared" si="3"/>
        <v>1050805</v>
      </c>
      <c r="V13" s="14">
        <f t="shared" si="4"/>
        <v>556896</v>
      </c>
      <c r="W13" s="14">
        <f t="shared" si="5"/>
        <v>810482</v>
      </c>
      <c r="X13" s="14">
        <f t="shared" si="6"/>
        <v>149445</v>
      </c>
      <c r="Y13" s="14">
        <f t="shared" si="7"/>
        <v>567337.39999999991</v>
      </c>
      <c r="Z13" s="14">
        <f t="shared" si="8"/>
        <v>104611.5</v>
      </c>
      <c r="AA13" s="14">
        <f t="shared" si="9"/>
        <v>0.75261242936234518</v>
      </c>
      <c r="AB13" s="14">
        <f t="shared" si="10"/>
        <v>0.39194428706659018</v>
      </c>
      <c r="AC13" s="14">
        <f t="shared" si="11"/>
        <v>0.58048717599788002</v>
      </c>
      <c r="AD13" s="14">
        <f t="shared" si="12"/>
        <v>0.10517962775934209</v>
      </c>
      <c r="AE13" s="14">
        <f t="shared" si="13"/>
        <v>0.40634102319851589</v>
      </c>
      <c r="AF13" s="14">
        <f t="shared" si="14"/>
        <v>7.3625739431539466E-2</v>
      </c>
      <c r="AG13" s="16">
        <f t="shared" si="17"/>
        <v>0.18683356907760529</v>
      </c>
      <c r="AH13" s="16">
        <f t="shared" si="18"/>
        <v>2.8458862514096683E-2</v>
      </c>
      <c r="AI13" s="17">
        <f t="shared" si="15"/>
        <v>0.22994641586189882</v>
      </c>
    </row>
    <row r="14" spans="1:35" x14ac:dyDescent="0.25">
      <c r="A14" t="s">
        <v>57</v>
      </c>
      <c r="C14" s="39">
        <f>SUM(C2:C13)/10^6</f>
        <v>14.557141</v>
      </c>
      <c r="D14" s="39">
        <f t="shared" ref="D14:P14" si="19">SUM(D2:D13)/10^6</f>
        <v>15.456491</v>
      </c>
      <c r="E14" s="39">
        <f t="shared" si="19"/>
        <v>30.013632000000001</v>
      </c>
      <c r="F14" s="39">
        <f t="shared" si="19"/>
        <v>4.7740489999999998</v>
      </c>
      <c r="G14" s="39">
        <f t="shared" si="19"/>
        <v>8.7996099999999995</v>
      </c>
      <c r="H14" s="39">
        <f t="shared" si="19"/>
        <v>13.573658999999999</v>
      </c>
      <c r="I14" s="39">
        <f t="shared" si="19"/>
        <v>16.439972999999998</v>
      </c>
      <c r="J14" s="39">
        <f t="shared" si="19"/>
        <v>3.1833909999999999</v>
      </c>
      <c r="K14" s="39">
        <f t="shared" si="19"/>
        <v>3.410377</v>
      </c>
      <c r="L14" s="39">
        <f t="shared" si="19"/>
        <v>6.5937679999999999</v>
      </c>
      <c r="M14" s="39">
        <f t="shared" si="19"/>
        <v>9.8462049999999994</v>
      </c>
      <c r="N14" s="39">
        <f t="shared" si="19"/>
        <v>1.4367799999999999</v>
      </c>
      <c r="O14" s="39">
        <f t="shared" si="19"/>
        <v>11.282985</v>
      </c>
      <c r="P14" s="39">
        <f t="shared" si="19"/>
        <v>7.8980894999999993</v>
      </c>
      <c r="Q14" s="31">
        <f t="shared" si="0"/>
        <v>0.54775020230807114</v>
      </c>
      <c r="R14" s="31">
        <f t="shared" si="1"/>
        <v>0.32805776388542379</v>
      </c>
      <c r="S14" s="31">
        <f t="shared" si="2"/>
        <v>0.26315007460609896</v>
      </c>
      <c r="T14" s="32">
        <f t="shared" si="16"/>
        <v>-0.99998934577938392</v>
      </c>
      <c r="U14" s="31">
        <f t="shared" si="3"/>
        <v>9.7830919999999999</v>
      </c>
      <c r="V14" s="31">
        <f t="shared" si="4"/>
        <v>6.6568810000000003</v>
      </c>
      <c r="W14" s="31">
        <f t="shared" si="5"/>
        <v>6.5997009999999996</v>
      </c>
      <c r="X14" s="31">
        <f t="shared" si="6"/>
        <v>3.2465040000000003</v>
      </c>
      <c r="Y14" s="31">
        <f t="shared" si="7"/>
        <v>4.6197906999999994</v>
      </c>
      <c r="Z14" s="31">
        <f t="shared" si="8"/>
        <v>2.2725528000000002</v>
      </c>
      <c r="AA14" s="31">
        <f t="shared" si="9"/>
        <v>0.67204762253796957</v>
      </c>
      <c r="AB14" s="31">
        <f t="shared" si="10"/>
        <v>0.430685140631208</v>
      </c>
      <c r="AC14" s="31">
        <f t="shared" si="11"/>
        <v>0.45336519032136874</v>
      </c>
      <c r="AD14" s="31">
        <f t="shared" si="12"/>
        <v>0.21004146413309466</v>
      </c>
      <c r="AE14" s="31">
        <f t="shared" si="13"/>
        <v>0.31735563322495808</v>
      </c>
      <c r="AF14" s="31">
        <f t="shared" si="14"/>
        <v>0.14702902489316624</v>
      </c>
      <c r="AG14" s="32">
        <f t="shared" si="17"/>
        <v>-0.99998957381697595</v>
      </c>
      <c r="AH14" s="32">
        <f t="shared" si="18"/>
        <v>-0.99998912169714715</v>
      </c>
      <c r="AI14" s="33">
        <f t="shared" si="15"/>
        <v>0.21969243842264741</v>
      </c>
    </row>
    <row r="15" spans="1:35" x14ac:dyDescent="0.25">
      <c r="A15" s="18">
        <v>2024</v>
      </c>
      <c r="B15" s="19" t="s">
        <v>17</v>
      </c>
      <c r="C15" s="19">
        <v>869017</v>
      </c>
      <c r="D15" s="19">
        <v>1289897</v>
      </c>
      <c r="E15" s="19">
        <v>2158914</v>
      </c>
      <c r="F15" s="19">
        <v>506012</v>
      </c>
      <c r="G15" s="19">
        <v>741055</v>
      </c>
      <c r="H15" s="19">
        <v>1247067</v>
      </c>
      <c r="I15" s="19">
        <v>911847</v>
      </c>
      <c r="J15" s="19">
        <v>300233</v>
      </c>
      <c r="K15" s="19">
        <v>359996</v>
      </c>
      <c r="L15" s="19">
        <v>660229</v>
      </c>
      <c r="M15" s="19">
        <v>251618</v>
      </c>
      <c r="N15" s="19">
        <v>139245</v>
      </c>
      <c r="O15" s="19">
        <v>390863</v>
      </c>
      <c r="P15" s="20">
        <v>273604.09999999998</v>
      </c>
      <c r="Q15" s="19">
        <f t="shared" si="0"/>
        <v>0.42236374399350785</v>
      </c>
      <c r="R15" s="19">
        <f t="shared" si="1"/>
        <v>0.11654841276678923</v>
      </c>
      <c r="S15" s="19">
        <f t="shared" si="2"/>
        <v>0.12673228299042943</v>
      </c>
      <c r="T15" s="21">
        <f>($E15-E13)/E13</f>
        <v>-0.23363003693560497</v>
      </c>
      <c r="U15" s="19">
        <f t="shared" si="3"/>
        <v>363005</v>
      </c>
      <c r="V15" s="19">
        <f t="shared" si="4"/>
        <v>548842</v>
      </c>
      <c r="W15" s="19">
        <f t="shared" si="5"/>
        <v>62772</v>
      </c>
      <c r="X15" s="19">
        <f t="shared" si="6"/>
        <v>188846</v>
      </c>
      <c r="Y15" s="19">
        <f t="shared" si="7"/>
        <v>43940.399999999994</v>
      </c>
      <c r="Z15" s="19">
        <f t="shared" si="8"/>
        <v>132192.19999999998</v>
      </c>
      <c r="AA15" s="19">
        <f t="shared" si="9"/>
        <v>0.41771910100723003</v>
      </c>
      <c r="AB15" s="19">
        <f t="shared" si="10"/>
        <v>0.42549288819184788</v>
      </c>
      <c r="AC15" s="19">
        <f t="shared" si="11"/>
        <v>7.2233339508893379E-2</v>
      </c>
      <c r="AD15" s="19">
        <f t="shared" si="12"/>
        <v>0.14640393767874491</v>
      </c>
      <c r="AE15" s="19">
        <f t="shared" si="13"/>
        <v>5.0563337656225359E-2</v>
      </c>
      <c r="AF15" s="19">
        <f t="shared" si="14"/>
        <v>0.10248275637512141</v>
      </c>
      <c r="AG15" s="21">
        <f>$C15/C13-1</f>
        <v>-0.37758861489317508</v>
      </c>
      <c r="AH15" s="21">
        <f>$D15/D13-1</f>
        <v>-9.2168447871176173E-2</v>
      </c>
      <c r="AI15" s="22">
        <f t="shared" si="15"/>
        <v>0.30581533122671861</v>
      </c>
    </row>
    <row r="16" spans="1:35" x14ac:dyDescent="0.25">
      <c r="A16" s="13">
        <v>2024</v>
      </c>
      <c r="B16" s="14" t="s">
        <v>6</v>
      </c>
      <c r="C16" s="14">
        <v>811845</v>
      </c>
      <c r="D16" s="14">
        <v>1580783</v>
      </c>
      <c r="E16" s="14">
        <v>2392628</v>
      </c>
      <c r="F16" s="14">
        <v>402981</v>
      </c>
      <c r="G16" s="14">
        <v>659333</v>
      </c>
      <c r="H16" s="14">
        <v>1062314</v>
      </c>
      <c r="I16" s="14">
        <v>1330314</v>
      </c>
      <c r="J16" s="14">
        <v>167709</v>
      </c>
      <c r="K16" s="14">
        <v>323809</v>
      </c>
      <c r="L16" s="14">
        <v>491518</v>
      </c>
      <c r="M16" s="14">
        <v>838796</v>
      </c>
      <c r="N16" s="14">
        <v>57508</v>
      </c>
      <c r="O16" s="14">
        <v>896304</v>
      </c>
      <c r="P16" s="15">
        <v>627412.80000000005</v>
      </c>
      <c r="Q16" s="14">
        <f t="shared" si="0"/>
        <v>0.55600536314044635</v>
      </c>
      <c r="R16" s="14">
        <f t="shared" si="1"/>
        <v>0.35057518343846183</v>
      </c>
      <c r="S16" s="14">
        <f t="shared" si="2"/>
        <v>0.26222747539525576</v>
      </c>
      <c r="T16" s="16">
        <f t="shared" ref="T16:T27" si="20">($E16-E15)/E15</f>
        <v>0.10825535431239966</v>
      </c>
      <c r="U16" s="14">
        <f t="shared" si="3"/>
        <v>408864</v>
      </c>
      <c r="V16" s="14">
        <f t="shared" si="4"/>
        <v>921450</v>
      </c>
      <c r="W16" s="14">
        <f t="shared" si="5"/>
        <v>241155</v>
      </c>
      <c r="X16" s="14">
        <f t="shared" si="6"/>
        <v>597641</v>
      </c>
      <c r="Y16" s="14">
        <f t="shared" si="7"/>
        <v>168808.5</v>
      </c>
      <c r="Z16" s="14">
        <f t="shared" si="8"/>
        <v>418348.69999999995</v>
      </c>
      <c r="AA16" s="14">
        <f t="shared" si="9"/>
        <v>0.50362322857195652</v>
      </c>
      <c r="AB16" s="14">
        <f t="shared" si="10"/>
        <v>0.58290733136679729</v>
      </c>
      <c r="AC16" s="14">
        <f t="shared" si="11"/>
        <v>0.29704561831384069</v>
      </c>
      <c r="AD16" s="14">
        <f t="shared" si="12"/>
        <v>0.37806643922663641</v>
      </c>
      <c r="AE16" s="14">
        <f t="shared" si="13"/>
        <v>0.2079319328196885</v>
      </c>
      <c r="AF16" s="14">
        <f t="shared" si="14"/>
        <v>0.26464650745864549</v>
      </c>
      <c r="AG16" s="16">
        <f t="shared" ref="AG16:AG27" si="21">$C16/C15-1</f>
        <v>-6.5789276849589795E-2</v>
      </c>
      <c r="AH16" s="16">
        <f t="shared" ref="AH16:AH27" si="22">$D16/D15-1</f>
        <v>0.22551102917519761</v>
      </c>
      <c r="AI16" s="17">
        <f t="shared" si="15"/>
        <v>0.2054301797019846</v>
      </c>
    </row>
    <row r="17" spans="1:35" x14ac:dyDescent="0.25">
      <c r="A17" s="18">
        <v>2024</v>
      </c>
      <c r="B17" s="19" t="s">
        <v>7</v>
      </c>
      <c r="C17" s="19">
        <v>1156963</v>
      </c>
      <c r="D17" s="19">
        <v>1484378</v>
      </c>
      <c r="E17" s="19">
        <v>2641341</v>
      </c>
      <c r="F17" s="19">
        <v>361217</v>
      </c>
      <c r="G17" s="19">
        <v>881258</v>
      </c>
      <c r="H17" s="19">
        <v>1242475</v>
      </c>
      <c r="I17" s="19">
        <v>1398866</v>
      </c>
      <c r="J17" s="19">
        <v>266978</v>
      </c>
      <c r="K17" s="19">
        <v>409903</v>
      </c>
      <c r="L17" s="19">
        <v>676881</v>
      </c>
      <c r="M17" s="19">
        <v>721985</v>
      </c>
      <c r="N17" s="19">
        <v>85905</v>
      </c>
      <c r="O17" s="19">
        <v>807890</v>
      </c>
      <c r="P17" s="20">
        <v>565523</v>
      </c>
      <c r="Q17" s="19">
        <f t="shared" si="0"/>
        <v>0.52960446985073117</v>
      </c>
      <c r="R17" s="19">
        <f t="shared" si="1"/>
        <v>0.27334032220754534</v>
      </c>
      <c r="S17" s="19">
        <f t="shared" si="2"/>
        <v>0.2141045022206523</v>
      </c>
      <c r="T17" s="21">
        <f t="shared" si="20"/>
        <v>0.1039497155429093</v>
      </c>
      <c r="U17" s="19">
        <f t="shared" si="3"/>
        <v>795746</v>
      </c>
      <c r="V17" s="19">
        <f t="shared" si="4"/>
        <v>603120</v>
      </c>
      <c r="W17" s="19">
        <f t="shared" si="5"/>
        <v>528768</v>
      </c>
      <c r="X17" s="19">
        <f t="shared" si="6"/>
        <v>193217</v>
      </c>
      <c r="Y17" s="19">
        <f t="shared" si="7"/>
        <v>370137.59999999998</v>
      </c>
      <c r="Z17" s="19">
        <f t="shared" si="8"/>
        <v>135251.9</v>
      </c>
      <c r="AA17" s="19">
        <f t="shared" si="9"/>
        <v>0.68778863282576885</v>
      </c>
      <c r="AB17" s="19">
        <f t="shared" si="10"/>
        <v>0.40631159987550342</v>
      </c>
      <c r="AC17" s="19">
        <f t="shared" si="11"/>
        <v>0.45703103729332745</v>
      </c>
      <c r="AD17" s="19">
        <f t="shared" si="12"/>
        <v>0.13016697903094765</v>
      </c>
      <c r="AE17" s="19">
        <f t="shared" si="13"/>
        <v>0.31992172610532921</v>
      </c>
      <c r="AF17" s="19">
        <f t="shared" si="14"/>
        <v>9.1116885321663343E-2</v>
      </c>
      <c r="AG17" s="21">
        <f t="shared" si="21"/>
        <v>0.42510331405625457</v>
      </c>
      <c r="AH17" s="21">
        <f t="shared" si="22"/>
        <v>-6.0985600174090937E-2</v>
      </c>
      <c r="AI17" s="22">
        <f t="shared" si="15"/>
        <v>0.25626414764318578</v>
      </c>
    </row>
    <row r="18" spans="1:35" x14ac:dyDescent="0.25">
      <c r="A18" s="13">
        <v>2024</v>
      </c>
      <c r="B18" s="14" t="s">
        <v>8</v>
      </c>
      <c r="C18" s="14">
        <v>809764</v>
      </c>
      <c r="D18" s="14">
        <v>1543403</v>
      </c>
      <c r="E18" s="14">
        <v>2353167</v>
      </c>
      <c r="F18" s="14">
        <v>293053</v>
      </c>
      <c r="G18" s="14">
        <v>638425</v>
      </c>
      <c r="H18" s="14">
        <v>931478</v>
      </c>
      <c r="I18" s="14">
        <v>1421689</v>
      </c>
      <c r="J18" s="14">
        <v>301379</v>
      </c>
      <c r="K18" s="14">
        <v>420958</v>
      </c>
      <c r="L18" s="14">
        <v>722337</v>
      </c>
      <c r="M18" s="14">
        <v>699352</v>
      </c>
      <c r="N18" s="14">
        <v>86409</v>
      </c>
      <c r="O18" s="14">
        <v>785761</v>
      </c>
      <c r="P18" s="15">
        <v>550032.69999999995</v>
      </c>
      <c r="Q18" s="14">
        <f t="shared" si="0"/>
        <v>0.60415984075928308</v>
      </c>
      <c r="R18" s="14">
        <f t="shared" si="1"/>
        <v>0.29719607660654768</v>
      </c>
      <c r="S18" s="14">
        <f t="shared" si="2"/>
        <v>0.23374146416297695</v>
      </c>
      <c r="T18" s="16">
        <f t="shared" si="20"/>
        <v>-0.1091013996299607</v>
      </c>
      <c r="U18" s="14">
        <f t="shared" si="3"/>
        <v>516711</v>
      </c>
      <c r="V18" s="14">
        <f t="shared" si="4"/>
        <v>904978</v>
      </c>
      <c r="W18" s="14">
        <f t="shared" si="5"/>
        <v>215332</v>
      </c>
      <c r="X18" s="14">
        <f t="shared" si="6"/>
        <v>484020</v>
      </c>
      <c r="Y18" s="14">
        <f t="shared" si="7"/>
        <v>150732.4</v>
      </c>
      <c r="Z18" s="14">
        <f t="shared" si="8"/>
        <v>338814</v>
      </c>
      <c r="AA18" s="14">
        <f t="shared" si="9"/>
        <v>0.63810073058323169</v>
      </c>
      <c r="AB18" s="14">
        <f t="shared" si="10"/>
        <v>0.58635236551956937</v>
      </c>
      <c r="AC18" s="14">
        <f t="shared" si="11"/>
        <v>0.26591945307521697</v>
      </c>
      <c r="AD18" s="14">
        <f t="shared" si="12"/>
        <v>0.31360571412651134</v>
      </c>
      <c r="AE18" s="14">
        <f t="shared" si="13"/>
        <v>0.18614361715265187</v>
      </c>
      <c r="AF18" s="14">
        <f t="shared" si="14"/>
        <v>0.21952399988855795</v>
      </c>
      <c r="AG18" s="16">
        <f t="shared" si="21"/>
        <v>-0.30009516293952354</v>
      </c>
      <c r="AH18" s="16">
        <f t="shared" si="22"/>
        <v>3.9764130160915956E-2</v>
      </c>
      <c r="AI18" s="17">
        <f t="shared" si="15"/>
        <v>0.30696376415273546</v>
      </c>
    </row>
    <row r="19" spans="1:35" x14ac:dyDescent="0.25">
      <c r="A19" s="18">
        <v>2024</v>
      </c>
      <c r="B19" s="19" t="s">
        <v>9</v>
      </c>
      <c r="C19" s="19">
        <v>902293</v>
      </c>
      <c r="D19" s="19">
        <v>2067400</v>
      </c>
      <c r="E19" s="19">
        <v>2969693</v>
      </c>
      <c r="F19" s="19">
        <v>439167</v>
      </c>
      <c r="G19" s="19">
        <v>872453</v>
      </c>
      <c r="H19" s="19">
        <v>1311620</v>
      </c>
      <c r="I19" s="19">
        <v>1658073</v>
      </c>
      <c r="J19" s="19">
        <v>242193</v>
      </c>
      <c r="K19" s="19">
        <v>425597</v>
      </c>
      <c r="L19" s="19">
        <v>667790</v>
      </c>
      <c r="M19" s="19">
        <v>990283</v>
      </c>
      <c r="N19" s="19">
        <v>119671</v>
      </c>
      <c r="O19" s="19">
        <v>1109954</v>
      </c>
      <c r="P19" s="20">
        <v>776967.8</v>
      </c>
      <c r="Q19" s="19">
        <f t="shared" si="0"/>
        <v>0.55833145042265309</v>
      </c>
      <c r="R19" s="19">
        <f t="shared" si="1"/>
        <v>0.33346308860882251</v>
      </c>
      <c r="S19" s="19">
        <f t="shared" si="2"/>
        <v>0.26163236401877232</v>
      </c>
      <c r="T19" s="21">
        <f t="shared" si="20"/>
        <v>0.26199840470310864</v>
      </c>
      <c r="U19" s="19">
        <f t="shared" si="3"/>
        <v>463126</v>
      </c>
      <c r="V19" s="19">
        <f t="shared" si="4"/>
        <v>1194947</v>
      </c>
      <c r="W19" s="19">
        <f t="shared" si="5"/>
        <v>220933</v>
      </c>
      <c r="X19" s="19">
        <f t="shared" si="6"/>
        <v>769350</v>
      </c>
      <c r="Y19" s="19">
        <f t="shared" si="7"/>
        <v>154653.09999999998</v>
      </c>
      <c r="Z19" s="19">
        <f t="shared" si="8"/>
        <v>538545</v>
      </c>
      <c r="AA19" s="19">
        <f t="shared" si="9"/>
        <v>0.51327672939943014</v>
      </c>
      <c r="AB19" s="19">
        <f t="shared" si="10"/>
        <v>0.57799506626680852</v>
      </c>
      <c r="AC19" s="19">
        <f t="shared" si="11"/>
        <v>0.24485726920191114</v>
      </c>
      <c r="AD19" s="19">
        <f t="shared" si="12"/>
        <v>0.37213408145496757</v>
      </c>
      <c r="AE19" s="19">
        <f t="shared" si="13"/>
        <v>0.17140008844133778</v>
      </c>
      <c r="AF19" s="19">
        <f t="shared" si="14"/>
        <v>0.26049385701847733</v>
      </c>
      <c r="AG19" s="21">
        <f t="shared" si="21"/>
        <v>0.11426662583172376</v>
      </c>
      <c r="AH19" s="21">
        <f t="shared" si="22"/>
        <v>0.33950756866482701</v>
      </c>
      <c r="AI19" s="22">
        <f t="shared" si="15"/>
        <v>0.22486836181383058</v>
      </c>
    </row>
    <row r="20" spans="1:35" x14ac:dyDescent="0.25">
      <c r="A20" s="13">
        <v>2024</v>
      </c>
      <c r="B20" s="14" t="s">
        <v>10</v>
      </c>
      <c r="C20" s="14">
        <v>917603</v>
      </c>
      <c r="D20" s="14">
        <v>1691783</v>
      </c>
      <c r="E20" s="14">
        <v>2609386</v>
      </c>
      <c r="F20" s="14">
        <v>321299</v>
      </c>
      <c r="G20" s="14">
        <v>460073</v>
      </c>
      <c r="H20" s="14">
        <v>781372</v>
      </c>
      <c r="I20" s="14">
        <v>1828014</v>
      </c>
      <c r="J20" s="14">
        <v>206309</v>
      </c>
      <c r="K20" s="14">
        <v>341438</v>
      </c>
      <c r="L20" s="14">
        <v>547747</v>
      </c>
      <c r="M20" s="14">
        <v>1280267</v>
      </c>
      <c r="N20" s="14">
        <v>92852</v>
      </c>
      <c r="O20" s="14">
        <v>1373119</v>
      </c>
      <c r="P20" s="15">
        <v>961183.3</v>
      </c>
      <c r="Q20" s="14">
        <f t="shared" si="0"/>
        <v>0.70055331024233292</v>
      </c>
      <c r="R20" s="14">
        <f t="shared" si="1"/>
        <v>0.49063917718574407</v>
      </c>
      <c r="S20" s="14">
        <f t="shared" si="2"/>
        <v>0.36835611902570187</v>
      </c>
      <c r="T20" s="16">
        <f t="shared" si="20"/>
        <v>-0.12132802953032519</v>
      </c>
      <c r="U20" s="14">
        <f t="shared" si="3"/>
        <v>596304</v>
      </c>
      <c r="V20" s="14">
        <f t="shared" si="4"/>
        <v>1231710</v>
      </c>
      <c r="W20" s="14">
        <f t="shared" si="5"/>
        <v>389995</v>
      </c>
      <c r="X20" s="14">
        <f t="shared" si="6"/>
        <v>890272</v>
      </c>
      <c r="Y20" s="14">
        <f t="shared" si="7"/>
        <v>272996.5</v>
      </c>
      <c r="Z20" s="14">
        <f t="shared" si="8"/>
        <v>623190.39999999991</v>
      </c>
      <c r="AA20" s="14">
        <f t="shared" si="9"/>
        <v>0.64984966265367483</v>
      </c>
      <c r="AB20" s="14">
        <f t="shared" si="10"/>
        <v>0.72805436631057296</v>
      </c>
      <c r="AC20" s="14">
        <f t="shared" si="11"/>
        <v>0.42501495744891854</v>
      </c>
      <c r="AD20" s="14">
        <f t="shared" si="12"/>
        <v>0.5262329743235391</v>
      </c>
      <c r="AE20" s="14">
        <f t="shared" si="13"/>
        <v>0.29751047021424298</v>
      </c>
      <c r="AF20" s="14">
        <f t="shared" si="14"/>
        <v>0.36836308202647733</v>
      </c>
      <c r="AG20" s="16">
        <f t="shared" si="21"/>
        <v>1.6967880721672435E-2</v>
      </c>
      <c r="AH20" s="16">
        <f t="shared" si="22"/>
        <v>-0.18168569217374475</v>
      </c>
      <c r="AI20" s="17">
        <f t="shared" si="15"/>
        <v>0.20991413305658879</v>
      </c>
    </row>
    <row r="21" spans="1:35" x14ac:dyDescent="0.25">
      <c r="A21" s="18">
        <v>2024</v>
      </c>
      <c r="B21" s="19" t="s">
        <v>11</v>
      </c>
      <c r="C21" s="19">
        <v>1479697</v>
      </c>
      <c r="D21" s="19">
        <v>1422974</v>
      </c>
      <c r="E21" s="19">
        <v>2902671</v>
      </c>
      <c r="F21" s="19">
        <v>284169</v>
      </c>
      <c r="G21" s="19">
        <v>609863</v>
      </c>
      <c r="H21" s="19">
        <v>894032</v>
      </c>
      <c r="I21" s="19">
        <v>2008639</v>
      </c>
      <c r="J21" s="19">
        <v>348080</v>
      </c>
      <c r="K21" s="19">
        <v>222959</v>
      </c>
      <c r="L21" s="19">
        <v>571039</v>
      </c>
      <c r="M21" s="19">
        <v>1437600</v>
      </c>
      <c r="N21" s="19">
        <v>143440</v>
      </c>
      <c r="O21" s="19">
        <v>1581040</v>
      </c>
      <c r="P21" s="20">
        <v>1106728</v>
      </c>
      <c r="Q21" s="19">
        <f t="shared" si="0"/>
        <v>0.69199678503006368</v>
      </c>
      <c r="R21" s="19">
        <f t="shared" si="1"/>
        <v>0.49526797904412867</v>
      </c>
      <c r="S21" s="19">
        <f t="shared" si="2"/>
        <v>0.38127917356117863</v>
      </c>
      <c r="T21" s="21">
        <f t="shared" si="20"/>
        <v>0.11239617289278014</v>
      </c>
      <c r="U21" s="19">
        <f t="shared" si="3"/>
        <v>1195528</v>
      </c>
      <c r="V21" s="19">
        <f t="shared" si="4"/>
        <v>813111</v>
      </c>
      <c r="W21" s="19">
        <f t="shared" si="5"/>
        <v>847448</v>
      </c>
      <c r="X21" s="19">
        <f t="shared" si="6"/>
        <v>590152</v>
      </c>
      <c r="Y21" s="19">
        <f t="shared" si="7"/>
        <v>593213.6</v>
      </c>
      <c r="Z21" s="19">
        <f t="shared" si="8"/>
        <v>413106.39999999997</v>
      </c>
      <c r="AA21" s="19">
        <f t="shared" si="9"/>
        <v>0.80795460151639154</v>
      </c>
      <c r="AB21" s="19">
        <f t="shared" si="10"/>
        <v>0.57141662461858056</v>
      </c>
      <c r="AC21" s="19">
        <f t="shared" si="11"/>
        <v>0.57271725224826431</v>
      </c>
      <c r="AD21" s="19">
        <f t="shared" si="12"/>
        <v>0.41473140057372798</v>
      </c>
      <c r="AE21" s="19">
        <f t="shared" si="13"/>
        <v>0.40090207657378502</v>
      </c>
      <c r="AF21" s="19">
        <f t="shared" si="14"/>
        <v>0.29031198040160955</v>
      </c>
      <c r="AG21" s="21">
        <f t="shared" si="21"/>
        <v>0.61256774443849893</v>
      </c>
      <c r="AH21" s="21">
        <f t="shared" si="22"/>
        <v>-0.15889094523351988</v>
      </c>
      <c r="AI21" s="22">
        <f t="shared" si="15"/>
        <v>0.19672880598593503</v>
      </c>
    </row>
    <row r="22" spans="1:35" x14ac:dyDescent="0.25">
      <c r="A22" s="13">
        <v>2024</v>
      </c>
      <c r="B22" s="14" t="s">
        <v>12</v>
      </c>
      <c r="C22" s="14">
        <v>1498264</v>
      </c>
      <c r="D22" s="14">
        <v>1591464</v>
      </c>
      <c r="E22" s="14">
        <v>3089728</v>
      </c>
      <c r="F22" s="14">
        <v>478840</v>
      </c>
      <c r="G22" s="14">
        <v>878353</v>
      </c>
      <c r="H22" s="14">
        <v>1357193</v>
      </c>
      <c r="I22" s="14">
        <v>1732535</v>
      </c>
      <c r="J22" s="14">
        <v>188003</v>
      </c>
      <c r="K22" s="14">
        <v>236171</v>
      </c>
      <c r="L22" s="14">
        <v>424174</v>
      </c>
      <c r="M22" s="14">
        <v>1308361</v>
      </c>
      <c r="N22" s="14">
        <v>67488</v>
      </c>
      <c r="O22" s="14">
        <v>1375849</v>
      </c>
      <c r="P22" s="15">
        <v>963094.3</v>
      </c>
      <c r="Q22" s="14">
        <f t="shared" si="0"/>
        <v>0.56074029817511439</v>
      </c>
      <c r="R22" s="14">
        <f t="shared" si="1"/>
        <v>0.42345507436253288</v>
      </c>
      <c r="S22" s="14">
        <f t="shared" si="2"/>
        <v>0.31170844164923256</v>
      </c>
      <c r="T22" s="16">
        <f t="shared" si="20"/>
        <v>6.4443059513117407E-2</v>
      </c>
      <c r="U22" s="14">
        <f t="shared" si="3"/>
        <v>1019424</v>
      </c>
      <c r="V22" s="14">
        <f t="shared" si="4"/>
        <v>713111</v>
      </c>
      <c r="W22" s="14">
        <f t="shared" si="5"/>
        <v>831421</v>
      </c>
      <c r="X22" s="14">
        <f t="shared" si="6"/>
        <v>476940</v>
      </c>
      <c r="Y22" s="14">
        <f t="shared" si="7"/>
        <v>581994.69999999995</v>
      </c>
      <c r="Z22" s="14">
        <f t="shared" si="8"/>
        <v>333858</v>
      </c>
      <c r="AA22" s="14">
        <f t="shared" si="9"/>
        <v>0.68040345359696286</v>
      </c>
      <c r="AB22" s="14">
        <f t="shared" si="10"/>
        <v>0.44808490798409517</v>
      </c>
      <c r="AC22" s="14">
        <f t="shared" si="11"/>
        <v>0.55492289743329615</v>
      </c>
      <c r="AD22" s="14">
        <f t="shared" si="12"/>
        <v>0.29968632655215577</v>
      </c>
      <c r="AE22" s="14">
        <f t="shared" si="13"/>
        <v>0.38844602820330726</v>
      </c>
      <c r="AF22" s="14">
        <f t="shared" si="14"/>
        <v>0.20978042858650903</v>
      </c>
      <c r="AG22" s="16">
        <f t="shared" si="21"/>
        <v>1.2547839185995446E-2</v>
      </c>
      <c r="AH22" s="16">
        <f t="shared" si="22"/>
        <v>0.11840694208045965</v>
      </c>
      <c r="AI22" s="17">
        <f t="shared" si="15"/>
        <v>0.13728522381258157</v>
      </c>
    </row>
    <row r="23" spans="1:35" x14ac:dyDescent="0.25">
      <c r="A23" s="18">
        <v>2024</v>
      </c>
      <c r="B23" s="19" t="s">
        <v>13</v>
      </c>
      <c r="C23" s="19">
        <v>955921</v>
      </c>
      <c r="D23" s="19">
        <v>1688684</v>
      </c>
      <c r="E23" s="19">
        <v>2644605</v>
      </c>
      <c r="F23" s="19">
        <v>418480</v>
      </c>
      <c r="G23" s="19">
        <v>438448</v>
      </c>
      <c r="H23" s="19">
        <v>856928</v>
      </c>
      <c r="I23" s="19">
        <v>1787677</v>
      </c>
      <c r="J23" s="19">
        <v>243788</v>
      </c>
      <c r="K23" s="19">
        <v>362361</v>
      </c>
      <c r="L23" s="19">
        <v>606149</v>
      </c>
      <c r="M23" s="19">
        <v>1181528</v>
      </c>
      <c r="N23" s="19">
        <v>57085</v>
      </c>
      <c r="O23" s="19">
        <v>1238613</v>
      </c>
      <c r="P23" s="20">
        <v>867029.1</v>
      </c>
      <c r="Q23" s="19">
        <f t="shared" si="0"/>
        <v>0.67597126981155975</v>
      </c>
      <c r="R23" s="19">
        <f t="shared" si="1"/>
        <v>0.44676917724953252</v>
      </c>
      <c r="S23" s="19">
        <f t="shared" si="2"/>
        <v>0.32784824198698859</v>
      </c>
      <c r="T23" s="21">
        <f t="shared" si="20"/>
        <v>-0.14406543229695301</v>
      </c>
      <c r="U23" s="19">
        <f t="shared" si="3"/>
        <v>537441</v>
      </c>
      <c r="V23" s="19">
        <f t="shared" si="4"/>
        <v>1250236</v>
      </c>
      <c r="W23" s="19">
        <f t="shared" si="5"/>
        <v>293653</v>
      </c>
      <c r="X23" s="19">
        <f t="shared" si="6"/>
        <v>887875</v>
      </c>
      <c r="Y23" s="19">
        <f t="shared" si="7"/>
        <v>205557.09999999998</v>
      </c>
      <c r="Z23" s="19">
        <f t="shared" si="8"/>
        <v>621512.5</v>
      </c>
      <c r="AA23" s="19">
        <f t="shared" si="9"/>
        <v>0.56222323811277297</v>
      </c>
      <c r="AB23" s="19">
        <f t="shared" si="10"/>
        <v>0.74036113328485376</v>
      </c>
      <c r="AC23" s="19">
        <f t="shared" si="11"/>
        <v>0.30719379530316837</v>
      </c>
      <c r="AD23" s="19">
        <f t="shared" si="12"/>
        <v>0.52577924585061508</v>
      </c>
      <c r="AE23" s="19">
        <f t="shared" si="13"/>
        <v>0.21503565671221783</v>
      </c>
      <c r="AF23" s="19">
        <f t="shared" si="14"/>
        <v>0.36804547209543054</v>
      </c>
      <c r="AG23" s="21">
        <f t="shared" si="21"/>
        <v>-0.36198093259932829</v>
      </c>
      <c r="AH23" s="21">
        <f t="shared" si="22"/>
        <v>6.1088406649475013E-2</v>
      </c>
      <c r="AI23" s="22">
        <f t="shared" si="15"/>
        <v>0.22920209256202723</v>
      </c>
    </row>
    <row r="24" spans="1:35" x14ac:dyDescent="0.25">
      <c r="A24" s="13">
        <v>2024</v>
      </c>
      <c r="B24" s="14" t="s">
        <v>14</v>
      </c>
      <c r="C24" s="14">
        <v>885858</v>
      </c>
      <c r="D24" s="14">
        <v>1891290</v>
      </c>
      <c r="E24" s="14">
        <v>2777148</v>
      </c>
      <c r="F24" s="14">
        <v>353614</v>
      </c>
      <c r="G24" s="14">
        <v>793695</v>
      </c>
      <c r="H24" s="14">
        <v>1147309</v>
      </c>
      <c r="I24" s="14">
        <v>1629839</v>
      </c>
      <c r="J24" s="14">
        <v>183795</v>
      </c>
      <c r="K24" s="14">
        <v>288340</v>
      </c>
      <c r="L24" s="14">
        <v>472135</v>
      </c>
      <c r="M24" s="14">
        <v>1157704</v>
      </c>
      <c r="N24" s="14">
        <v>69521</v>
      </c>
      <c r="O24" s="14">
        <v>1227225</v>
      </c>
      <c r="P24" s="15">
        <v>859057.5</v>
      </c>
      <c r="Q24" s="14">
        <f t="shared" si="0"/>
        <v>0.5868750963218381</v>
      </c>
      <c r="R24" s="14">
        <f t="shared" si="1"/>
        <v>0.41686795230214596</v>
      </c>
      <c r="S24" s="14">
        <f t="shared" si="2"/>
        <v>0.30933083148611451</v>
      </c>
      <c r="T24" s="16">
        <f t="shared" si="20"/>
        <v>5.0118259626673926E-2</v>
      </c>
      <c r="U24" s="14">
        <f t="shared" si="3"/>
        <v>532244</v>
      </c>
      <c r="V24" s="14">
        <f t="shared" si="4"/>
        <v>1097595</v>
      </c>
      <c r="W24" s="14">
        <f t="shared" si="5"/>
        <v>348449</v>
      </c>
      <c r="X24" s="14">
        <f t="shared" si="6"/>
        <v>809255</v>
      </c>
      <c r="Y24" s="14">
        <f t="shared" si="7"/>
        <v>243914.3</v>
      </c>
      <c r="Z24" s="14">
        <f t="shared" si="8"/>
        <v>566478.5</v>
      </c>
      <c r="AA24" s="14">
        <f t="shared" si="9"/>
        <v>0.60082315675875819</v>
      </c>
      <c r="AB24" s="14">
        <f t="shared" si="10"/>
        <v>0.5803419888012944</v>
      </c>
      <c r="AC24" s="14">
        <f t="shared" si="11"/>
        <v>0.39334633767488697</v>
      </c>
      <c r="AD24" s="14">
        <f t="shared" si="12"/>
        <v>0.42788520004864405</v>
      </c>
      <c r="AE24" s="14">
        <f t="shared" si="13"/>
        <v>0.27534243637242084</v>
      </c>
      <c r="AF24" s="14">
        <f t="shared" si="14"/>
        <v>0.29951964003405085</v>
      </c>
      <c r="AG24" s="16">
        <f t="shared" si="21"/>
        <v>-7.3293713601856214E-2</v>
      </c>
      <c r="AH24" s="16">
        <f t="shared" si="22"/>
        <v>0.11997863425010236</v>
      </c>
      <c r="AI24" s="17">
        <f t="shared" si="15"/>
        <v>0.17000714401969214</v>
      </c>
    </row>
    <row r="25" spans="1:35" x14ac:dyDescent="0.25">
      <c r="A25" s="18">
        <v>2024</v>
      </c>
      <c r="B25" s="19" t="s">
        <v>15</v>
      </c>
      <c r="C25" s="19">
        <v>839500</v>
      </c>
      <c r="D25" s="19">
        <v>2006856</v>
      </c>
      <c r="E25" s="19">
        <v>2846356</v>
      </c>
      <c r="F25" s="19">
        <v>250795</v>
      </c>
      <c r="G25" s="19">
        <v>903174</v>
      </c>
      <c r="H25" s="19">
        <v>1153969</v>
      </c>
      <c r="I25" s="19">
        <v>1692387</v>
      </c>
      <c r="J25" s="19">
        <v>184704</v>
      </c>
      <c r="K25" s="19">
        <v>361734</v>
      </c>
      <c r="L25" s="19">
        <v>546438</v>
      </c>
      <c r="M25" s="19">
        <v>1145949</v>
      </c>
      <c r="N25" s="19">
        <v>97870</v>
      </c>
      <c r="O25" s="19">
        <v>1243819</v>
      </c>
      <c r="P25" s="20">
        <v>870673.3</v>
      </c>
      <c r="Q25" s="19">
        <f t="shared" si="0"/>
        <v>0.59458022819352185</v>
      </c>
      <c r="R25" s="19">
        <f t="shared" si="1"/>
        <v>0.40260213409707007</v>
      </c>
      <c r="S25" s="19">
        <f t="shared" si="2"/>
        <v>0.30589051404673206</v>
      </c>
      <c r="T25" s="21">
        <f t="shared" si="20"/>
        <v>2.4920529982557647E-2</v>
      </c>
      <c r="U25" s="19">
        <f t="shared" si="3"/>
        <v>588705</v>
      </c>
      <c r="V25" s="19">
        <f t="shared" si="4"/>
        <v>1103682</v>
      </c>
      <c r="W25" s="19">
        <f t="shared" si="5"/>
        <v>404001</v>
      </c>
      <c r="X25" s="19">
        <f t="shared" si="6"/>
        <v>741948</v>
      </c>
      <c r="Y25" s="19">
        <f t="shared" si="7"/>
        <v>282800.69999999995</v>
      </c>
      <c r="Z25" s="19">
        <f t="shared" si="8"/>
        <v>519363.6</v>
      </c>
      <c r="AA25" s="19">
        <f t="shared" si="9"/>
        <v>0.70125670041691479</v>
      </c>
      <c r="AB25" s="19">
        <f t="shared" si="10"/>
        <v>0.54995575168322985</v>
      </c>
      <c r="AC25" s="19">
        <f t="shared" si="11"/>
        <v>0.48124002382370457</v>
      </c>
      <c r="AD25" s="19">
        <f t="shared" si="12"/>
        <v>0.36970664561881866</v>
      </c>
      <c r="AE25" s="19">
        <f t="shared" si="13"/>
        <v>0.33686801667659316</v>
      </c>
      <c r="AF25" s="19">
        <f t="shared" si="14"/>
        <v>0.25879465193317308</v>
      </c>
      <c r="AG25" s="21">
        <f t="shared" si="21"/>
        <v>-5.2331186262358109E-2</v>
      </c>
      <c r="AH25" s="21">
        <f t="shared" si="22"/>
        <v>6.1104325619022015E-2</v>
      </c>
      <c r="AI25" s="22">
        <f t="shared" si="15"/>
        <v>0.19197809409645175</v>
      </c>
    </row>
    <row r="26" spans="1:35" x14ac:dyDescent="0.25">
      <c r="A26" s="23">
        <v>2024</v>
      </c>
      <c r="B26" s="24" t="s">
        <v>16</v>
      </c>
      <c r="C26" s="24">
        <v>1451831</v>
      </c>
      <c r="D26" s="24">
        <v>1951022</v>
      </c>
      <c r="E26" s="24">
        <v>3402853</v>
      </c>
      <c r="F26" s="24">
        <v>539197</v>
      </c>
      <c r="G26" s="24">
        <v>958776</v>
      </c>
      <c r="H26" s="24">
        <v>1497973</v>
      </c>
      <c r="I26" s="24">
        <v>1904880</v>
      </c>
      <c r="J26" s="24">
        <v>170362</v>
      </c>
      <c r="K26" s="24">
        <v>363914</v>
      </c>
      <c r="L26" s="24">
        <v>534276</v>
      </c>
      <c r="M26" s="24">
        <v>1370604</v>
      </c>
      <c r="N26" s="24">
        <v>64335</v>
      </c>
      <c r="O26" s="24">
        <v>1434939</v>
      </c>
      <c r="P26" s="25">
        <v>1004457.3</v>
      </c>
      <c r="Q26" s="24">
        <f t="shared" si="0"/>
        <v>0.55978909462148385</v>
      </c>
      <c r="R26" s="24">
        <f t="shared" si="1"/>
        <v>0.4027808430161397</v>
      </c>
      <c r="S26" s="24">
        <f t="shared" si="2"/>
        <v>0.29518092612287394</v>
      </c>
      <c r="T26" s="26">
        <f t="shared" si="20"/>
        <v>0.19551208633073305</v>
      </c>
      <c r="U26" s="24">
        <f t="shared" si="3"/>
        <v>912634</v>
      </c>
      <c r="V26" s="24">
        <f t="shared" si="4"/>
        <v>992246</v>
      </c>
      <c r="W26" s="24">
        <f t="shared" si="5"/>
        <v>742272</v>
      </c>
      <c r="X26" s="24">
        <f t="shared" si="6"/>
        <v>628332</v>
      </c>
      <c r="Y26" s="24">
        <f t="shared" si="7"/>
        <v>519590.39999999997</v>
      </c>
      <c r="Z26" s="24">
        <f t="shared" si="8"/>
        <v>439832.39999999997</v>
      </c>
      <c r="AA26" s="24">
        <f t="shared" si="9"/>
        <v>0.62860897721566766</v>
      </c>
      <c r="AB26" s="24">
        <f t="shared" si="10"/>
        <v>0.50857755576308217</v>
      </c>
      <c r="AC26" s="24">
        <f t="shared" si="11"/>
        <v>0.51126611843940517</v>
      </c>
      <c r="AD26" s="24">
        <f t="shared" si="12"/>
        <v>0.32205274978959747</v>
      </c>
      <c r="AE26" s="24">
        <f t="shared" si="13"/>
        <v>0.35788628290758356</v>
      </c>
      <c r="AF26" s="24">
        <f t="shared" si="14"/>
        <v>0.22543692485271821</v>
      </c>
      <c r="AG26" s="26">
        <f t="shared" si="21"/>
        <v>0.72939964264443113</v>
      </c>
      <c r="AH26" s="26">
        <f t="shared" si="22"/>
        <v>-2.7821627461063425E-2</v>
      </c>
      <c r="AI26" s="27">
        <f t="shared" si="15"/>
        <v>0.1570082516053441</v>
      </c>
    </row>
    <row r="27" spans="1:35" x14ac:dyDescent="0.25">
      <c r="A27" t="s">
        <v>57</v>
      </c>
      <c r="C27" s="39">
        <f>SUM(C15:C26)/10^6</f>
        <v>12.578556000000001</v>
      </c>
      <c r="D27" s="39">
        <f t="shared" ref="D27:P27" si="23">SUM(D15:D26)/10^6</f>
        <v>20.209934000000001</v>
      </c>
      <c r="E27" s="39">
        <f t="shared" si="23"/>
        <v>32.788490000000003</v>
      </c>
      <c r="F27" s="39">
        <f t="shared" si="23"/>
        <v>4.6488240000000003</v>
      </c>
      <c r="G27" s="39">
        <f t="shared" si="23"/>
        <v>8.8349060000000001</v>
      </c>
      <c r="H27" s="39">
        <f t="shared" si="23"/>
        <v>13.48373</v>
      </c>
      <c r="I27" s="39">
        <f t="shared" si="23"/>
        <v>19.304760000000002</v>
      </c>
      <c r="J27" s="39">
        <f t="shared" si="23"/>
        <v>2.8035329999999998</v>
      </c>
      <c r="K27" s="39">
        <f t="shared" si="23"/>
        <v>4.1171800000000003</v>
      </c>
      <c r="L27" s="39">
        <f t="shared" si="23"/>
        <v>6.9207130000000001</v>
      </c>
      <c r="M27" s="39">
        <f t="shared" si="23"/>
        <v>12.384047000000001</v>
      </c>
      <c r="N27" s="39">
        <f t="shared" si="23"/>
        <v>1.081329</v>
      </c>
      <c r="O27" s="39">
        <f t="shared" si="23"/>
        <v>13.465375999999999</v>
      </c>
      <c r="P27" s="39">
        <f t="shared" si="23"/>
        <v>9.4257632000000005</v>
      </c>
      <c r="Q27" s="28">
        <f t="shared" si="0"/>
        <v>0.58876636283037131</v>
      </c>
      <c r="R27" s="28">
        <f t="shared" si="1"/>
        <v>0.37769494722080826</v>
      </c>
      <c r="S27" s="28">
        <f t="shared" si="2"/>
        <v>0.28747170729728633</v>
      </c>
      <c r="T27" s="29">
        <f t="shared" si="20"/>
        <v>-0.99999036441186262</v>
      </c>
      <c r="U27" s="28">
        <f t="shared" si="3"/>
        <v>7.9297320000000004</v>
      </c>
      <c r="V27" s="28">
        <f t="shared" si="4"/>
        <v>11.375028</v>
      </c>
      <c r="W27" s="28">
        <f t="shared" si="5"/>
        <v>5.1261990000000006</v>
      </c>
      <c r="X27" s="28">
        <f t="shared" si="6"/>
        <v>7.2578480000000001</v>
      </c>
      <c r="Y27" s="28">
        <f t="shared" si="7"/>
        <v>3.5883393000000003</v>
      </c>
      <c r="Z27" s="28">
        <f t="shared" si="8"/>
        <v>5.0804935999999996</v>
      </c>
      <c r="AA27" s="28">
        <f t="shared" si="9"/>
        <v>0.63041671873941652</v>
      </c>
      <c r="AB27" s="28">
        <f t="shared" si="10"/>
        <v>0.56284340166573532</v>
      </c>
      <c r="AC27" s="28">
        <f t="shared" si="11"/>
        <v>0.40753477585185455</v>
      </c>
      <c r="AD27" s="28">
        <f t="shared" si="12"/>
        <v>0.35912279574985251</v>
      </c>
      <c r="AE27" s="28">
        <f t="shared" si="13"/>
        <v>0.28527434309629818</v>
      </c>
      <c r="AF27" s="28">
        <f t="shared" si="14"/>
        <v>0.25138595702489674</v>
      </c>
      <c r="AG27" s="29">
        <f t="shared" si="21"/>
        <v>-0.99999133607424007</v>
      </c>
      <c r="AH27" s="29">
        <f t="shared" si="22"/>
        <v>-0.99998964136027169</v>
      </c>
      <c r="AI27" s="30">
        <f t="shared" si="15"/>
        <v>0.21107141560956297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Soumili Bose</cp:lastModifiedBy>
  <cp:revision/>
  <dcterms:created xsi:type="dcterms:W3CDTF">2024-12-29T07:26:59Z</dcterms:created>
  <dcterms:modified xsi:type="dcterms:W3CDTF">2024-12-30T06:35:54Z</dcterms:modified>
  <cp:category/>
  <cp:contentStatus/>
</cp:coreProperties>
</file>