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defaultThemeVersion="124226"/>
  <xr:revisionPtr revIDLastSave="0" documentId="13_ncr:1_{02378A5B-9C28-4670-A35F-55EDDD67B0E0}" xr6:coauthVersionLast="47" xr6:coauthVersionMax="47" xr10:uidLastSave="{00000000-0000-0000-0000-000000000000}"/>
  <bookViews>
    <workbookView xWindow="-108" yWindow="-108" windowWidth="23256" windowHeight="12576" xr2:uid="{00000000-000D-0000-FFFF-FFFF00000000}"/>
  </bookViews>
  <sheets>
    <sheet name="FILF" sheetId="73" r:id="rId1"/>
    <sheet name="FIONF" sheetId="74" r:id="rId2"/>
    <sheet name="FISF" sheetId="75" r:id="rId3"/>
    <sheet name="FIFRF" sheetId="76" r:id="rId4"/>
    <sheet name="FICDF" sheetId="77" r:id="rId5"/>
    <sheet name="FBPF" sheetId="78" r:id="rId6"/>
    <sheet name="FIGSF" sheetId="79" r:id="rId7"/>
    <sheet name="FMPS6C" sheetId="80" r:id="rId8"/>
    <sheet name="FMPS5F" sheetId="81" r:id="rId9"/>
    <sheet name="FMPS5E" sheetId="82" r:id="rId10"/>
    <sheet name="FMPS5D" sheetId="83" r:id="rId11"/>
    <sheet name="FMPS5C" sheetId="84" r:id="rId12"/>
    <sheet name="FMPS5B" sheetId="85" r:id="rId13"/>
    <sheet name="FMPS5A" sheetId="86" r:id="rId14"/>
    <sheet name="FMPS4F" sheetId="87" r:id="rId15"/>
    <sheet name="FIPP" sheetId="88" r:id="rId16"/>
    <sheet name="FIDHY" sheetId="89" r:id="rId17"/>
    <sheet name="FIESF" sheetId="25" r:id="rId18"/>
    <sheet name="FIEHF" sheetId="26" r:id="rId19"/>
    <sheet name="TIVF" sheetId="27" r:id="rId20"/>
    <sheet name="TIEIF" sheetId="28" r:id="rId21"/>
    <sheet name="FITF" sheetId="29" r:id="rId22"/>
    <sheet name="FISCF" sheetId="30" r:id="rId23"/>
    <sheet name="FIPF" sheetId="31" r:id="rId24"/>
    <sheet name="FIOF" sheetId="32" r:id="rId25"/>
    <sheet name="FIFEF" sheetId="33" r:id="rId26"/>
    <sheet name="FIEF" sheetId="34" r:id="rId27"/>
    <sheet name="FIEAF" sheetId="35" r:id="rId28"/>
    <sheet name="FIBF" sheetId="36" r:id="rId29"/>
    <sheet name="FBIF" sheetId="37" r:id="rId30"/>
    <sheet name="FAEF" sheetId="38" r:id="rId31"/>
    <sheet name="FIIF-NSE" sheetId="39" r:id="rId32"/>
    <sheet name="FITX" sheetId="40" r:id="rId33"/>
    <sheet name="FIUS" sheetId="41" r:id="rId34"/>
    <sheet name="FEGF" sheetId="42" r:id="rId35"/>
    <sheet name="FIMAS" sheetId="43" r:id="rId36"/>
    <sheet name="FIFOF-50's+" sheetId="44" r:id="rId37"/>
    <sheet name="FIFOF-50's" sheetId="45" r:id="rId38"/>
    <sheet name="FIFOF-40's" sheetId="46" r:id="rId39"/>
    <sheet name="FIFOF-30's" sheetId="47" r:id="rId40"/>
    <sheet name="FIFOF-20's" sheetId="48" r:id="rId41"/>
    <sheet name="FF" sheetId="49" r:id="rId42"/>
    <sheet name="FIDA" sheetId="90" r:id="rId43"/>
    <sheet name="FILDF" sheetId="91" r:id="rId44"/>
    <sheet name="FIUBF" sheetId="92" r:id="rId45"/>
    <sheet name="FISTIP" sheetId="93" r:id="rId46"/>
    <sheet name="FIIOF" sheetId="94" r:id="rId47"/>
    <sheet name="FICRF" sheetId="95" r:id="rId48"/>
  </sheets>
  <definedNames>
    <definedName name="_xlnm.Print_Area" localSheetId="30">FAEF!$A$1:$F$127</definedName>
    <definedName name="_xlnm.Print_Area" localSheetId="29">FBIF!$A$1:$F$90</definedName>
    <definedName name="_xlnm.Print_Area" localSheetId="5">FBPF!$A$1:$G$117</definedName>
    <definedName name="_xlnm.Print_Area" localSheetId="34">FEGF!$A$1:$E$64</definedName>
    <definedName name="_xlnm.Print_Area" localSheetId="41">FF!$A$1:$E$76</definedName>
    <definedName name="_xlnm.Print_Area" localSheetId="28">FIBF!$A$1:$F$89</definedName>
    <definedName name="_xlnm.Print_Area" localSheetId="4">FICDF!$A$1:$G$138</definedName>
    <definedName name="_xlnm.Print_Area" localSheetId="47">FICRF!$A$1:$H$174</definedName>
    <definedName name="_xlnm.Print_Area" localSheetId="42">FIDA!$A$1:$G$171</definedName>
    <definedName name="_xlnm.Print_Area" localSheetId="16">FIDHY!$A$1:$G$137</definedName>
    <definedName name="_xlnm.Print_Area" localSheetId="27">FIEAF!$A$1:$F$109</definedName>
    <definedName name="_xlnm.Print_Area" localSheetId="26">FIEF!$A$1:$F$122</definedName>
    <definedName name="_xlnm.Print_Area" localSheetId="18">FIEHF!$A$1:$G$150</definedName>
    <definedName name="_xlnm.Print_Area" localSheetId="17">FIESF!$A$1:$H$118</definedName>
    <definedName name="_xlnm.Print_Area" localSheetId="25">FIFEF!$A$1:$F$93</definedName>
    <definedName name="_xlnm.Print_Area" localSheetId="40">'FIFOF-20''s'!$A$1:$E$74</definedName>
    <definedName name="_xlnm.Print_Area" localSheetId="39">'FIFOF-30''s'!$A$1:$E$74</definedName>
    <definedName name="_xlnm.Print_Area" localSheetId="38">'FIFOF-40''s'!$A$1:$E$73</definedName>
    <definedName name="_xlnm.Print_Area" localSheetId="37">'FIFOF-50''s'!$A$1:$E$74</definedName>
    <definedName name="_xlnm.Print_Area" localSheetId="36">'FIFOF-50''s+'!$A$1:$E$66</definedName>
    <definedName name="_xlnm.Print_Area" localSheetId="3">FIFRF!$A$1:$G$97</definedName>
    <definedName name="_xlnm.Print_Area" localSheetId="6">FIGSF!$A$1:$G$77</definedName>
    <definedName name="_xlnm.Print_Area" localSheetId="31">'FIIF-NSE'!$A$1:$F$117</definedName>
    <definedName name="_xlnm.Print_Area" localSheetId="46">FIIOF!$A$1:$H$130</definedName>
    <definedName name="_xlnm.Print_Area" localSheetId="43">FILDF!$A$1:$G$131</definedName>
    <definedName name="_xlnm.Print_Area" localSheetId="0">FILF!$A$1:$G$123</definedName>
    <definedName name="_xlnm.Print_Area" localSheetId="35">FIMAS!$A$1:$E$72</definedName>
    <definedName name="_xlnm.Print_Area" localSheetId="24">FIOF!$A$1:$F$107</definedName>
    <definedName name="_xlnm.Print_Area" localSheetId="1">FIONF!$A$1:$G$64</definedName>
    <definedName name="_xlnm.Print_Area" localSheetId="23">FIPF!$A$1:$F$126</definedName>
    <definedName name="_xlnm.Print_Area" localSheetId="15">FIPP!$A$1:$G$123</definedName>
    <definedName name="_xlnm.Print_Area" localSheetId="22">FISCF!$A$1:$F$126</definedName>
    <definedName name="_xlnm.Print_Area" localSheetId="2">FISF!$A$1:$G$105</definedName>
    <definedName name="_xlnm.Print_Area" localSheetId="45">FISTIP!$A$1:$H$210</definedName>
    <definedName name="_xlnm.Print_Area" localSheetId="21">FITF!$A$1:$F$110</definedName>
    <definedName name="_xlnm.Print_Area" localSheetId="32">FITX!$A$1:$F$128</definedName>
    <definedName name="_xlnm.Print_Area" localSheetId="44">FIUBF!$A$1:$G$86</definedName>
    <definedName name="_xlnm.Print_Area" localSheetId="33">FIUS!$A$1:$E$61</definedName>
    <definedName name="_xlnm.Print_Area" localSheetId="14">FMPS4F!$A$1:$G$92</definedName>
    <definedName name="_xlnm.Print_Area" localSheetId="13">FMPS5A!$A$1:$G$84</definedName>
    <definedName name="_xlnm.Print_Area" localSheetId="12">FMPS5B!$A$1:$G$85</definedName>
    <definedName name="_xlnm.Print_Area" localSheetId="11">FMPS5C!$A$1:$G$93</definedName>
    <definedName name="_xlnm.Print_Area" localSheetId="10">FMPS5D!$A$1:$G$91</definedName>
    <definedName name="_xlnm.Print_Area" localSheetId="9">FMPS5E!$A$1:$G$91</definedName>
    <definedName name="_xlnm.Print_Area" localSheetId="8">FMPS5F!$A$1:$G$91</definedName>
    <definedName name="_xlnm.Print_Area" localSheetId="7">FMPS6C!$A$1:$G$89</definedName>
    <definedName name="_xlnm.Print_Area" localSheetId="20">TIEIF!$A$1:$F$112</definedName>
    <definedName name="_xlnm.Print_Area" localSheetId="19">TIVF!$A$1:$F$103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2" i="93" l="1"/>
  <c r="F64" i="40" l="1"/>
  <c r="F151" i="95" l="1"/>
  <c r="F153" i="95" s="1"/>
  <c r="E151" i="95"/>
  <c r="E155" i="95" s="1"/>
  <c r="F24" i="95"/>
  <c r="E24" i="95"/>
  <c r="F20" i="95"/>
  <c r="E20" i="95"/>
  <c r="F15" i="95"/>
  <c r="E15" i="95"/>
  <c r="F20" i="94"/>
  <c r="E20" i="94"/>
  <c r="F16" i="94"/>
  <c r="E16" i="94"/>
  <c r="F10" i="94"/>
  <c r="E10" i="94"/>
  <c r="E184" i="93"/>
  <c r="F180" i="93"/>
  <c r="F182" i="93" s="1"/>
  <c r="E180" i="93"/>
  <c r="E182" i="93" s="1"/>
  <c r="E143" i="93"/>
  <c r="F141" i="93"/>
  <c r="F143" i="93" s="1"/>
  <c r="E141" i="93"/>
  <c r="E145" i="93" s="1"/>
  <c r="F28" i="93"/>
  <c r="E28" i="93"/>
  <c r="F24" i="93"/>
  <c r="E24" i="93"/>
  <c r="F14" i="93"/>
  <c r="E14" i="93"/>
  <c r="F16" i="92"/>
  <c r="E16" i="92"/>
  <c r="F12" i="92"/>
  <c r="F20" i="92" s="1"/>
  <c r="E12" i="92"/>
  <c r="F14" i="91"/>
  <c r="E14" i="91"/>
  <c r="F10" i="91"/>
  <c r="F18" i="91" s="1"/>
  <c r="E10" i="91"/>
  <c r="E18" i="91" s="1"/>
  <c r="F147" i="90"/>
  <c r="F149" i="90" s="1"/>
  <c r="E147" i="90"/>
  <c r="E149" i="90" s="1"/>
  <c r="F115" i="90"/>
  <c r="F117" i="90" s="1"/>
  <c r="E115" i="90"/>
  <c r="E119" i="90" s="1"/>
  <c r="F22" i="90"/>
  <c r="E22" i="90"/>
  <c r="F18" i="90"/>
  <c r="E18" i="90"/>
  <c r="F12" i="90"/>
  <c r="E12" i="90"/>
  <c r="F68" i="89"/>
  <c r="E68" i="89"/>
  <c r="F57" i="89"/>
  <c r="E57" i="89"/>
  <c r="F53" i="89"/>
  <c r="E53" i="89"/>
  <c r="F48" i="89"/>
  <c r="E48" i="89"/>
  <c r="F40" i="89"/>
  <c r="E40" i="89"/>
  <c r="F36" i="89"/>
  <c r="F70" i="89" s="1"/>
  <c r="E36" i="89"/>
  <c r="F62" i="88"/>
  <c r="E62" i="88"/>
  <c r="F51" i="88"/>
  <c r="E51" i="88"/>
  <c r="F46" i="88"/>
  <c r="E46" i="88"/>
  <c r="F37" i="88"/>
  <c r="F64" i="88" s="1"/>
  <c r="E37" i="88"/>
  <c r="F28" i="87"/>
  <c r="E28" i="87"/>
  <c r="F24" i="87"/>
  <c r="E24" i="87"/>
  <c r="F21" i="86"/>
  <c r="F23" i="86" s="1"/>
  <c r="E21" i="86"/>
  <c r="E25" i="86" s="1"/>
  <c r="F29" i="85"/>
  <c r="F25" i="85"/>
  <c r="F27" i="85" s="1"/>
  <c r="E25" i="85"/>
  <c r="E29" i="85" s="1"/>
  <c r="F30" i="84"/>
  <c r="E30" i="84"/>
  <c r="E32" i="84" s="1"/>
  <c r="F25" i="84"/>
  <c r="E25" i="84"/>
  <c r="F28" i="83"/>
  <c r="E28" i="83"/>
  <c r="F23" i="83"/>
  <c r="F30" i="83" s="1"/>
  <c r="E23" i="83"/>
  <c r="F27" i="82"/>
  <c r="E27" i="82"/>
  <c r="F22" i="82"/>
  <c r="E22" i="82"/>
  <c r="F28" i="81"/>
  <c r="E28" i="81"/>
  <c r="E30" i="81" s="1"/>
  <c r="F23" i="81"/>
  <c r="F32" i="81" s="1"/>
  <c r="E23" i="81"/>
  <c r="F28" i="80"/>
  <c r="E28" i="80"/>
  <c r="F23" i="80"/>
  <c r="E23" i="80"/>
  <c r="E30" i="80" s="1"/>
  <c r="F17" i="79"/>
  <c r="E17" i="79"/>
  <c r="F8" i="79"/>
  <c r="F21" i="79" s="1"/>
  <c r="E8" i="79"/>
  <c r="F55" i="78"/>
  <c r="E55" i="78"/>
  <c r="F48" i="78"/>
  <c r="E48" i="78"/>
  <c r="F43" i="78"/>
  <c r="E43" i="78"/>
  <c r="F37" i="78"/>
  <c r="E37" i="78"/>
  <c r="E99" i="77"/>
  <c r="C99" i="77"/>
  <c r="D99" i="77" s="1"/>
  <c r="F55" i="77"/>
  <c r="E55" i="77"/>
  <c r="F46" i="77"/>
  <c r="E46" i="77"/>
  <c r="F41" i="77"/>
  <c r="F57" i="77" s="1"/>
  <c r="E41" i="77"/>
  <c r="F33" i="76"/>
  <c r="E33" i="76"/>
  <c r="F22" i="76"/>
  <c r="E22" i="76"/>
  <c r="F16" i="76"/>
  <c r="E16" i="76"/>
  <c r="F11" i="76"/>
  <c r="E11" i="76"/>
  <c r="F35" i="75"/>
  <c r="E35" i="75"/>
  <c r="F31" i="75"/>
  <c r="E31" i="75"/>
  <c r="F25" i="75"/>
  <c r="E25" i="75"/>
  <c r="F13" i="75"/>
  <c r="E13" i="75"/>
  <c r="F41" i="73"/>
  <c r="E41" i="73"/>
  <c r="F30" i="73"/>
  <c r="E30" i="73"/>
  <c r="F11" i="73"/>
  <c r="E11" i="73"/>
  <c r="E45" i="73" s="1"/>
  <c r="E39" i="75" l="1"/>
  <c r="E37" i="76"/>
  <c r="E57" i="77"/>
  <c r="E32" i="81"/>
  <c r="E32" i="83"/>
  <c r="F30" i="87"/>
  <c r="E151" i="90"/>
  <c r="F43" i="73"/>
  <c r="F30" i="93"/>
  <c r="F45" i="73"/>
  <c r="F39" i="75"/>
  <c r="F31" i="82"/>
  <c r="F34" i="84"/>
  <c r="E32" i="87"/>
  <c r="E66" i="88"/>
  <c r="E117" i="90"/>
  <c r="E16" i="91"/>
  <c r="E20" i="92"/>
  <c r="E153" i="95"/>
  <c r="E24" i="90"/>
  <c r="F24" i="90"/>
  <c r="E26" i="95"/>
  <c r="F26" i="95"/>
  <c r="E24" i="94"/>
  <c r="F22" i="94"/>
  <c r="F24" i="94"/>
  <c r="E30" i="93"/>
  <c r="E18" i="92"/>
  <c r="F16" i="91"/>
  <c r="F72" i="89"/>
  <c r="E72" i="89"/>
  <c r="E64" i="88"/>
  <c r="F66" i="88"/>
  <c r="F32" i="87"/>
  <c r="F25" i="86"/>
  <c r="E34" i="84"/>
  <c r="E30" i="83"/>
  <c r="E29" i="82"/>
  <c r="F29" i="82"/>
  <c r="E32" i="80"/>
  <c r="F30" i="80"/>
  <c r="F19" i="79"/>
  <c r="E19" i="79"/>
  <c r="E59" i="78"/>
  <c r="F57" i="78"/>
  <c r="F59" i="78"/>
  <c r="F35" i="76"/>
  <c r="F37" i="76"/>
  <c r="F37" i="75"/>
  <c r="E43" i="73"/>
  <c r="E37" i="75"/>
  <c r="E35" i="76"/>
  <c r="E59" i="77"/>
  <c r="E23" i="86"/>
  <c r="E32" i="93"/>
  <c r="E28" i="95"/>
  <c r="F59" i="77"/>
  <c r="F32" i="80"/>
  <c r="F30" i="81"/>
  <c r="F32" i="83"/>
  <c r="F32" i="84"/>
  <c r="F26" i="90"/>
  <c r="F18" i="92"/>
  <c r="F32" i="93"/>
  <c r="F28" i="95"/>
  <c r="E21" i="79"/>
  <c r="E31" i="82"/>
  <c r="E57" i="78"/>
  <c r="E27" i="85"/>
  <c r="E70" i="89"/>
  <c r="E26" i="90"/>
  <c r="E22" i="94"/>
  <c r="E30" i="87"/>
  <c r="E10" i="49" l="1"/>
  <c r="E14" i="49" s="1"/>
  <c r="D10" i="49"/>
  <c r="D14" i="49" s="1"/>
  <c r="E13" i="48"/>
  <c r="E17" i="48" s="1"/>
  <c r="D13" i="48"/>
  <c r="D17" i="48" s="1"/>
  <c r="E13" i="47"/>
  <c r="E17" i="47" s="1"/>
  <c r="D13" i="47"/>
  <c r="D15" i="47" s="1"/>
  <c r="E13" i="46"/>
  <c r="E17" i="46" s="1"/>
  <c r="D13" i="46"/>
  <c r="D17" i="46" s="1"/>
  <c r="E12" i="45"/>
  <c r="E16" i="45" s="1"/>
  <c r="D12" i="45"/>
  <c r="D14" i="45" s="1"/>
  <c r="E9" i="44"/>
  <c r="E13" i="44" s="1"/>
  <c r="D9" i="44"/>
  <c r="D13" i="44" s="1"/>
  <c r="E12" i="43"/>
  <c r="E16" i="43" s="1"/>
  <c r="D12" i="43"/>
  <c r="D14" i="43" s="1"/>
  <c r="E7" i="42"/>
  <c r="E11" i="42" s="1"/>
  <c r="D7" i="42"/>
  <c r="D9" i="42" s="1"/>
  <c r="E7" i="41"/>
  <c r="E11" i="41" s="1"/>
  <c r="D7" i="41"/>
  <c r="D11" i="41" s="1"/>
  <c r="D12" i="49" l="1"/>
  <c r="E12" i="49"/>
  <c r="D15" i="48"/>
  <c r="E15" i="48"/>
  <c r="E15" i="47"/>
  <c r="D17" i="47"/>
  <c r="D15" i="46"/>
  <c r="E15" i="46"/>
  <c r="D16" i="45"/>
  <c r="E14" i="45"/>
  <c r="D11" i="44"/>
  <c r="E11" i="44"/>
  <c r="D16" i="43"/>
  <c r="E14" i="43"/>
  <c r="D11" i="42"/>
  <c r="E9" i="42"/>
  <c r="D9" i="41"/>
  <c r="E9" i="41"/>
  <c r="G38" i="25"/>
  <c r="D77" i="25" s="1"/>
  <c r="E64" i="40" l="1"/>
  <c r="F58" i="40"/>
  <c r="F68" i="40" s="1"/>
  <c r="E58" i="40"/>
  <c r="E68" i="40" s="1"/>
  <c r="F59" i="39"/>
  <c r="F61" i="39" s="1"/>
  <c r="E59" i="39"/>
  <c r="E63" i="39" s="1"/>
  <c r="F73" i="38"/>
  <c r="F77" i="38" s="1"/>
  <c r="E73" i="38"/>
  <c r="F23" i="38"/>
  <c r="E23" i="38"/>
  <c r="F34" i="37"/>
  <c r="F38" i="37" s="1"/>
  <c r="E34" i="37"/>
  <c r="E38" i="37" s="1"/>
  <c r="F34" i="36"/>
  <c r="F36" i="36" s="1"/>
  <c r="E34" i="36"/>
  <c r="E36" i="36" s="1"/>
  <c r="F53" i="35"/>
  <c r="F57" i="35" s="1"/>
  <c r="E53" i="35"/>
  <c r="E57" i="35" s="1"/>
  <c r="F57" i="34"/>
  <c r="E57" i="34"/>
  <c r="F51" i="34"/>
  <c r="F59" i="34" s="1"/>
  <c r="E51" i="34"/>
  <c r="E59" i="34" s="1"/>
  <c r="F34" i="33"/>
  <c r="F38" i="33" s="1"/>
  <c r="E34" i="33"/>
  <c r="E36" i="33" s="1"/>
  <c r="E38" i="33"/>
  <c r="F44" i="32"/>
  <c r="E44" i="32"/>
  <c r="F37" i="32"/>
  <c r="E37" i="32"/>
  <c r="E48" i="32" s="1"/>
  <c r="F61" i="31"/>
  <c r="E61" i="31"/>
  <c r="F57" i="31"/>
  <c r="E57" i="31"/>
  <c r="F71" i="30"/>
  <c r="F75" i="30" s="1"/>
  <c r="E71" i="30"/>
  <c r="E75" i="30" s="1"/>
  <c r="F47" i="29"/>
  <c r="E47" i="29"/>
  <c r="F43" i="29"/>
  <c r="E43" i="29"/>
  <c r="F24" i="29"/>
  <c r="E24" i="29"/>
  <c r="F20" i="29"/>
  <c r="E20" i="29"/>
  <c r="F57" i="28"/>
  <c r="E57" i="28"/>
  <c r="F46" i="28"/>
  <c r="E46" i="28"/>
  <c r="F41" i="28"/>
  <c r="F61" i="28" s="1"/>
  <c r="E41" i="28"/>
  <c r="E59" i="28" s="1"/>
  <c r="F47" i="27"/>
  <c r="E47" i="27"/>
  <c r="F43" i="27"/>
  <c r="E43" i="27"/>
  <c r="F80" i="26"/>
  <c r="E80" i="26"/>
  <c r="F69" i="26"/>
  <c r="E69" i="26"/>
  <c r="F64" i="26"/>
  <c r="E64" i="26"/>
  <c r="F59" i="26"/>
  <c r="E59" i="26"/>
  <c r="F52" i="26"/>
  <c r="E52" i="26"/>
  <c r="F48" i="26"/>
  <c r="E48" i="26"/>
  <c r="F43" i="26"/>
  <c r="E43" i="26"/>
  <c r="E84" i="26" s="1"/>
  <c r="F42" i="25"/>
  <c r="E42" i="25"/>
  <c r="F38" i="25"/>
  <c r="F44" i="25" s="1"/>
  <c r="E38" i="25"/>
  <c r="E46" i="25" s="1"/>
  <c r="F75" i="38"/>
  <c r="E36" i="37"/>
  <c r="E55" i="35"/>
  <c r="F36" i="33"/>
  <c r="E73" i="30"/>
  <c r="F73" i="30"/>
  <c r="F66" i="40" l="1"/>
  <c r="F48" i="32"/>
  <c r="F46" i="32"/>
  <c r="E46" i="32"/>
  <c r="E51" i="29"/>
  <c r="F51" i="29"/>
  <c r="F49" i="29"/>
  <c r="F84" i="26"/>
  <c r="E82" i="26"/>
  <c r="F82" i="26"/>
  <c r="E49" i="29"/>
  <c r="F65" i="31"/>
  <c r="E61" i="34"/>
  <c r="E66" i="40"/>
  <c r="F61" i="34"/>
  <c r="E49" i="27"/>
  <c r="F49" i="27"/>
  <c r="E63" i="31"/>
  <c r="F55" i="35"/>
  <c r="E75" i="38"/>
  <c r="E61" i="28"/>
  <c r="F59" i="28"/>
  <c r="E61" i="39"/>
  <c r="E51" i="27"/>
  <c r="F63" i="39"/>
  <c r="E77" i="38"/>
  <c r="F36" i="37"/>
  <c r="F38" i="36"/>
  <c r="E38" i="36"/>
  <c r="F63" i="31"/>
  <c r="E65" i="31"/>
  <c r="F51" i="27"/>
  <c r="F46" i="25"/>
  <c r="E44" i="25"/>
</calcChain>
</file>

<file path=xl/sharedStrings.xml><?xml version="1.0" encoding="utf-8"?>
<sst xmlns="http://schemas.openxmlformats.org/spreadsheetml/2006/main" count="5891" uniqueCount="1307">
  <si>
    <t>Name of the Instrument</t>
  </si>
  <si>
    <t>Quantity</t>
  </si>
  <si>
    <t>ISIN Number</t>
  </si>
  <si>
    <t xml:space="preserve">Market Value(Rs. in Lakhs) </t>
  </si>
  <si>
    <t>% to Net Assets</t>
  </si>
  <si>
    <t>Industry Classification / Rating</t>
  </si>
  <si>
    <t>YTM</t>
  </si>
  <si>
    <t>Portfolio Statement as on September 30,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</si>
  <si>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</si>
  <si>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</si>
  <si>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</si>
  <si>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</si>
  <si>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</si>
  <si>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</si>
  <si>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</si>
  <si>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</si>
  <si>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</si>
  <si>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</si>
  <si>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</si>
  <si>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</si>
  <si>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</si>
  <si>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</si>
  <si>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</si>
  <si>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</si>
  <si>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</si>
  <si>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</si>
  <si>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</si>
  <si>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</si>
  <si>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</si>
  <si>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</si>
  <si>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Debt Instruments</t>
  </si>
  <si>
    <t>(a) Listed / awaiting listing on Stock Exchanges</t>
  </si>
  <si>
    <t>CARE AA-</t>
  </si>
  <si>
    <t>Sub Total</t>
  </si>
  <si>
    <t>Mutual Fund Units</t>
  </si>
  <si>
    <t>Total</t>
  </si>
  <si>
    <t>Net Assets</t>
  </si>
  <si>
    <t>Call, Cash &amp; Other Assets</t>
  </si>
  <si>
    <t>** Non- Traded Scrips</t>
  </si>
  <si>
    <t>Notes</t>
  </si>
  <si>
    <t>a) NAV at the beginning and at the end of the Half-year ended 30-Sep-2021</t>
  </si>
  <si>
    <t xml:space="preserve">      Plan/Option</t>
  </si>
  <si>
    <t>As on 30-Sep-2021</t>
  </si>
  <si>
    <t>As on 31-Mar-2021</t>
  </si>
  <si>
    <t>IDCW - Income Distribution cum capital withdrawal</t>
  </si>
  <si>
    <t>b) Aggregate Distributions declared during the Half - year ended 30-Sep-2021</t>
  </si>
  <si>
    <t>Nil</t>
  </si>
  <si>
    <t>(In Years)</t>
  </si>
  <si>
    <t xml:space="preserve">d) During the month additional instances of fair valuation/deviation from valuation price provided by the valuation agencies </t>
  </si>
  <si>
    <t>Refer below link for rationale of devation under Valuation policy</t>
  </si>
  <si>
    <t>Money Market Instruments</t>
  </si>
  <si>
    <t>Certificate of Deposit</t>
  </si>
  <si>
    <t>CRISIL A1+</t>
  </si>
  <si>
    <t>IND A1+</t>
  </si>
  <si>
    <t>Commercial Paper</t>
  </si>
  <si>
    <t>Housing Development Finance Corporation Ltd (28-Feb-2022) **@</t>
  </si>
  <si>
    <t>INE001A14XM0</t>
  </si>
  <si>
    <t>ICRA A1+</t>
  </si>
  <si>
    <t>Government Securities</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</si>
  <si>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</si>
  <si>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</si>
  <si>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</si>
  <si>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</si>
  <si>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</si>
  <si>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</si>
  <si>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</si>
  <si>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</si>
  <si>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</si>
  <si>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</si>
  <si>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</si>
  <si>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</si>
  <si>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</si>
  <si>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6.79% GOI 2027 (15-May-2027)</t>
  </si>
  <si>
    <t>IN0020170026</t>
  </si>
  <si>
    <t>IN0020200278</t>
  </si>
  <si>
    <t>7.17% GOI 2028 (08-Jan-2028)</t>
  </si>
  <si>
    <t>IN0020170174</t>
  </si>
  <si>
    <t>6.64% GOI 2035 (16-Jun-2035)</t>
  </si>
  <si>
    <t>IN0020210020</t>
  </si>
  <si>
    <t>5.63% GOI 2026 (12-Apr-2026)</t>
  </si>
  <si>
    <t>IN0020210012</t>
  </si>
  <si>
    <t>5.22% GOI 2025 (15-Jun-2025)</t>
  </si>
  <si>
    <t>IN0020200112</t>
  </si>
  <si>
    <t xml:space="preserve">      Growth Option</t>
  </si>
  <si>
    <t xml:space="preserve">      Direct Growth Option</t>
  </si>
  <si>
    <t>CRISIL AAA</t>
  </si>
  <si>
    <t>Indostar Capital Finance Ltd (1Y SBI MCLR + 200 Bps) (02-May-2023) **</t>
  </si>
  <si>
    <t>INE896L07561</t>
  </si>
  <si>
    <t>7.32% GOI 2024 (28-Jan-2024)</t>
  </si>
  <si>
    <t>IN0020180488</t>
  </si>
  <si>
    <t>Equity &amp; Equity related</t>
  </si>
  <si>
    <t>HDFC Bank Ltd</t>
  </si>
  <si>
    <t>INE040A01034</t>
  </si>
  <si>
    <t>Banks</t>
  </si>
  <si>
    <t>Infosys Ltd</t>
  </si>
  <si>
    <t>INE009A01021</t>
  </si>
  <si>
    <t>Software</t>
  </si>
  <si>
    <t>Axis Bank Ltd</t>
  </si>
  <si>
    <t>INE238A01034</t>
  </si>
  <si>
    <t>ICICI Bank Ltd</t>
  </si>
  <si>
    <t>INE090A01021</t>
  </si>
  <si>
    <t>Bharti Airtel Ltd</t>
  </si>
  <si>
    <t>INE397D01024</t>
  </si>
  <si>
    <t>Telecom - Services</t>
  </si>
  <si>
    <t>Voltas Ltd</t>
  </si>
  <si>
    <t>INE226A01021</t>
  </si>
  <si>
    <t>Consumer Durables</t>
  </si>
  <si>
    <t>Kotak Mahindra Bank Ltd</t>
  </si>
  <si>
    <t>INE237A01028</t>
  </si>
  <si>
    <t>Dr. Reddy's Laboratories Ltd</t>
  </si>
  <si>
    <t>INE089A01023</t>
  </si>
  <si>
    <t>Pharmaceuticals</t>
  </si>
  <si>
    <t>Balkrishna Industries Ltd</t>
  </si>
  <si>
    <t>INE787D01026</t>
  </si>
  <si>
    <t>Auto Ancillaries</t>
  </si>
  <si>
    <t>Hindustan Petroleum Corporation Ltd</t>
  </si>
  <si>
    <t>INE094A01015</t>
  </si>
  <si>
    <t>Petroleum Products</t>
  </si>
  <si>
    <t>Petronet LNG Ltd</t>
  </si>
  <si>
    <t>INE347G01014</t>
  </si>
  <si>
    <t>Gas</t>
  </si>
  <si>
    <t>State Bank of India</t>
  </si>
  <si>
    <t>INE062A01020</t>
  </si>
  <si>
    <t>Hindalco Industries Ltd</t>
  </si>
  <si>
    <t>INE038A01020</t>
  </si>
  <si>
    <t>Non - Ferrous Metals</t>
  </si>
  <si>
    <t>Gujarat State Petronet Ltd</t>
  </si>
  <si>
    <t>INE246F01010</t>
  </si>
  <si>
    <t>Hindustan Unilever Ltd</t>
  </si>
  <si>
    <t>INE030A01027</t>
  </si>
  <si>
    <t>Consumer Non Durables</t>
  </si>
  <si>
    <t>Larsen &amp; Toubro Ltd</t>
  </si>
  <si>
    <t>INE018A01030</t>
  </si>
  <si>
    <t>Construction Project</t>
  </si>
  <si>
    <t>Power Grid Corporation of India Ltd</t>
  </si>
  <si>
    <t>INE752E01010</t>
  </si>
  <si>
    <t>Power</t>
  </si>
  <si>
    <t>NTPC Ltd</t>
  </si>
  <si>
    <t>INE733E01010</t>
  </si>
  <si>
    <t>Cadila Healthcare Ltd</t>
  </si>
  <si>
    <t>INE010B01027</t>
  </si>
  <si>
    <t>Jyothy Labs Ltd</t>
  </si>
  <si>
    <t>INE668F01031</t>
  </si>
  <si>
    <t>United Breweries Ltd</t>
  </si>
  <si>
    <t>INE686F01025</t>
  </si>
  <si>
    <t>Mahindra &amp; Mahindra Ltd</t>
  </si>
  <si>
    <t>INE101A01026</t>
  </si>
  <si>
    <t>Auto</t>
  </si>
  <si>
    <t>Grasim Industries Ltd</t>
  </si>
  <si>
    <t>INE047A01021</t>
  </si>
  <si>
    <t>Cement &amp; Cement Products</t>
  </si>
  <si>
    <t>Bajaj Auto Ltd</t>
  </si>
  <si>
    <t>INE917I01010</t>
  </si>
  <si>
    <t>Bharat Petroleum Corporation Ltd</t>
  </si>
  <si>
    <t>INE029A01011</t>
  </si>
  <si>
    <t>Aditya Birla Fashion and Retail Ltd</t>
  </si>
  <si>
    <t>INE647O01011</t>
  </si>
  <si>
    <t>Retailing</t>
  </si>
  <si>
    <t>City Union Bank Ltd</t>
  </si>
  <si>
    <t>INE491A01021</t>
  </si>
  <si>
    <t>Tata Motors Ltd</t>
  </si>
  <si>
    <t>INE155A01022</t>
  </si>
  <si>
    <t>Westlife Development Ltd</t>
  </si>
  <si>
    <t>INE274F01020</t>
  </si>
  <si>
    <t>Leisure Services</t>
  </si>
  <si>
    <t>INE397D20024</t>
  </si>
  <si>
    <t>6.95% Housing Development Finance Corporation Ltd (27-Apr-2023) **</t>
  </si>
  <si>
    <t>INE001A07SK8</t>
  </si>
  <si>
    <t>6.18% GOI 2024 (04-Nov-2024)</t>
  </si>
  <si>
    <t>IN0020190396</t>
  </si>
  <si>
    <t>Kansai Nerolac Paints Ltd</t>
  </si>
  <si>
    <t>INE531A01024</t>
  </si>
  <si>
    <t>(b) Units of Real Estate Investment Trusts (REITs)</t>
  </si>
  <si>
    <t>Embassy Office Parks REIT</t>
  </si>
  <si>
    <t>INE041025011</t>
  </si>
  <si>
    <t>National Bank For Agriculture &amp; Rural Development (18-Feb-2022) **</t>
  </si>
  <si>
    <t>INE261F16595</t>
  </si>
  <si>
    <t>Housing Development Finance Corporation Ltd</t>
  </si>
  <si>
    <t>INE001A01036</t>
  </si>
  <si>
    <t>Finance</t>
  </si>
  <si>
    <t>Maruti Suzuki India Ltd</t>
  </si>
  <si>
    <t>INE585B01010</t>
  </si>
  <si>
    <t>Tata Power Co Ltd</t>
  </si>
  <si>
    <t>INE245A01021</t>
  </si>
  <si>
    <t>Dabur India Ltd</t>
  </si>
  <si>
    <t>INE016A01026</t>
  </si>
  <si>
    <t>Himatsingka Seide Ltd</t>
  </si>
  <si>
    <t>INE049A01027</t>
  </si>
  <si>
    <t>Textile Products</t>
  </si>
  <si>
    <t>Cholamandalam Financial Holdings Ltd</t>
  </si>
  <si>
    <t>INE149A01033</t>
  </si>
  <si>
    <t>Mahindra CIE Automotive Ltd</t>
  </si>
  <si>
    <t>INE536H01010</t>
  </si>
  <si>
    <t>Industrial Products</t>
  </si>
  <si>
    <t>Indian Oil Corporation Ltd</t>
  </si>
  <si>
    <t>INE242A01010</t>
  </si>
  <si>
    <t>PNB Housing Finance Ltd</t>
  </si>
  <si>
    <t>INE572E01012</t>
  </si>
  <si>
    <t>GAIL (India) Ltd</t>
  </si>
  <si>
    <t>INE129A01019</t>
  </si>
  <si>
    <t>Federal Bank Ltd</t>
  </si>
  <si>
    <t>INE171A01029</t>
  </si>
  <si>
    <t>Industry Classification</t>
  </si>
  <si>
    <t>c) Portfolio Turnover Ratio during the Half - year 30-Sep-2021</t>
  </si>
  <si>
    <t>d) Average Maturity as on 30-Sep-2021</t>
  </si>
  <si>
    <t xml:space="preserve">e) During the month additional instances of fair valuation/deviation from valuation price provided by the valuation agencies </t>
  </si>
  <si>
    <t>NHPC Ltd</t>
  </si>
  <si>
    <t>INE848E01016</t>
  </si>
  <si>
    <t>Nuvoco Vistas Corporation Ltd</t>
  </si>
  <si>
    <t>INE118D01016</t>
  </si>
  <si>
    <t>INE671B01018</t>
  </si>
  <si>
    <t>Commercial Services</t>
  </si>
  <si>
    <t>(c) Units of Real Estate Investment Trusts (REITs)</t>
  </si>
  <si>
    <t>Indostar Capital Finance Ltd (1Y SBI MCLR + 225 Bps) (02-Nov-2021) **</t>
  </si>
  <si>
    <t>INE896L07660</t>
  </si>
  <si>
    <t>SBI Cards and Payment Services Ltd (08-Oct-2021)@</t>
  </si>
  <si>
    <t>INE018E14OX2</t>
  </si>
  <si>
    <t>HCL Technologies Ltd</t>
  </si>
  <si>
    <t>INE860A01027</t>
  </si>
  <si>
    <t>Tata Motors Ltd DVR</t>
  </si>
  <si>
    <t>IN9155A01020</t>
  </si>
  <si>
    <t>Bharat Electronics Ltd</t>
  </si>
  <si>
    <t>INE263A01024</t>
  </si>
  <si>
    <t>Aerospace &amp; Defense</t>
  </si>
  <si>
    <t>ITC Ltd</t>
  </si>
  <si>
    <t>INE154A01025</t>
  </si>
  <si>
    <t>Coal India Ltd</t>
  </si>
  <si>
    <t>INE522F01014</t>
  </si>
  <si>
    <t>Minerals/Mining</t>
  </si>
  <si>
    <t>Finolex Cables Ltd</t>
  </si>
  <si>
    <t>INE235A01022</t>
  </si>
  <si>
    <t>Century Textile &amp; Industries Ltd</t>
  </si>
  <si>
    <t>INE055A01016</t>
  </si>
  <si>
    <t>Paper</t>
  </si>
  <si>
    <t>ACC Ltd</t>
  </si>
  <si>
    <t>INE012A01025</t>
  </si>
  <si>
    <t>Tech Mahindra Ltd</t>
  </si>
  <si>
    <t>INE669C01036</t>
  </si>
  <si>
    <t>Bosch Ltd</t>
  </si>
  <si>
    <t>INE323A01026</t>
  </si>
  <si>
    <t>United Spirits Ltd</t>
  </si>
  <si>
    <t>INE854D01024</t>
  </si>
  <si>
    <t>RBL Bank Ltd</t>
  </si>
  <si>
    <t>INE976G01028</t>
  </si>
  <si>
    <t>Hindustan Aeronautics Ltd</t>
  </si>
  <si>
    <t>INE066F01012</t>
  </si>
  <si>
    <t>Rallis India Ltd</t>
  </si>
  <si>
    <t>INE613A01020</t>
  </si>
  <si>
    <t>Pesticides</t>
  </si>
  <si>
    <t>Equitas Holdings Ltd</t>
  </si>
  <si>
    <t>INE988K01017</t>
  </si>
  <si>
    <t>Lupin Ltd</t>
  </si>
  <si>
    <t>INE326A01037</t>
  </si>
  <si>
    <t>Sundaram Clayton Ltd</t>
  </si>
  <si>
    <t>INE105A01035</t>
  </si>
  <si>
    <t>Gulf Oil Lubricants India Ltd</t>
  </si>
  <si>
    <t>INE635Q01029</t>
  </si>
  <si>
    <t>Finolex Industries Ltd</t>
  </si>
  <si>
    <t>INE183A01024</t>
  </si>
  <si>
    <t>Tata Consultancy Services Ltd</t>
  </si>
  <si>
    <t>INE467B01029</t>
  </si>
  <si>
    <t>Vardhman Textiles Ltd</t>
  </si>
  <si>
    <t>INE825A01012</t>
  </si>
  <si>
    <t>Textiles - Cotton</t>
  </si>
  <si>
    <t>Hero MotoCorp Ltd</t>
  </si>
  <si>
    <t>INE158A01026</t>
  </si>
  <si>
    <t>Tata Consumer Products Ltd</t>
  </si>
  <si>
    <t>INE192A01025</t>
  </si>
  <si>
    <t>Oil &amp; Natural Gas Corporation Ltd</t>
  </si>
  <si>
    <t>INE213A01029</t>
  </si>
  <si>
    <t>Oil</t>
  </si>
  <si>
    <t>Tata Chemicals Ltd</t>
  </si>
  <si>
    <t>INE092A01019</t>
  </si>
  <si>
    <t>Chemicals</t>
  </si>
  <si>
    <t>Colgate Palmolive (India) Ltd</t>
  </si>
  <si>
    <t>INE259A01022</t>
  </si>
  <si>
    <t>National Aluminium Co Ltd</t>
  </si>
  <si>
    <t>INE139A01034</t>
  </si>
  <si>
    <t>CESC Ltd</t>
  </si>
  <si>
    <t>INE486A01021</t>
  </si>
  <si>
    <t>Brookfield India Real Estate Trust</t>
  </si>
  <si>
    <t>INE0FDU25010</t>
  </si>
  <si>
    <t>Foreign Equity Securities</t>
  </si>
  <si>
    <t>Unilever PLC, (ADR)</t>
  </si>
  <si>
    <t>US9047677045</t>
  </si>
  <si>
    <t>Xinyi Solar Holdings Ltd</t>
  </si>
  <si>
    <t>KYG9829N1025</t>
  </si>
  <si>
    <t>Industrial Capital Goods</t>
  </si>
  <si>
    <t>Xtep International Holdings Ltd</t>
  </si>
  <si>
    <t>KYG982771092</t>
  </si>
  <si>
    <t>Novatek Microelectronics Corp. Ltd</t>
  </si>
  <si>
    <t>TW0003034005</t>
  </si>
  <si>
    <t>Aramex PJSC</t>
  </si>
  <si>
    <t>AEA002301017</t>
  </si>
  <si>
    <t>Transportation</t>
  </si>
  <si>
    <t>Mediatek Inc</t>
  </si>
  <si>
    <t>TW0002454006</t>
  </si>
  <si>
    <t>Hardware</t>
  </si>
  <si>
    <t>Travelsky Technology Ltd, H</t>
  </si>
  <si>
    <t>CNE1000004J3</t>
  </si>
  <si>
    <t>Primax Electronics Ltd</t>
  </si>
  <si>
    <t>TW0004915004</t>
  </si>
  <si>
    <t>Info Edge (India) Ltd</t>
  </si>
  <si>
    <t>INE663F01024</t>
  </si>
  <si>
    <t>Cyient Ltd</t>
  </si>
  <si>
    <t>INE136B01020</t>
  </si>
  <si>
    <t>Zomato Ltd</t>
  </si>
  <si>
    <t>INE758T01015</t>
  </si>
  <si>
    <t>Larsen &amp; Toubro Infotech Ltd</t>
  </si>
  <si>
    <t>INE214T01019</t>
  </si>
  <si>
    <t>Affle India Ltd</t>
  </si>
  <si>
    <t>INE00WC01019</t>
  </si>
  <si>
    <t>Indiamart Intermesh Ltd</t>
  </si>
  <si>
    <t>INE933S01016</t>
  </si>
  <si>
    <t>Xelpmoc Design and Tech Ltd</t>
  </si>
  <si>
    <t>INE01P501012</t>
  </si>
  <si>
    <t>Makemytrip Ltd</t>
  </si>
  <si>
    <t>MU0295S00016</t>
  </si>
  <si>
    <t>Taiwan Semiconductor Manufacturing Co. Ltd</t>
  </si>
  <si>
    <t>TW0002330008</t>
  </si>
  <si>
    <t>Samsung Electronics Co. Ltd</t>
  </si>
  <si>
    <t>KR7005930003</t>
  </si>
  <si>
    <t>Amazon.com INC</t>
  </si>
  <si>
    <t>US0231351067</t>
  </si>
  <si>
    <t>Salesforce.Com Inc</t>
  </si>
  <si>
    <t>US79466L3024</t>
  </si>
  <si>
    <t xml:space="preserve">Software                                </t>
  </si>
  <si>
    <t>Nvidia Corp</t>
  </si>
  <si>
    <t>US67066G1040</t>
  </si>
  <si>
    <t>Uber Technologies Inc</t>
  </si>
  <si>
    <t>US90353T1007</t>
  </si>
  <si>
    <t>Qualcomm Inc.</t>
  </si>
  <si>
    <t>US7475251036</t>
  </si>
  <si>
    <t>Telecom -  Equipment &amp; Accessories</t>
  </si>
  <si>
    <t>Cognizant Technology Solutions Corp., A</t>
  </si>
  <si>
    <t>US1924461023</t>
  </si>
  <si>
    <t>Microsoft Corp</t>
  </si>
  <si>
    <t>US5949181045</t>
  </si>
  <si>
    <t>Intel Corp</t>
  </si>
  <si>
    <t>US4581401001</t>
  </si>
  <si>
    <t>Alphabet Inc</t>
  </si>
  <si>
    <t>US02079K3059</t>
  </si>
  <si>
    <t>Tencent Holdings Ltd</t>
  </si>
  <si>
    <t>KYG875721634</t>
  </si>
  <si>
    <t>Alibaba Group Holding Ltd</t>
  </si>
  <si>
    <t>KYG017191142</t>
  </si>
  <si>
    <t>Wix.Com Ltd</t>
  </si>
  <si>
    <t>IL0011301780</t>
  </si>
  <si>
    <t>Foreign Mutual Fund Units</t>
  </si>
  <si>
    <t>Franklin Technology Fund, Class I (Acc)</t>
  </si>
  <si>
    <t>LU0626261944</t>
  </si>
  <si>
    <t>Foreign Mutual Fund</t>
  </si>
  <si>
    <t>Deepak Nitrite Ltd</t>
  </si>
  <si>
    <t>INE288B01029</t>
  </si>
  <si>
    <t>Brigade Enterprises Ltd</t>
  </si>
  <si>
    <t>INE791I01019</t>
  </si>
  <si>
    <t>Construction</t>
  </si>
  <si>
    <t>J.B. Chemicals &amp; Pharmaceuticals Ltd</t>
  </si>
  <si>
    <t>INE572A01028</t>
  </si>
  <si>
    <t>K.P.R. Mill Ltd</t>
  </si>
  <si>
    <t>INE930H01031</t>
  </si>
  <si>
    <t>Quess Corp Ltd</t>
  </si>
  <si>
    <t>INE615P01015</t>
  </si>
  <si>
    <t>Other Services</t>
  </si>
  <si>
    <t>CCL Products (India) Ltd</t>
  </si>
  <si>
    <t>INE421D01022</t>
  </si>
  <si>
    <t>Sobha Ltd</t>
  </si>
  <si>
    <t>INE671H01015</t>
  </si>
  <si>
    <t>KPIT Technologies Ltd</t>
  </si>
  <si>
    <t>INE04I401011</t>
  </si>
  <si>
    <t>Carborundum Universal Ltd</t>
  </si>
  <si>
    <t>INE120A01034</t>
  </si>
  <si>
    <t>GHCL Ltd</t>
  </si>
  <si>
    <t>INE539A01019</t>
  </si>
  <si>
    <t>Teamlease Services Ltd</t>
  </si>
  <si>
    <t>INE985S01024</t>
  </si>
  <si>
    <t>Blue Star Ltd</t>
  </si>
  <si>
    <t>INE472A01039</t>
  </si>
  <si>
    <t>Nesco Ltd</t>
  </si>
  <si>
    <t>INE317F01035</t>
  </si>
  <si>
    <t>KNR Constructions Ltd</t>
  </si>
  <si>
    <t>INE634I01029</t>
  </si>
  <si>
    <t>Eris Lifesciences Ltd</t>
  </si>
  <si>
    <t>INE406M01024</t>
  </si>
  <si>
    <t>Tube Investments of India Ltd</t>
  </si>
  <si>
    <t>INE974X01010</t>
  </si>
  <si>
    <t>Ahluwalia Contracts (India) Ltd</t>
  </si>
  <si>
    <t>INE758C01029</t>
  </si>
  <si>
    <t>Lemon Tree Hotels Ltd</t>
  </si>
  <si>
    <t>INE970X01018</t>
  </si>
  <si>
    <t>Multi Commodity Exchange Of India Ltd</t>
  </si>
  <si>
    <t>INE745G01035</t>
  </si>
  <si>
    <t>Capital Markets</t>
  </si>
  <si>
    <t>V.I.P. Industries Ltd</t>
  </si>
  <si>
    <t>INE054A01027</t>
  </si>
  <si>
    <t>Karur Vysya Bank Ltd</t>
  </si>
  <si>
    <t>INE036D01028</t>
  </si>
  <si>
    <t>DCB Bank Ltd</t>
  </si>
  <si>
    <t>INE503A01015</t>
  </si>
  <si>
    <t>M M Forgings Ltd</t>
  </si>
  <si>
    <t>INE227C01017</t>
  </si>
  <si>
    <t>TTK Prestige Ltd</t>
  </si>
  <si>
    <t>INE690A01010</t>
  </si>
  <si>
    <t>Equitas Small Finance Bank Ltd</t>
  </si>
  <si>
    <t>INE063P01018</t>
  </si>
  <si>
    <t>Cholamandalam Investment and Finance Co Ltd</t>
  </si>
  <si>
    <t>INE121A01024</t>
  </si>
  <si>
    <t>Atul Ltd</t>
  </si>
  <si>
    <t>INE100A01010</t>
  </si>
  <si>
    <t>HeidelbergCement India Ltd</t>
  </si>
  <si>
    <t>INE578A01017</t>
  </si>
  <si>
    <t>TV Today Network Ltd</t>
  </si>
  <si>
    <t>INE038F01029</t>
  </si>
  <si>
    <t>Entertainment</t>
  </si>
  <si>
    <t>CARE Ratings Ltd</t>
  </si>
  <si>
    <t>INE752H01013</t>
  </si>
  <si>
    <t>Mrs Bectors Food Specialities Ltd</t>
  </si>
  <si>
    <t>INE495P01012</t>
  </si>
  <si>
    <t>JK Lakshmi Cement Ltd</t>
  </si>
  <si>
    <t>INE786A01032</t>
  </si>
  <si>
    <t>Metropolis Healthcare Ltd</t>
  </si>
  <si>
    <t>INE112L01020</t>
  </si>
  <si>
    <t>Healthcare Services</t>
  </si>
  <si>
    <t>Ashoka Buildcon Ltd</t>
  </si>
  <si>
    <t>INE442H01029</t>
  </si>
  <si>
    <t>Shankara Building Products Ltd</t>
  </si>
  <si>
    <t>INE274V01019</t>
  </si>
  <si>
    <t>Techno Electric &amp; Engineering Co Ltd</t>
  </si>
  <si>
    <t>INE285K01026</t>
  </si>
  <si>
    <t>IDFC Ltd</t>
  </si>
  <si>
    <t>INE043D01016</t>
  </si>
  <si>
    <t>Music Broadcast Ltd</t>
  </si>
  <si>
    <t>INE919I01024</t>
  </si>
  <si>
    <t>Navneet Education Ltd</t>
  </si>
  <si>
    <t>INE060A01024</t>
  </si>
  <si>
    <t>Printing &amp; Publication</t>
  </si>
  <si>
    <t>Ion Exchange (India) Ltd</t>
  </si>
  <si>
    <t>INE570A01014</t>
  </si>
  <si>
    <t>Gateway Distriparks Ltd</t>
  </si>
  <si>
    <t>INE852F01015</t>
  </si>
  <si>
    <t>Chemplast Sanmar Ltd</t>
  </si>
  <si>
    <t>INE488A01050</t>
  </si>
  <si>
    <t>G R Infraprojects Ltd</t>
  </si>
  <si>
    <t>INE201P01022</t>
  </si>
  <si>
    <t>Indoco Remedies Ltd</t>
  </si>
  <si>
    <t>INE873D01024</t>
  </si>
  <si>
    <t>Ramco Systems Ltd</t>
  </si>
  <si>
    <t>INE246B01019</t>
  </si>
  <si>
    <t>ABB Power Products &amp; Systems India Ltd</t>
  </si>
  <si>
    <t>INE07Y701011</t>
  </si>
  <si>
    <t>Vijaya Diagnostic Centre Ltd</t>
  </si>
  <si>
    <t>INE043W01024</t>
  </si>
  <si>
    <t>HT Media Ltd</t>
  </si>
  <si>
    <t>INE501G01024</t>
  </si>
  <si>
    <t>Media</t>
  </si>
  <si>
    <t>Crompton Greaves Consumer Electricals Ltd</t>
  </si>
  <si>
    <t>INE299U01018</t>
  </si>
  <si>
    <t>Mphasis Ltd</t>
  </si>
  <si>
    <t>INE356A01018</t>
  </si>
  <si>
    <t>Oberoi Realty Ltd</t>
  </si>
  <si>
    <t>INE093I01010</t>
  </si>
  <si>
    <t>Apollo Hospitals Enterprise Ltd</t>
  </si>
  <si>
    <t>INE437A01024</t>
  </si>
  <si>
    <t>The Ramco Cements Ltd</t>
  </si>
  <si>
    <t>INE331A01037</t>
  </si>
  <si>
    <t>Indian Hotels Co Ltd</t>
  </si>
  <si>
    <t>INE053A01029</t>
  </si>
  <si>
    <t>Ashok Leyland Ltd</t>
  </si>
  <si>
    <t>INE208A01029</t>
  </si>
  <si>
    <t>Trent Ltd</t>
  </si>
  <si>
    <t>INE849A01020</t>
  </si>
  <si>
    <t>Emami Ltd</t>
  </si>
  <si>
    <t>INE548C01032</t>
  </si>
  <si>
    <t>IPCA Laboratories Ltd</t>
  </si>
  <si>
    <t>INE571A01020</t>
  </si>
  <si>
    <t>Sundram Fasteners Ltd</t>
  </si>
  <si>
    <t>INE387A01021</t>
  </si>
  <si>
    <t>J.K. Cement Ltd</t>
  </si>
  <si>
    <t>INE823G01014</t>
  </si>
  <si>
    <t>Sundaram Finance Ltd</t>
  </si>
  <si>
    <t>INE660A01013</t>
  </si>
  <si>
    <t>Container Corporation Of India Ltd</t>
  </si>
  <si>
    <t>INE111A01025</t>
  </si>
  <si>
    <t>Apollo Tyres Ltd</t>
  </si>
  <si>
    <t>INE438A01022</t>
  </si>
  <si>
    <t>Coromandel International Ltd</t>
  </si>
  <si>
    <t>INE169A01031</t>
  </si>
  <si>
    <t>Fertilisers</t>
  </si>
  <si>
    <t>Escorts Ltd</t>
  </si>
  <si>
    <t>INE042A01014</t>
  </si>
  <si>
    <t>PI Industries Ltd</t>
  </si>
  <si>
    <t>INE603J01030</t>
  </si>
  <si>
    <t>Persistent Systems Ltd</t>
  </si>
  <si>
    <t>INE262H01013</t>
  </si>
  <si>
    <t>Kajaria Ceramics Ltd</t>
  </si>
  <si>
    <t>INE217B01036</t>
  </si>
  <si>
    <t>Phoenix Mills Ltd</t>
  </si>
  <si>
    <t>INE211B01039</t>
  </si>
  <si>
    <t>Aarti Industries Ltd</t>
  </si>
  <si>
    <t>INE769A01020</t>
  </si>
  <si>
    <t>Bata India Ltd</t>
  </si>
  <si>
    <t>INE176A01028</t>
  </si>
  <si>
    <t>AIA Engineering Ltd</t>
  </si>
  <si>
    <t>INE212H01026</t>
  </si>
  <si>
    <t>EPL Ltd</t>
  </si>
  <si>
    <t>INE255A01020</t>
  </si>
  <si>
    <t>* Less than 0.01%</t>
  </si>
  <si>
    <t>Asian Paints Ltd</t>
  </si>
  <si>
    <t>INE021A01026</t>
  </si>
  <si>
    <t>GTPL Hathway Ltd</t>
  </si>
  <si>
    <t>INE869I01013</t>
  </si>
  <si>
    <t>Caplin Point Laboratories Ltd</t>
  </si>
  <si>
    <t>INE475E01026</t>
  </si>
  <si>
    <t>Ujjivan Financial Services Ltd</t>
  </si>
  <si>
    <t>INE334L01012</t>
  </si>
  <si>
    <t>INE696201123</t>
  </si>
  <si>
    <t>Cipla Ltd</t>
  </si>
  <si>
    <t>INE059A01026</t>
  </si>
  <si>
    <t>KEI Industries Ltd</t>
  </si>
  <si>
    <t>INE878B01027</t>
  </si>
  <si>
    <t>Interglobe Aviation Ltd</t>
  </si>
  <si>
    <t>INE646L01027</t>
  </si>
  <si>
    <t>SBI Life Insurance Co Ltd</t>
  </si>
  <si>
    <t>INE123W01016</t>
  </si>
  <si>
    <t>Insurance</t>
  </si>
  <si>
    <t>Orient Cement Ltd</t>
  </si>
  <si>
    <t>INE876N01018</t>
  </si>
  <si>
    <t>ITD Cementation India Ltd</t>
  </si>
  <si>
    <t>INE686A01026</t>
  </si>
  <si>
    <t>Somany Ceramics Ltd</t>
  </si>
  <si>
    <t>INE355A01028</t>
  </si>
  <si>
    <t>Marico Ltd</t>
  </si>
  <si>
    <t>INE196A01026</t>
  </si>
  <si>
    <t>Sun Pharmaceutical Industries Ltd</t>
  </si>
  <si>
    <t>INE044A01036</t>
  </si>
  <si>
    <t>Aditya Birla Capital Ltd</t>
  </si>
  <si>
    <t>INE674K01013</t>
  </si>
  <si>
    <t>Arvind Fashions Ltd</t>
  </si>
  <si>
    <t>INE955V01021</t>
  </si>
  <si>
    <t>IndusInd Bank Ltd</t>
  </si>
  <si>
    <t>INE095A01012</t>
  </si>
  <si>
    <t>SKF India Ltd</t>
  </si>
  <si>
    <t>INE640A01023</t>
  </si>
  <si>
    <t>Ultratech Cement Ltd</t>
  </si>
  <si>
    <t>INE481G01011</t>
  </si>
  <si>
    <t>Ambuja Cements Ltd</t>
  </si>
  <si>
    <t>INE079A01024</t>
  </si>
  <si>
    <t>Puravankara Ltd</t>
  </si>
  <si>
    <t>INE323I01011</t>
  </si>
  <si>
    <t>NRB Bearings Ltd</t>
  </si>
  <si>
    <t>INE349A01021</t>
  </si>
  <si>
    <t>Gujarat Pipavav Port Ltd</t>
  </si>
  <si>
    <t>INE517F01014</t>
  </si>
  <si>
    <t>The New India Assurance Co Ltd</t>
  </si>
  <si>
    <t>INE470Y01017</t>
  </si>
  <si>
    <t>Godrej Properties Ltd</t>
  </si>
  <si>
    <t>INE484J01027</t>
  </si>
  <si>
    <t>Motilal Oswal Financial Services Ltd</t>
  </si>
  <si>
    <t>INE338I01027</t>
  </si>
  <si>
    <t>HDFC Life Insurance Co Ltd</t>
  </si>
  <si>
    <t>INE795G01014</t>
  </si>
  <si>
    <t>AIA Group Ltd</t>
  </si>
  <si>
    <t>HK0000069689</t>
  </si>
  <si>
    <t>Naver Corp</t>
  </si>
  <si>
    <t>KR7035420009</t>
  </si>
  <si>
    <t>Bank Central Asia Tbk Pt</t>
  </si>
  <si>
    <t>ID1000109507</t>
  </si>
  <si>
    <t>China Merchants Bank Co Ltd</t>
  </si>
  <si>
    <t>CNE1000002M1</t>
  </si>
  <si>
    <t>China Mengniu Dairy Co. Ltd</t>
  </si>
  <si>
    <t>KYG210961051</t>
  </si>
  <si>
    <t>Country Garden Services Holdings Co Ltd</t>
  </si>
  <si>
    <t>KYG2453A1085</t>
  </si>
  <si>
    <t>JD.Com Inc</t>
  </si>
  <si>
    <t>KYG8208B1014</t>
  </si>
  <si>
    <t>Midea Group Co Ltd</t>
  </si>
  <si>
    <t>CNE100001QQ5</t>
  </si>
  <si>
    <t>Techtronic Industries Co. Ltd</t>
  </si>
  <si>
    <t>HK0669013440</t>
  </si>
  <si>
    <t>DBS Group Holdings Ltd</t>
  </si>
  <si>
    <t>SG1L01001701</t>
  </si>
  <si>
    <t>Longi Green Energy Technology Co Ltd</t>
  </si>
  <si>
    <t>CNE100001FR6</t>
  </si>
  <si>
    <t>SK Hynix Inc</t>
  </si>
  <si>
    <t>KR7000660001</t>
  </si>
  <si>
    <t>China Resources Land Ltd</t>
  </si>
  <si>
    <t>KYG2108Y1052</t>
  </si>
  <si>
    <t>Sea Ltd (ADR)</t>
  </si>
  <si>
    <t>US81141R1005</t>
  </si>
  <si>
    <t>LG Chem Ltd</t>
  </si>
  <si>
    <t>KR7051910008</t>
  </si>
  <si>
    <t>Kweichow Moutai Co. Ltd, A</t>
  </si>
  <si>
    <t>CNE0000018R8</t>
  </si>
  <si>
    <t>Ping An Insurance (Group) Co. Of China Ltd, H</t>
  </si>
  <si>
    <t>CNE1000003X6</t>
  </si>
  <si>
    <t>Yum China Holdings INC</t>
  </si>
  <si>
    <t>US98850P1093</t>
  </si>
  <si>
    <t>Guangzhou Tinci Materials Technology Co Ltd</t>
  </si>
  <si>
    <t>CNE100001RG4</t>
  </si>
  <si>
    <t>Hua Hong Semiconductor Ltd</t>
  </si>
  <si>
    <t>HK0000218211</t>
  </si>
  <si>
    <t>Meituan Dianping</t>
  </si>
  <si>
    <t>KYG596691041</t>
  </si>
  <si>
    <t>Budweiser Brewing Co APAC Ltd</t>
  </si>
  <si>
    <t>KYG1674K1013</t>
  </si>
  <si>
    <t>Semen Indonesia (Persero) Tbk PT</t>
  </si>
  <si>
    <t>ID1000106800</t>
  </si>
  <si>
    <t>Beijing Oriental Yuhong Waterproof Technology Co Ltd</t>
  </si>
  <si>
    <t>CNE100000CS3</t>
  </si>
  <si>
    <t>Engineering Services</t>
  </si>
  <si>
    <t>The Siam Cement PCL, Fgn.</t>
  </si>
  <si>
    <t>TH0003010Z12</t>
  </si>
  <si>
    <t>Indocement Tunggal Prakarsa Tbk Pt</t>
  </si>
  <si>
    <t>ID1000061302</t>
  </si>
  <si>
    <t>SM Investments Corp</t>
  </si>
  <si>
    <t>PHY806761029</t>
  </si>
  <si>
    <t>China Resources Cement Holdings Ltd</t>
  </si>
  <si>
    <t>KYG2113L1068</t>
  </si>
  <si>
    <t>Bangkok Dusit Medical Services Pcl</t>
  </si>
  <si>
    <t>TH0264A10Z12</t>
  </si>
  <si>
    <t>L&amp;F Co Ltd</t>
  </si>
  <si>
    <t>KR7066970005</t>
  </si>
  <si>
    <t>Trip.Com Group Ltd, (ADR)</t>
  </si>
  <si>
    <t>US89677Q1076</t>
  </si>
  <si>
    <t>Minor International Pcl, Fgn.</t>
  </si>
  <si>
    <t>TH0128B10Z17</t>
  </si>
  <si>
    <t>Will Semiconductor Co Ltd</t>
  </si>
  <si>
    <t>CNE100002XM8</t>
  </si>
  <si>
    <t>Weichai Power Co Ltd</t>
  </si>
  <si>
    <t>CNE1000004L9</t>
  </si>
  <si>
    <t>ACE Hardware Indonesia Tbk Pt</t>
  </si>
  <si>
    <t>ID1000125503</t>
  </si>
  <si>
    <t>Alibaba Health Information Technology Ltd</t>
  </si>
  <si>
    <t>BMG0171K1018</t>
  </si>
  <si>
    <t>Laobaixing Pharmacy Chain Jsc</t>
  </si>
  <si>
    <t>CNE1000023Q8</t>
  </si>
  <si>
    <t>Minor International PCL- Warrants (31-July-2023)</t>
  </si>
  <si>
    <t>TH0128053707</t>
  </si>
  <si>
    <t>TH0128053509</t>
  </si>
  <si>
    <t>TH0128054200</t>
  </si>
  <si>
    <t>Reliance Industries Ltd</t>
  </si>
  <si>
    <t>INE002A01018</t>
  </si>
  <si>
    <t>Bajaj Finance Ltd</t>
  </si>
  <si>
    <t>INE296A01024</t>
  </si>
  <si>
    <t>Bajaj Finserv Ltd</t>
  </si>
  <si>
    <t>INE918I01018</t>
  </si>
  <si>
    <t>Tata Steel Ltd</t>
  </si>
  <si>
    <t>INE081A01012</t>
  </si>
  <si>
    <t>Ferrous Metals</t>
  </si>
  <si>
    <t>Wipro Ltd</t>
  </si>
  <si>
    <t>INE075A01022</t>
  </si>
  <si>
    <t>Titan Co Ltd</t>
  </si>
  <si>
    <t>INE280A01028</t>
  </si>
  <si>
    <t>Nestle India Ltd</t>
  </si>
  <si>
    <t>INE239A01016</t>
  </si>
  <si>
    <t>JSW Steel Ltd</t>
  </si>
  <si>
    <t>INE019A01038</t>
  </si>
  <si>
    <t>Divi's Laboratories Ltd</t>
  </si>
  <si>
    <t>INE361B01024</t>
  </si>
  <si>
    <t>Adani Ports and Special Economic Zone Ltd</t>
  </si>
  <si>
    <t>INE742F01042</t>
  </si>
  <si>
    <t>Britannia Industries Ltd</t>
  </si>
  <si>
    <t>INE216A01030</t>
  </si>
  <si>
    <t>Eicher Motors Ltd</t>
  </si>
  <si>
    <t>INE066A01021</t>
  </si>
  <si>
    <t>UPL Ltd</t>
  </si>
  <si>
    <t>INE628A01036</t>
  </si>
  <si>
    <t>Shree Cement Ltd</t>
  </si>
  <si>
    <t>INE070A01015</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</si>
  <si>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</si>
  <si>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</si>
  <si>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</si>
  <si>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</si>
  <si>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</si>
  <si>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</si>
  <si>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</si>
  <si>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</si>
  <si>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</si>
  <si>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</si>
  <si>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</si>
  <si>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</si>
  <si>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</si>
  <si>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</si>
  <si>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Franklin India Short Term Income Plan-Segregated Portfolio 3- 9.50% Yes Bank Ltd CO 23Dec21-Direct-Growth Plan</t>
  </si>
  <si>
    <t>INF090I01VS3</t>
  </si>
  <si>
    <t>Franklin India Short Term Income Plan - Segregated Portfolio 2 - 10.90% Vodafone Idea Ltd 02 Sep 2023 - Direct - 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</si>
  <si>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</si>
  <si>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</si>
  <si>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</si>
  <si>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</si>
  <si>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</si>
  <si>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</si>
  <si>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</si>
  <si>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</si>
  <si>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</si>
  <si>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</si>
  <si>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</si>
  <si>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</si>
  <si>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 Segregated Portfolio 2 - 10.90% Vodafone Idea Ltd 02 Sep 2023 - Direct - Growth Plan</t>
  </si>
  <si>
    <t>INF090I01TX7</t>
  </si>
  <si>
    <t>Franklin India Prima Fund Direct-Growth Plan</t>
  </si>
  <si>
    <t>INF090I01FH9</t>
  </si>
  <si>
    <t>Franklin India Flexi Cap Fund-Direct Growth Plan (Formerly known as Franklin India Equity Fund)</t>
  </si>
  <si>
    <t>INF090I01FK3</t>
  </si>
  <si>
    <t>% to Net Assets(Hedged &amp; Unhedged)</t>
  </si>
  <si>
    <t>% to Net Assets Derivative</t>
  </si>
  <si>
    <t>Globsyn Technologies Ltd ** ^^</t>
  </si>
  <si>
    <t>Numero Uno International Ltd ** ^^</t>
  </si>
  <si>
    <t>^^ Securities are fair valued</t>
  </si>
  <si>
    <t>https://www.franklintempletonindia.com/investor/reports?firstFilter-4</t>
  </si>
  <si>
    <t xml:space="preserve">g) During the month additional instances of fair valuation/deviation from valuation price provided by the valuation agencies </t>
  </si>
  <si>
    <t>d) Outstanding derivative exposure as % to net assets</t>
  </si>
  <si>
    <t xml:space="preserve">c) Total outstanding position (as at Sep30, 2021) in Derivative Instruments (Gross Notional) </t>
  </si>
  <si>
    <t>Rs. 4,053.49 Lacs</t>
  </si>
  <si>
    <t>Brillio Technologies Pvt Ltd ** ^^</t>
  </si>
  <si>
    <t>Quantum Information Services ** ^^</t>
  </si>
  <si>
    <t>Chennai Interactive Business Services Pvt Ltd **  ^^</t>
  </si>
  <si>
    <t>Franklin India Flexi Cap Fund ^</t>
  </si>
  <si>
    <t>Quantum Information Systems ** ^^</t>
  </si>
  <si>
    <t>^ Franklin India Equity Fund is renamed as Franklin India Flexi Cap Fund effective Jan 29, 2021.</t>
  </si>
  <si>
    <t>Minor International PCL - Warrants (05-May-2023)</t>
  </si>
  <si>
    <t>Minor International PCL - Warrants (15-Feb-2024)</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</si>
  <si>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</si>
  <si>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</si>
  <si>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</si>
  <si>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</si>
  <si>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e) Portfolio Turnover Ratio during the Half - year 30-Sep-2021</t>
  </si>
  <si>
    <t>f) Average Maturity as on 30-Sep-2021</t>
  </si>
  <si>
    <t>Franklin India Liquid Fund</t>
  </si>
  <si>
    <t>Rating</t>
  </si>
  <si>
    <t>INE001A07SN2</t>
  </si>
  <si>
    <t>6.22% Housing Development Finance Corporation Ltd (10-Dec-2021)</t>
  </si>
  <si>
    <t>INE115A07KQ0</t>
  </si>
  <si>
    <t>7.59% LIC Housing Finance Ltd (14-Oct-2021) **</t>
  </si>
  <si>
    <t>INE733E07KH1</t>
  </si>
  <si>
    <t>6.72% NTPC Ltd (24-Nov-2021) **</t>
  </si>
  <si>
    <t>INE020B08641</t>
  </si>
  <si>
    <t>9.75% REC Ltd (11-Nov-2021) **</t>
  </si>
  <si>
    <t>INE029A14BG9</t>
  </si>
  <si>
    <t>INE053F14211</t>
  </si>
  <si>
    <t>Indian Railway Finance Corporation Ltd (22-Oct-2021)@</t>
  </si>
  <si>
    <t>INE110L14PQ3</t>
  </si>
  <si>
    <t>Reliance Jio Infocomm Ltd (10-Nov-2021) **@</t>
  </si>
  <si>
    <t>INE929O14370</t>
  </si>
  <si>
    <t>Reliance Retail Ventures Ltd (30-Nov-2021) **@</t>
  </si>
  <si>
    <t>INE916D140D0</t>
  </si>
  <si>
    <t>Kotak Mahindra Prime Ltd (30-Nov-2021) **@</t>
  </si>
  <si>
    <t>INE700G14827</t>
  </si>
  <si>
    <t>HDFC Securities Ltd (30-Nov-2021) **@</t>
  </si>
  <si>
    <t>INE094A14HS5</t>
  </si>
  <si>
    <t>INE178A14GV2</t>
  </si>
  <si>
    <t>Chennai Petroleum Corporation Ltd (18-Oct-2021) **@</t>
  </si>
  <si>
    <t>INE242A14UV7</t>
  </si>
  <si>
    <t>Indian Oil Corporation Ltd (22-Oct-2021) **@</t>
  </si>
  <si>
    <t>INE115A14CS9</t>
  </si>
  <si>
    <t>LIC Housing Finance Ltd (25-Oct-2021) **@</t>
  </si>
  <si>
    <t>INE891K14KQ1</t>
  </si>
  <si>
    <t>Axis Finance Ltd (29-Nov-2021) **@</t>
  </si>
  <si>
    <t>INE556F14HY0</t>
  </si>
  <si>
    <t>Small Industries Development Bank Of India (28-Dec-2021) **@</t>
  </si>
  <si>
    <t>CARE A1+</t>
  </si>
  <si>
    <t>INE028E14IO2</t>
  </si>
  <si>
    <t>Kotak Securities Ltd (21-Oct-2021) **@</t>
  </si>
  <si>
    <t>INE763G14KS6</t>
  </si>
  <si>
    <t>ICICI Securities Ltd (16-Nov-2021) **@</t>
  </si>
  <si>
    <t>INE242A14VA9</t>
  </si>
  <si>
    <t>Treasury Bill</t>
  </si>
  <si>
    <t>IN002021X157</t>
  </si>
  <si>
    <t>91 DTB (14-Oct-2021)</t>
  </si>
  <si>
    <t>IN002021X140</t>
  </si>
  <si>
    <t>91 DTB (07-Oct-2021)</t>
  </si>
  <si>
    <t>IN002021Y072</t>
  </si>
  <si>
    <t>182 DTB (18-Nov-2021)</t>
  </si>
  <si>
    <t>IN002021Y080</t>
  </si>
  <si>
    <t>182 DTB (25-Nov-2021)</t>
  </si>
  <si>
    <t>IN002021X264</t>
  </si>
  <si>
    <t>91 DTB (09-Dec-2021)</t>
  </si>
  <si>
    <t>IN002021Y114</t>
  </si>
  <si>
    <t>182 DTB (16-Dec-2021)</t>
  </si>
  <si>
    <t>IN002021X280</t>
  </si>
  <si>
    <t>91 DTB (23-Dec-2021)</t>
  </si>
  <si>
    <t>IN002021X272</t>
  </si>
  <si>
    <t>91 DTB (16-Dec-2021)</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</si>
  <si>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</si>
  <si>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</si>
  <si>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</si>
  <si>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</si>
  <si>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</si>
  <si>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</si>
  <si>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</si>
  <si>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</si>
  <si>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</si>
  <si>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</si>
  <si>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</si>
  <si>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Redemption Investor Education Plan - Growth</t>
  </si>
  <si>
    <t>c) Average Maturity as on 30-Sep-2021</t>
  </si>
  <si>
    <t>e) Product labeling and risk-o-meter</t>
  </si>
  <si>
    <t>Primary Benchmark: CRISIL Liquid Fund Index</t>
  </si>
  <si>
    <t>Franklin India Overnight Fund</t>
  </si>
  <si>
    <t xml:space="preserve">      Daily IDCW Plan</t>
  </si>
  <si>
    <t xml:space="preserve">      Weekly IDCW Plan</t>
  </si>
  <si>
    <t xml:space="preserve">      Direct Daily IDCW Plan</t>
  </si>
  <si>
    <t xml:space="preserve">      Direct Weekly IDCW Plan</t>
  </si>
  <si>
    <t>Primary Benchmark: CRISIL Overnight Index</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</si>
  <si>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</si>
  <si>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</si>
  <si>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</si>
  <si>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</si>
  <si>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</si>
  <si>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</si>
  <si>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</si>
  <si>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</si>
  <si>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t>
  </si>
  <si>
    <t>INE261F16587</t>
  </si>
  <si>
    <t>National Bank For Agriculture &amp; Rural Development (08-Feb-2022) **</t>
  </si>
  <si>
    <t>INE261F16603</t>
  </si>
  <si>
    <t>National Bank For Agriculture &amp; Rural Development (24-Feb-2022) **</t>
  </si>
  <si>
    <t>INE178A14GY6</t>
  </si>
  <si>
    <t>Chennai Petroleum Corporation Ltd (03-Dec-2021)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</si>
  <si>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</si>
  <si>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</si>
  <si>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</si>
  <si>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</si>
  <si>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</si>
  <si>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</si>
  <si>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</si>
  <si>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</si>
  <si>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</si>
  <si>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</si>
  <si>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</si>
  <si>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</si>
  <si>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IN002021Y122</t>
  </si>
  <si>
    <t>182 DTB (23-Dec-2021)</t>
  </si>
  <si>
    <t>IN002021Y130</t>
  </si>
  <si>
    <t>182 DTB (30-Dec-2021)</t>
  </si>
  <si>
    <t>IN0020060037</t>
  </si>
  <si>
    <t>8.20% GOI 2022 (15-Feb-2022)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</si>
  <si>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</si>
  <si>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</si>
  <si>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</si>
  <si>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</si>
  <si>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</si>
  <si>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</si>
  <si>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</si>
  <si>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</si>
  <si>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</si>
  <si>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</si>
  <si>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</si>
  <si>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</si>
  <si>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</si>
  <si>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</si>
  <si>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</si>
  <si>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</si>
  <si>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t>
  </si>
  <si>
    <t>ICRA AA</t>
  </si>
  <si>
    <t>INE514E14PS7</t>
  </si>
  <si>
    <t>Export-Import Bank Of India (30-Dec-2021) **@</t>
  </si>
  <si>
    <t>INE975F14VY3</t>
  </si>
  <si>
    <t>Kotak Mahindra Investments Ltd (04-May-2022) **@</t>
  </si>
  <si>
    <t>INE115A14DE7</t>
  </si>
  <si>
    <t>LIC Housing Finance Ltd (07-Jul-2022)@</t>
  </si>
  <si>
    <t>IN0020160084</t>
  </si>
  <si>
    <t>GOI FRB 2024 (07-Nov-2024)</t>
  </si>
  <si>
    <t>IN0020200120</t>
  </si>
  <si>
    <t>GOI FRB 2033 (22-Sep-2033)</t>
  </si>
  <si>
    <t>IN0020180041</t>
  </si>
  <si>
    <t>GOI FRB 2031 (07-Dec-2031)</t>
  </si>
  <si>
    <t>IN0020020072</t>
  </si>
  <si>
    <t>8.35% GOI 2022 (14-May-2022)</t>
  </si>
  <si>
    <t>IN0020200211</t>
  </si>
  <si>
    <t>4.48% GOI 2023 (02-Nov-2023)</t>
  </si>
  <si>
    <t>IN0020210137</t>
  </si>
  <si>
    <t>GOI FRB 2034 (30-Oct-2034)</t>
  </si>
  <si>
    <t>IN0020160050</t>
  </si>
  <si>
    <t>6.84% GOI 2022 (19-Dec-2022)</t>
  </si>
  <si>
    <t>Franklin India Corporate Debt Fund</t>
  </si>
  <si>
    <t>INE861G08019</t>
  </si>
  <si>
    <t>8.62% Food Corporation Of India (22-Mar-2023) **</t>
  </si>
  <si>
    <t>ICRA AAA(CE)</t>
  </si>
  <si>
    <t>INE941D07133</t>
  </si>
  <si>
    <t>8.45% Sikka Ports &amp; Terminals Ltd (12-Jun-2023)</t>
  </si>
  <si>
    <t>INE001A07SE1</t>
  </si>
  <si>
    <t>7.50% Housing Development Finance Corporation Ltd (08-Jan-2025)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</si>
  <si>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</si>
  <si>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</si>
  <si>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</si>
  <si>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</si>
  <si>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</si>
  <si>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</si>
  <si>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</si>
  <si>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</si>
  <si>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</si>
  <si>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</si>
  <si>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</si>
  <si>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INE053F07CC9</t>
  </si>
  <si>
    <t>6.19% Indian Railway Finance Corporation Ltd (28-Apr-2023) **</t>
  </si>
  <si>
    <t>INE261F08BI5</t>
  </si>
  <si>
    <t>7.90% National Bank For Agriculture &amp; Rural Development (18-Apr-2022) **</t>
  </si>
  <si>
    <t>INE557F08FJ5</t>
  </si>
  <si>
    <t>5.80% National Housing Bank (15-May-2023) **</t>
  </si>
  <si>
    <t>INE906B07FG1</t>
  </si>
  <si>
    <t>7.60% National Highways Authority Of India (18-Mar-2022)</t>
  </si>
  <si>
    <t>INE242A08460</t>
  </si>
  <si>
    <t>5.05% Indian Oil Corporation Ltd (25-Nov-2022) **</t>
  </si>
  <si>
    <t>INE115A07NM3</t>
  </si>
  <si>
    <t>0.00% LIC Housing Finance Ltd (25-Feb-2022) **</t>
  </si>
  <si>
    <t>INE094A08036</t>
  </si>
  <si>
    <t>7.00% Hindustan Petroleum Corporation Ltd (14-Aug-2024) **</t>
  </si>
  <si>
    <t>INE848E07989</t>
  </si>
  <si>
    <t>7.52% NHPC Ltd (06-Jun-2023) **</t>
  </si>
  <si>
    <t>CARE AAA</t>
  </si>
  <si>
    <t>INE295J08022</t>
  </si>
  <si>
    <t>9.90% Coastal Gujarat Power Ltd (25-Aug-2028) **</t>
  </si>
  <si>
    <t>CARE AA(CE)</t>
  </si>
  <si>
    <t>INE906B07FE6</t>
  </si>
  <si>
    <t>7.17% National Highways Authority Of India (23-Dec-2021) **</t>
  </si>
  <si>
    <t>INE115A07PA3</t>
  </si>
  <si>
    <t>5.23% LIC Housing Finance Ltd (26-Jul-2023) **</t>
  </si>
  <si>
    <t>INE053F07BB3</t>
  </si>
  <si>
    <t>8.25% Indian Railway Finance Corporation Ltd (28-Feb-2024) **</t>
  </si>
  <si>
    <t>INE020B08930</t>
  </si>
  <si>
    <t>8.30% REC Ltd (10-Apr-2025)</t>
  </si>
  <si>
    <t>INE134E08KH0</t>
  </si>
  <si>
    <t>7.42% Power Finance Corporation Ltd (19-Nov-2024) **</t>
  </si>
  <si>
    <t>INE721A08DC8</t>
  </si>
  <si>
    <t>10.25% Shriram Transport Finance Co Ltd (26-Apr-2024)</t>
  </si>
  <si>
    <t>CRISIL AA+</t>
  </si>
  <si>
    <t>INE134E08KN8</t>
  </si>
  <si>
    <t>6.98% Power Finance Corporation Ltd (20-Apr-2023) **</t>
  </si>
  <si>
    <t>INE261F08AI7</t>
  </si>
  <si>
    <t>8.60% National Bank For Agriculture &amp; Rural Development (31-Jan-2022)</t>
  </si>
  <si>
    <t>INE134E08JW1</t>
  </si>
  <si>
    <t>8.18% Power Finance Corporation Ltd (19-Mar-2022)</t>
  </si>
  <si>
    <t>INE018A08AR3</t>
  </si>
  <si>
    <t>7.87% Larsen &amp; Toubro Ltd (18-Apr-2022)</t>
  </si>
  <si>
    <t>INE134E08JY7</t>
  </si>
  <si>
    <t>9.25% Power Finance Corporation Ltd (25-Sep-2024) **</t>
  </si>
  <si>
    <t>INE115A07NW2</t>
  </si>
  <si>
    <t>0.00% LIC Housing Finance Ltd (04-May-2022) **</t>
  </si>
  <si>
    <t>INE556F08JI1</t>
  </si>
  <si>
    <t>8.81% Small Industries Development Bank Of India (25-Jan-2022) **</t>
  </si>
  <si>
    <t>INE756I07CD9</t>
  </si>
  <si>
    <t>0.00% HDB Financial Services Ltd (29-Oct-2021) **</t>
  </si>
  <si>
    <t>INE860H07GE0</t>
  </si>
  <si>
    <t>0.00% Aditya Birla Finance Ltd (08-Apr-2022) **</t>
  </si>
  <si>
    <t>INE029A07075</t>
  </si>
  <si>
    <t>7.35% Bharat Petroleum Corporation Ltd (10-Mar-2022) **</t>
  </si>
  <si>
    <t>INE053F07942</t>
  </si>
  <si>
    <t>6.70% Indian Railway Finance Corporation Ltd (24-Nov-2021) **</t>
  </si>
  <si>
    <t>INE238A162W8</t>
  </si>
  <si>
    <t>Axis Bank Ltd (11-May-2022) **</t>
  </si>
  <si>
    <t>IN0020180025</t>
  </si>
  <si>
    <t>7.37% GOI 2023 (16-Apr-2023)</t>
  </si>
  <si>
    <t xml:space="preserve">      Half Yearly IDCW Plan</t>
  </si>
  <si>
    <t xml:space="preserve">      Annual IDCW Plan</t>
  </si>
  <si>
    <t xml:space="preserve">      Direct Half Yearly IDCW Plan</t>
  </si>
  <si>
    <t xml:space="preserve">      Direct Annual IDCW Plan</t>
  </si>
  <si>
    <t>https://www.franklintempletonindia.com/downloadsServlet/pdf/franklin-templeton-update-on-reliance-broadcast-july-23-2020-kcg9m1gq</t>
  </si>
  <si>
    <t>f) Product labeling and risk-o-meter</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</si>
  <si>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</si>
  <si>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</si>
  <si>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</si>
  <si>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</si>
  <si>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</si>
  <si>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</si>
  <si>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</si>
  <si>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</si>
  <si>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</si>
  <si>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</si>
  <si>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</si>
  <si>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</si>
  <si>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</si>
  <si>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</si>
  <si>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</si>
  <si>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INE906B07FT4</t>
  </si>
  <si>
    <t>7.27% National Highways Authority Of India (06-Jun-2022) **</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</si>
  <si>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</si>
  <si>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</si>
  <si>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</si>
  <si>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</si>
  <si>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</si>
  <si>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</si>
  <si>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</si>
  <si>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</si>
  <si>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</si>
  <si>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</si>
  <si>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</si>
  <si>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</si>
  <si>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</si>
  <si>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</si>
  <si>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</si>
  <si>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</si>
  <si>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</si>
  <si>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</si>
  <si>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 **</t>
  </si>
  <si>
    <t>INE861G08035</t>
  </si>
  <si>
    <t>9.95% Food Corporation Of India (07-Mar-2022) **</t>
  </si>
  <si>
    <t>CRISIL AAA(CE)</t>
  </si>
  <si>
    <t>INE020B08BM6</t>
  </si>
  <si>
    <t>8.35% REC Ltd (11-Mar-2022) **</t>
  </si>
  <si>
    <t>INE238A161W0</t>
  </si>
  <si>
    <t>Axis Bank Ltd (13-May-2022) **</t>
  </si>
  <si>
    <t>INE556F16861</t>
  </si>
  <si>
    <t>Small Industries Development Bank of India (25-Mar-2022)</t>
  </si>
  <si>
    <t>Primary Benchmark: NIFTY Banking &amp; PSU Debt Index</t>
  </si>
  <si>
    <t>Franklin India Government Securities Fund</t>
  </si>
  <si>
    <t>IN002020Z402</t>
  </si>
  <si>
    <t>364 DTB (06-Jan-2022)</t>
  </si>
  <si>
    <t xml:space="preserve">      Quarterly IDCW Option</t>
  </si>
  <si>
    <t xml:space="preserve">      Direct Quarterly IDCW Option</t>
  </si>
  <si>
    <t>Primary Benchmark: NIFTY All Duration G-Sec Index (The Benchmark Index of the fund has been changed from I-Sec Li-bex effective September 8, 2021 and hence the riskometer is provided for the new index.)</t>
  </si>
  <si>
    <t>Franklin India Fixed Maturity Plans - 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</si>
  <si>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</si>
  <si>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</si>
  <si>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</si>
  <si>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</si>
  <si>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</si>
  <si>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</si>
  <si>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</si>
  <si>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</si>
  <si>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</si>
  <si>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</si>
  <si>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</si>
  <si>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</si>
  <si>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INE848E07427</t>
  </si>
  <si>
    <t>8.78% NHPC Ltd (11-Feb-2022) **</t>
  </si>
  <si>
    <t xml:space="preserve">      IDCW Plan </t>
  </si>
  <si>
    <t>Franklin India Fixed Maturity Plans - Series 5 - Plan F (1203 days)</t>
  </si>
  <si>
    <t>INE020B08BF0</t>
  </si>
  <si>
    <t>8.45% REC Ltd (22-Mar-2022)</t>
  </si>
  <si>
    <t>INE134E08GT3</t>
  </si>
  <si>
    <t>8.55% Power Finance Corporation Ltd (09-Dec-2021) **</t>
  </si>
  <si>
    <t>INE831R07235</t>
  </si>
  <si>
    <t>0.00% Aditya Birla Housing Finance Ltd (13-Apr-2022) **</t>
  </si>
  <si>
    <t>Franklin India Fixed Maturity Plans - 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</si>
  <si>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</si>
  <si>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</si>
  <si>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</si>
  <si>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</si>
  <si>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</si>
  <si>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</si>
  <si>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</si>
  <si>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</si>
  <si>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</si>
  <si>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</si>
  <si>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</si>
  <si>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</si>
  <si>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</si>
  <si>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</si>
  <si>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</si>
  <si>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</si>
  <si>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</si>
  <si>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</si>
  <si>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</si>
  <si>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</si>
  <si>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</si>
  <si>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</si>
  <si>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</si>
  <si>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</si>
  <si>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</si>
  <si>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</si>
  <si>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Pension Plan</t>
  </si>
  <si>
    <t>Bharti Airtel Ltd - Rights Entitlement ##</t>
  </si>
  <si>
    <t>INE110L08037</t>
  </si>
  <si>
    <t>9.25% Reliance Industries Ltd (17-Jun-2024) **</t>
  </si>
  <si>
    <t>INE115A14CU5</t>
  </si>
  <si>
    <t>LIC Housing Finance Ltd (14-Dec-2021) **@</t>
  </si>
  <si>
    <r>
      <rPr>
        <b/>
        <vertAlign val="superscript"/>
        <sz val="8"/>
        <color indexed="8"/>
        <rFont val="Arial"/>
        <family val="2"/>
      </rPr>
      <t>##</t>
    </r>
    <r>
      <rPr>
        <b/>
        <sz val="8"/>
        <color indexed="8"/>
        <rFont val="Arial"/>
        <family val="2"/>
      </rPr>
      <t xml:space="preserve"> Awaiting Listing</t>
    </r>
  </si>
  <si>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</si>
  <si>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</si>
  <si>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</si>
  <si>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</si>
  <si>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Dynamic Accrual Fund (No. of segregated Portfolios in the scheme - 3) - (under winding up) $$$</t>
  </si>
  <si>
    <t>INE657N07605</t>
  </si>
  <si>
    <t>Edelweiss Rural &amp; Corporate Services Ltd (1Y SBI MCLR + 250 Bps) (29-Nov-2021) - Series II **</t>
  </si>
  <si>
    <t>CRISIL AA-</t>
  </si>
  <si>
    <t>INE01E708040</t>
  </si>
  <si>
    <t>10.32% Andhra Pradesh Capital Region Development Authority (16-Aug-2027) **</t>
  </si>
  <si>
    <t>CRISIL A+(CE)</t>
  </si>
  <si>
    <t>INE146O08100</t>
  </si>
  <si>
    <t>9.40% Hinduja Leyland Finance Ltd (28-Aug-2024) **</t>
  </si>
  <si>
    <t>INE540P07228</t>
  </si>
  <si>
    <t>9.75% Uttar Pradesh Power Corporation Ltd (20-Oct-2023) **</t>
  </si>
  <si>
    <t>INE146O08159</t>
  </si>
  <si>
    <t>11.60% Hinduja Leyland Finance Ltd (29-Sep-2024) **</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</si>
  <si>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</si>
  <si>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</si>
  <si>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</si>
  <si>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</si>
  <si>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</si>
  <si>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</si>
  <si>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</si>
  <si>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</si>
  <si>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</si>
  <si>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</si>
  <si>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 xml:space="preserve"> $$ Indicates securties below investment grade or default</t>
  </si>
  <si>
    <t>https://www.franklintempletonindia.com/investor/reports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</si>
  <si>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</si>
  <si>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</si>
  <si>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</si>
  <si>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Product labeling and risk-o-meter</t>
  </si>
  <si>
    <t>Franklin India Dynamic Accrual Fund - Segregated Portfolio 2 - 10.90% Vodafone Idea Ltd (02-Sep-2023)</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</si>
  <si>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</si>
  <si>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</si>
  <si>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</si>
  <si>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</si>
  <si>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</si>
  <si>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</si>
  <si>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</si>
  <si>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</si>
  <si>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</si>
  <si>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INE157D08027</t>
  </si>
  <si>
    <t>11.40% Clix Capital Services Pvt Ltd (27-Jun-2023) **</t>
  </si>
  <si>
    <t>CARE A+</t>
  </si>
  <si>
    <t>INE540P07202</t>
  </si>
  <si>
    <t>9.75% Uttar Pradesh Power Corporation Ltd (20-Oct-2021) **</t>
  </si>
  <si>
    <t>Franklin India Low Duration Fund-Segregated Portfolio 2 - 10.90% Vodafone Idea Ltd (02-Sep-2023)</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</si>
  <si>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</si>
  <si>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</si>
  <si>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</si>
  <si>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</si>
  <si>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</si>
  <si>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</si>
  <si>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</si>
  <si>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</si>
  <si>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INE503A08028</t>
  </si>
  <si>
    <t>9.85% DCB Bank Ltd (18-Nov-2026) **</t>
  </si>
  <si>
    <t>ICRA A+</t>
  </si>
  <si>
    <t>INE971Z07125</t>
  </si>
  <si>
    <t>12.25% Rivaaz Trade Ventures Pvt Ltd (30-Jun-2022)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</si>
  <si>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</si>
  <si>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</si>
  <si>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</si>
  <si>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</si>
  <si>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</si>
  <si>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</si>
  <si>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</si>
  <si>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</si>
  <si>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</si>
  <si>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</si>
  <si>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xml:space="preserve">      Retail Plan Weekly IDCW Option</t>
  </si>
  <si>
    <t xml:space="preserve">      Direct Retail Plan Weekly IDCW Option</t>
  </si>
  <si>
    <t>f) For ISIN INE445K07106 - 9.50% Reliance Broadcast Network Ltd (20-Jul-2020), the amount due at maturity was not received. For further details refer below link</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</si>
  <si>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</si>
  <si>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Product labeling and risk-o-meter</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</si>
  <si>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</si>
  <si>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</si>
  <si>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</si>
  <si>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</si>
  <si>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11.40% Clix Capital Services Pvt Ltd (25-May-2023) **</t>
  </si>
  <si>
    <t>INE155A08316</t>
  </si>
  <si>
    <t>7.50% Tata Motors Ltd (20-Oct-2021) **</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</si>
  <si>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</si>
  <si>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</si>
  <si>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</si>
  <si>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</si>
  <si>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</si>
  <si>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Income Opportunities Fund (No. of segregated Portfolio in the scheme - 2) - (under winding up) $$$</t>
  </si>
  <si>
    <t>INE503A08044</t>
  </si>
  <si>
    <t>9.85% DCB Bank Ltd (12-Jan-2028) **</t>
  </si>
  <si>
    <t>INE146O08118</t>
  </si>
  <si>
    <t>9.20% Hinduja Leyland Finance Ltd (13-Sep-2024) **</t>
  </si>
  <si>
    <t>INE080T07128</t>
  </si>
  <si>
    <t>14.15% Future Ideas Co Ltd (31-Dec-2023) $$ @@@ **</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</si>
  <si>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</si>
  <si>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</si>
  <si>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</si>
  <si>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</si>
  <si>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Franklin India Credit Risk Fund-Segregated Portfolio 2 - 10.90% Vodafone Idea Ltd (02-Sep-2023)</t>
  </si>
  <si>
    <t>Franklin India Credit Risk Fund - Segregated Portfolio 3 - 9.50% Yes Bank Ltd CO 23 Dec 2021</t>
  </si>
  <si>
    <t xml:space="preserve">      Regular Plan Growth Option  !</t>
  </si>
  <si>
    <t xml:space="preserve">      Regular Plan Daily IDCW Reinvestment Option  !</t>
  </si>
  <si>
    <t xml:space="preserve">      Regular Plan Weekly IDCW Option  !</t>
  </si>
  <si>
    <t xml:space="preserve">      Institutional Plan Daily IDCW Reinvestment Option  !</t>
  </si>
  <si>
    <t xml:space="preserve">      Institutional Plan Weekly IDCW Option  !</t>
  </si>
  <si>
    <t xml:space="preserve">      Unclaimed IDCW Plan - Growth</t>
  </si>
  <si>
    <t xml:space="preserve">      Unclaimed IDCW Investor Education Plan - Growth</t>
  </si>
  <si>
    <t xml:space="preserve"> ! The sale of units has been suspended effective October 1, 2012.</t>
  </si>
  <si>
    <t>MIBOR - ( Mumbai Interbank Offered Rate )</t>
  </si>
  <si>
    <t>SBI MCLR - Base Rate of State Bank of India Marginal Cost of Funds Based Lending Rate</t>
  </si>
  <si>
    <t>MIBOR - Mumbai Interbank Offered Rate</t>
  </si>
  <si>
    <t>e) Disclosure with reference to SEBI circular number SEBI/HO/IMD/DF4/CIR/P/2019/102, dated September 24, 2019, is as given below:</t>
  </si>
  <si>
    <t>Below given securities were in default beyond its maturity date and its values as on September 30, 2021:</t>
  </si>
  <si>
    <t>Name of Securities in default beyond its maturity as on September 30, 2021</t>
  </si>
  <si>
    <t>Value of the security considered under net receivables as on September 30, 2021 (Rs In Lakhs) ~~~</t>
  </si>
  <si>
    <t>% to AUM on September 30, 2021</t>
  </si>
  <si>
    <t>Total Amount outstanding (Incl. Principal &amp; Interest) as on September 30, 2021 (Rs In Lakhs)</t>
  </si>
  <si>
    <t>INE445K07106</t>
  </si>
  <si>
    <t>9.50% Reliance Broadcast Network Ltd (20-Jul-2020)</t>
  </si>
  <si>
    <t>~~~ This amount only reflects the realizable value as on the date of disclosure/ date of maturity and does not indicate any reduction or write-off of the amount repayable by the issuers</t>
  </si>
  <si>
    <t>g) Product labeling and risk-o-meter</t>
  </si>
  <si>
    <t>INE498F07071</t>
  </si>
  <si>
    <t>0.00% Essel Infraprojects Ltd Series II (22-May-2020) (refer note f)</t>
  </si>
  <si>
    <t>INE946S07098</t>
  </si>
  <si>
    <t>12.90% Nufuture Digital (India) Ltd (02-Sep-2020) !!! (refer note g)</t>
  </si>
  <si>
    <t>INE080T07086</t>
  </si>
  <si>
    <t>13.50% Future Ideas Co Ltd (30-Sep-2020) !!! (refer note g)</t>
  </si>
  <si>
    <t>INE971Z07141</t>
  </si>
  <si>
    <t>12.65% Rivaaz Trade Ventures Pvt Ltd (07-Nov-2020) !!! (refer note g)</t>
  </si>
  <si>
    <t>INE333T07063</t>
  </si>
  <si>
    <t>11.49% Reliance Big Pvt Ltd Series II (14-Jan-2021) (refer note h)</t>
  </si>
  <si>
    <t>!!! Includes default for part redemption and interest</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</si>
  <si>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</si>
  <si>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g)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</si>
  <si>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h)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</si>
  <si>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INE498F07063</t>
  </si>
  <si>
    <t>0.00% Essel Infraprojects Ltd Series I (22-May-2020) (refer note f)</t>
  </si>
  <si>
    <t>INE333T07048</t>
  </si>
  <si>
    <t>11.49% Reliance Big Pvt Ltd  Series I (14-Jan-2021) (refer note g)</t>
  </si>
  <si>
    <t>INE428K07011</t>
  </si>
  <si>
    <t>11.49% Reliance Infrastructure Consulting &amp; Engineers Pvt Ltd (15-Jan-2021) (refer note g)</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</si>
  <si>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</si>
  <si>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g)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</si>
  <si>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 xml:space="preserve">      Retail Plan Growth Option !</t>
  </si>
  <si>
    <t xml:space="preserve">      Retail Plan Daily IDCW Option !</t>
  </si>
  <si>
    <t xml:space="preserve">      Retail Plan Weekly IDCW Option !</t>
  </si>
  <si>
    <t xml:space="preserve">      Institutional Plan Growth Option !</t>
  </si>
  <si>
    <t xml:space="preserve">      Institutional Plan Daily IDCW Option !</t>
  </si>
  <si>
    <t>9.50% Reliance Broadcast Network Ltd (20-Jul-2020) (refer note g)</t>
  </si>
  <si>
    <t>12.90% Nufuture Digital (India) Ltd (02-Sep-2020) !!! (refer note h)</t>
  </si>
  <si>
    <t>INE080T07094</t>
  </si>
  <si>
    <t>14.15% Future Ideas Co Ltd (31-Jan-2021) !!! (refer note h)</t>
  </si>
  <si>
    <t>INE946S07155</t>
  </si>
  <si>
    <t>13.55% Nufuture Digital (India) Ltd (31-Dec-2020) !!! (refer note h)</t>
  </si>
  <si>
    <t>12.65% Rivaaz Trade Ventures Pvt Ltd (07-Nov-2020) !!! (refer note h)</t>
  </si>
  <si>
    <t>13.55% Nufuture Digital (India) Ltd (31-Dec-2021) !!! (refer note h)</t>
  </si>
  <si>
    <t>INE971Z07166</t>
  </si>
  <si>
    <t>13.00% Rivaaz Trade Ventures Pvt Ltd (30-Dec-2020) (refer note h)</t>
  </si>
  <si>
    <t>11.49% Reliance Big Pvt Ltd  Series I (14-Jan-2021) (refer note i)</t>
  </si>
  <si>
    <t>INE333T07055</t>
  </si>
  <si>
    <t>11.49% Reliance Big Pvt Ltd Series II (14-Jan-2021) (refer note i)</t>
  </si>
  <si>
    <t>11.49% Reliance Infrastructure Consulting &amp; Engineers Pvt Ltd (15-Jan-2021) (refer note i)</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</si>
  <si>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</si>
  <si>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g) For ISIN INE445K07106 - 9.50% Reliance Broadcast Network Ltd (20-Jul-2020), the amount due at maturity was not received. For further details refer below link</t>
  </si>
  <si>
    <t>h)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 by Nufuture Digital (India) Ltd. on March 31, 2021 , by Future Ideas Co Ltd. &amp; Nufuture Digital (India) Ltd. on April 30, 2021, by Nufuture Digital (India) Ltd. on May 31, 2021 , by Rivaaz Trade Ventures Pvt. Ltd &amp; Nufuture Digital (India) Ltd. on June 30, 2021 and by Future Ideas Co Ltd. , Nufuture Digital (India) Ltd. on July 31, 2021, Nufuture Digital (India) Ltd. on August 31, 2021 &amp; Nufuture Digital (India) Ltd. on September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</si>
  <si>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i)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</si>
  <si>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j)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</si>
  <si>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k) Product labeling and risk-o-meter</t>
  </si>
  <si>
    <t xml:space="preserve">      Institutional Plan Growth Option  !</t>
  </si>
  <si>
    <t xml:space="preserve"> ! The sale of units in the main portfolio has been suspended effective October 1, 2012.</t>
  </si>
  <si>
    <t>11.49% Reliance Big Pvt Ltd Series III (14-Jan-2021) (refer note g)</t>
  </si>
  <si>
    <t>f)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</si>
  <si>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11.49% Reliance Big Pvt Ltd Series III (14-Jan-2021) (refer note h)</t>
  </si>
  <si>
    <t>11.49% Reliance Infrastructure Consulting &amp; Engineers Pvt Ltd (15-Jan-2021) (refer note h)</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</si>
  <si>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</si>
  <si>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g)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</si>
  <si>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</si>
  <si>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 xml:space="preserve">b) During the month additional instances of fair valuation/deviation from valuation price provided by the valuation agencies </t>
  </si>
  <si>
    <t>Franklin India Debt Hybrid Fund  (No. of segregated Portfolio in the scheme - 1)</t>
  </si>
  <si>
    <t>g) *** Total value and percentage of illiquid securities is Rs.0.03 Lakh and 0.00002% of net assets.</t>
  </si>
  <si>
    <t>f) *** Total value and percentage of illiquid securities is Rs.0.07 Lakh and 0.0001% of net assets.</t>
  </si>
  <si>
    <t>f) *** Total value and percentage of illiquid securities is Rs.0.02 Lakh and 0.000002% of net assets.</t>
  </si>
  <si>
    <t>e) ^^ Total value and percentage of illiquid securities is Rs.0.00 Lakh and less than 0.00% of net assets.</t>
  </si>
  <si>
    <t>Franklin India Feeder - Templeton European Opportunities Fund ^</t>
  </si>
  <si>
    <t>^ Franklin India Feeder - Franklin European Growth Fund is renamed as Franklin India Feeder - Templeton European Opportunities Fund effective Aug 18, 2020.</t>
  </si>
  <si>
    <t>Franklin India Dynamic Asset Allocation Fund Of Funds ^</t>
  </si>
  <si>
    <t>^ Effective October 21, 2019, scheme name of Franklin India Dynamic PE Ratio Fund of Funds was changed to Franklin India Dynamic Asset Allocation Fund of Funds.</t>
  </si>
  <si>
    <t>INE971Z07117</t>
  </si>
  <si>
    <t>12.25% Rivaaz Trade Ventures Pvt Ltd (30-Jun-2021) (refer note h)</t>
  </si>
  <si>
    <t>14.15% Future Ideas Co Ltd (31-Jan-2022) !!! (refer note h)</t>
  </si>
  <si>
    <t>5.15% GOI 2025 (09-Nov-2025) ~~~</t>
  </si>
  <si>
    <t>~~~ 8.61% of the Investment in this security by FTMF is placed with Clearing Corporation of India Limited (CCIL) as collateral.</t>
  </si>
  <si>
    <t>Risk level of primary benchmark as on September 30, 2021</t>
  </si>
  <si>
    <t>Risk level based on portfolio as on September 30, 2021</t>
  </si>
  <si>
    <t>(b) Unlisted ***</t>
  </si>
  <si>
    <t>d) *** Total value and percentage of illiquid securities is Rs.0.00 Lakh and less than 0.000001% of net assets.</t>
  </si>
  <si>
    <t>Yes Bank Ltd ^^</t>
  </si>
  <si>
    <t>f) *** Total value and percentage of illiquid securities is Rs.0.00 Lakh and 0.0000001% of net assets.</t>
  </si>
  <si>
    <t>f) *** Total value and percentage of illiquid securities is Rs.0.10 Lakh and 0.0002% of net assets.</t>
  </si>
  <si>
    <t>Mutual Fund Units / ETF</t>
  </si>
  <si>
    <t>Primary Benchmark: CRISIL Composite Bond Fund Index</t>
  </si>
  <si>
    <t>Primary Benchmark: 40% Nifty 
500+60% Crisil Composite Bond Fund Index</t>
  </si>
  <si>
    <t>Primary Benchmark: CRISIL Hybrid 85+15 Conservative Index</t>
  </si>
  <si>
    <t>h) For product labeling and risk-o-meter</t>
  </si>
  <si>
    <t>Primary Benchmark: Nifty Equity Savings Index</t>
  </si>
  <si>
    <t>f) For product labeling and risk-o-meter</t>
  </si>
  <si>
    <t>Primary Benchmark: CRISIL Hybrid 35+65 - Aggressive Index</t>
  </si>
  <si>
    <t>d) For product labeling and risk-o-meter</t>
  </si>
  <si>
    <t>Primary Benchmark: S&amp;P BSE 500</t>
  </si>
  <si>
    <t>Primary Benchmark: Nifty Dividend Opportunities 50</t>
  </si>
  <si>
    <t>e) For product labeling and risk-o-meter</t>
  </si>
  <si>
    <t>Primary Benchmark: S&amp;P BSE Teck</t>
  </si>
  <si>
    <t>Primary Benchmark: Nifty Smallcap 250</t>
  </si>
  <si>
    <t xml:space="preserve">e) For product labeling and risk-o-meter </t>
  </si>
  <si>
    <t>Primary Benchmark: Nifty Midcap 150</t>
  </si>
  <si>
    <t>Primary Benchmark: NIFTY 500</t>
  </si>
  <si>
    <t xml:space="preserve">d) For product labeling and risk-o-meter </t>
  </si>
  <si>
    <t>Primary Benchmark: NIFTY LargeMidcap 250</t>
  </si>
  <si>
    <t>Primary Benchmark: Nifty 100</t>
  </si>
  <si>
    <t>Primary Benchmark: S&amp;P BSE India Infrastructure Index</t>
  </si>
  <si>
    <t>Primary Benchmark: MSCI Asia (ex-Japan) Standard Index</t>
  </si>
  <si>
    <t>Primary Benchmark: Nifty 50</t>
  </si>
  <si>
    <t>Primary Benchmark: Russell 3000 Growth Index</t>
  </si>
  <si>
    <t>Primary Benchmark: MSCI Europe Index</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</si>
  <si>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</si>
  <si>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</si>
  <si>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</si>
  <si>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</si>
  <si>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</si>
  <si>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Primary Benchmark: NIFTY Low Duration Debt Index</t>
  </si>
  <si>
    <t>Primary Benchmark: NIFTY Ultra Short Duration Debt Index</t>
  </si>
  <si>
    <t>Primary Benchmark: CRISIL Short Term Bond Fund Index</t>
  </si>
  <si>
    <t>Primary Benchmark: NIFTY Medium Duration Debt Index</t>
  </si>
  <si>
    <t>Primary Benchmark: NIFTY Credit Risk Bond Index</t>
  </si>
  <si>
    <t>Bharat Petroleum Corporation Ltd (13-Oct-2021) **</t>
  </si>
  <si>
    <t>Indian Oil Corporation Ltd (12-Nov-2021) **</t>
  </si>
  <si>
    <t>Hindustan Petroleum Corporation Ltd (21-Oct-2021)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</si>
</sst>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
    <numFmt numFmtId="166" formatCode="#,##0.00000000000000_ ;\-#,##0.00000000000000\ "/>
    <numFmt numFmtId="167" formatCode="#,##0.00000"/>
    <numFmt numFmtId="168" formatCode="#,##0.000000"/>
  </numFmts>
  <fonts count="15"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vertAlign val="superscript"/>
      <sz val="8"/>
      <color indexed="8"/>
      <name val="Arial"/>
      <family val="2"/>
    </font>
    <font>
      <b/>
      <sz val="8"/>
      <color indexed="8"/>
      <name val="Arial"/>
      <family val="2"/>
    </font>
    <font>
      <b/>
      <sz val="9"/>
      <color theme="1"/>
      <name val="Arial"/>
      <family val="2"/>
    </font>
    <font>
      <sz val="11"/>
      <color theme="1"/>
      <name val="Calibri"/>
      <family val="2"/>
      <scheme val="minor"/>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14" fillId="0" borderId="0" applyFont="0" applyFill="0" applyBorder="0" applyAlignment="0" applyProtection="0"/>
  </cellStyleXfs>
  <cellXfs count="128">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9" fillId="2" borderId="0" xfId="1" applyFont="1" applyFill="1"/>
    <xf numFmtId="0" fontId="6" fillId="3" borderId="0" xfId="0" applyFont="1" applyFill="1"/>
    <xf numFmtId="0" fontId="10" fillId="3" borderId="0" xfId="0" applyFont="1" applyFill="1" applyAlignment="1">
      <alignment horizontal="right"/>
    </xf>
    <xf numFmtId="0" fontId="7" fillId="0" borderId="0" xfId="0" applyNumberFormat="1" applyFont="1" applyFill="1" applyBorder="1"/>
    <xf numFmtId="0" fontId="6" fillId="2" borderId="0" xfId="0" quotePrefix="1" applyFont="1" applyFill="1"/>
    <xf numFmtId="0" fontId="6" fillId="0" borderId="0" xfId="0" applyFont="1" applyFill="1"/>
    <xf numFmtId="0" fontId="7" fillId="2" borderId="4" xfId="0" applyFont="1" applyFill="1" applyBorder="1" applyAlignment="1">
      <alignment wrapText="1"/>
    </xf>
    <xf numFmtId="0" fontId="6" fillId="2" borderId="0" xfId="0" applyFont="1" applyFill="1" applyAlignment="1">
      <alignment wrapText="1"/>
    </xf>
    <xf numFmtId="0" fontId="0" fillId="0" borderId="0" xfId="0" applyAlignment="1">
      <alignment wrapText="1"/>
    </xf>
    <xf numFmtId="166" fontId="6" fillId="2" borderId="0" xfId="0" applyNumberFormat="1" applyFont="1" applyFill="1"/>
    <xf numFmtId="0" fontId="7" fillId="0" borderId="0" xfId="0" applyFont="1" applyFill="1"/>
    <xf numFmtId="39" fontId="7" fillId="0" borderId="0" xfId="0" applyNumberFormat="1" applyFont="1" applyFill="1"/>
    <xf numFmtId="0" fontId="6" fillId="3" borderId="0" xfId="0" applyFont="1" applyFill="1" applyBorder="1"/>
    <xf numFmtId="0" fontId="7" fillId="3" borderId="0" xfId="0" applyFont="1" applyFill="1" applyBorder="1"/>
    <xf numFmtId="0" fontId="7" fillId="0" borderId="0" xfId="0" applyNumberFormat="1" applyFont="1" applyFill="1"/>
    <xf numFmtId="39" fontId="7" fillId="0" borderId="0" xfId="0" applyNumberFormat="1" applyFont="1" applyFill="1" applyBorder="1"/>
    <xf numFmtId="0" fontId="6" fillId="2" borderId="0" xfId="0" applyNumberFormat="1" applyFont="1" applyFill="1" applyAlignment="1">
      <alignment horizontal="right" wrapText="1"/>
    </xf>
    <xf numFmtId="0" fontId="7" fillId="3" borderId="0" xfId="0" applyFont="1" applyFill="1"/>
    <xf numFmtId="39" fontId="7" fillId="3" borderId="0" xfId="0" applyNumberFormat="1" applyFont="1" applyFill="1"/>
    <xf numFmtId="0" fontId="9" fillId="3" borderId="0" xfId="1" applyFont="1" applyFill="1"/>
    <xf numFmtId="0" fontId="7" fillId="3" borderId="0" xfId="0" applyNumberFormat="1" applyFont="1" applyFill="1"/>
    <xf numFmtId="0" fontId="3" fillId="3" borderId="0" xfId="0" applyFont="1" applyFill="1"/>
    <xf numFmtId="0" fontId="10" fillId="3" borderId="0" xfId="0" applyFont="1" applyFill="1"/>
    <xf numFmtId="39" fontId="10" fillId="3" borderId="0" xfId="0" applyNumberFormat="1" applyFont="1" applyFill="1"/>
    <xf numFmtId="0" fontId="12" fillId="2" borderId="0" xfId="0" applyFont="1" applyFill="1"/>
    <xf numFmtId="0" fontId="6" fillId="3" borderId="0" xfId="0" applyFont="1" applyFill="1" applyAlignment="1">
      <alignment wrapText="1"/>
    </xf>
    <xf numFmtId="0" fontId="13" fillId="2" borderId="0" xfId="0" applyFont="1" applyFill="1"/>
    <xf numFmtId="0" fontId="6" fillId="3" borderId="0" xfId="0" applyFont="1" applyFill="1" applyAlignment="1"/>
    <xf numFmtId="0" fontId="6" fillId="2" borderId="0" xfId="0" applyFont="1" applyFill="1" applyAlignment="1">
      <alignment horizontal="justify" wrapText="1"/>
    </xf>
    <xf numFmtId="0" fontId="0" fillId="0" borderId="0" xfId="0" applyAlignment="1">
      <alignment horizontal="justify" wrapText="1"/>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10" fontId="7" fillId="3" borderId="0" xfId="2" applyNumberFormat="1" applyFont="1" applyFill="1" applyBorder="1"/>
    <xf numFmtId="0" fontId="6" fillId="3" borderId="0" xfId="0" quotePrefix="1" applyFont="1" applyFill="1"/>
    <xf numFmtId="0" fontId="6" fillId="0" borderId="1" xfId="0" applyFont="1" applyFill="1" applyBorder="1" applyAlignment="1">
      <alignment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xf numFmtId="4" fontId="7" fillId="0" borderId="1" xfId="0" applyNumberFormat="1" applyFont="1" applyFill="1" applyBorder="1"/>
    <xf numFmtId="10" fontId="7" fillId="0" borderId="1" xfId="2" applyNumberFormat="1" applyFont="1" applyFill="1" applyBorder="1"/>
    <xf numFmtId="0" fontId="6" fillId="3" borderId="1" xfId="0" applyFont="1" applyFill="1" applyBorder="1" applyAlignment="1">
      <alignment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3" borderId="1" xfId="0" applyFont="1" applyFill="1" applyBorder="1"/>
    <xf numFmtId="4" fontId="7" fillId="3" borderId="1" xfId="0" applyNumberFormat="1" applyFont="1" applyFill="1" applyBorder="1"/>
    <xf numFmtId="10" fontId="7" fillId="3" borderId="1" xfId="2" applyNumberFormat="1" applyFont="1" applyFill="1" applyBorder="1"/>
    <xf numFmtId="0" fontId="7" fillId="2" borderId="0" xfId="0" applyFont="1" applyFill="1" applyBorder="1"/>
    <xf numFmtId="0" fontId="6" fillId="2" borderId="0" xfId="0" applyFont="1" applyFill="1" applyBorder="1"/>
    <xf numFmtId="0" fontId="6" fillId="2" borderId="0" xfId="0" applyNumberFormat="1" applyFont="1" applyFill="1" applyBorder="1"/>
    <xf numFmtId="39" fontId="6" fillId="2" borderId="0" xfId="0" applyNumberFormat="1" applyFont="1" applyFill="1" applyBorder="1"/>
    <xf numFmtId="4" fontId="6" fillId="2" borderId="0" xfId="0" applyNumberFormat="1" applyFont="1" applyFill="1"/>
    <xf numFmtId="167" fontId="7" fillId="2" borderId="0" xfId="0" applyNumberFormat="1" applyFont="1" applyFill="1"/>
    <xf numFmtId="168" fontId="7" fillId="2" borderId="0" xfId="0" applyNumberFormat="1" applyFont="1" applyFill="1"/>
    <xf numFmtId="0" fontId="7" fillId="0" borderId="4" xfId="0" applyFont="1" applyFill="1" applyBorder="1"/>
    <xf numFmtId="3" fontId="7" fillId="0" borderId="4" xfId="0" applyNumberFormat="1" applyFont="1" applyFill="1" applyBorder="1"/>
    <xf numFmtId="39" fontId="7" fillId="0" borderId="4" xfId="0" applyNumberFormat="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xf numFmtId="4" fontId="7" fillId="0" borderId="1" xfId="0" applyNumberFormat="1" applyFont="1" applyBorder="1"/>
    <xf numFmtId="0" fontId="7" fillId="0" borderId="1" xfId="0" applyFont="1" applyBorder="1" applyAlignment="1">
      <alignment wrapText="1"/>
    </xf>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3" borderId="0" xfId="0" applyFont="1" applyFill="1" applyAlignment="1">
      <alignment horizontal="left" vertical="top" wrapText="1"/>
    </xf>
    <xf numFmtId="0" fontId="6" fillId="2" borderId="0" xfId="0" applyFont="1" applyFill="1" applyAlignment="1">
      <alignment horizontal="left" vertical="top" wrapText="1"/>
    </xf>
    <xf numFmtId="0" fontId="6" fillId="2" borderId="0" xfId="0" applyFont="1" applyFill="1" applyAlignment="1">
      <alignment horizontal="left"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justify" vertical="top" wrapText="1"/>
    </xf>
    <xf numFmtId="0" fontId="0" fillId="0" borderId="0" xfId="0" applyAlignment="1">
      <alignment horizontal="justify" vertical="top" wrapText="1"/>
    </xf>
  </cellXfs>
  <cellStyles count="3">
    <cellStyle name="Hyperlink" xfId="1" builtinId="8"/>
    <cellStyle name="Normal" xfId="0" builtinId="0"/>
    <cellStyle name="Percent" xfId="2" builtinId="5"/>
  </cellStyles>
  <dxfs count="75">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0.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9.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5.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5.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7.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9.jpeg"/></Relationships>
</file>

<file path=xl/drawings/_rels/drawing48.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93</xdr:row>
      <xdr:rowOff>83820</xdr:rowOff>
    </xdr:from>
    <xdr:to>
      <xdr:col>0</xdr:col>
      <xdr:colOff>2260600</xdr:colOff>
      <xdr:row>104</xdr:row>
      <xdr:rowOff>121920</xdr:rowOff>
    </xdr:to>
    <xdr:pic>
      <xdr:nvPicPr>
        <xdr:cNvPr id="2" name="Picture 1">
          <a:extLst>
            <a:ext uri="{FF2B5EF4-FFF2-40B4-BE49-F238E27FC236}">
              <a16:creationId xmlns:a16="http://schemas.microsoft.com/office/drawing/2014/main" id="{7889370E-8096-46C3-B49F-EA08EFCC913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514070"/>
          <a:ext cx="2216150" cy="1609725"/>
        </a:xfrm>
        <a:prstGeom prst="rect">
          <a:avLst/>
        </a:prstGeom>
        <a:noFill/>
        <a:ln>
          <a:noFill/>
        </a:ln>
      </xdr:spPr>
    </xdr:pic>
    <xdr:clientData/>
  </xdr:twoCellAnchor>
  <xdr:twoCellAnchor editAs="oneCell">
    <xdr:from>
      <xdr:col>0</xdr:col>
      <xdr:colOff>50800</xdr:colOff>
      <xdr:row>110</xdr:row>
      <xdr:rowOff>0</xdr:rowOff>
    </xdr:from>
    <xdr:to>
      <xdr:col>0</xdr:col>
      <xdr:colOff>2266950</xdr:colOff>
      <xdr:row>121</xdr:row>
      <xdr:rowOff>38100</xdr:rowOff>
    </xdr:to>
    <xdr:pic>
      <xdr:nvPicPr>
        <xdr:cNvPr id="3" name="Picture 2">
          <a:extLst>
            <a:ext uri="{FF2B5EF4-FFF2-40B4-BE49-F238E27FC236}">
              <a16:creationId xmlns:a16="http://schemas.microsoft.com/office/drawing/2014/main" id="{5E3B0609-6AA3-4579-BC0B-C9883BFFC0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15859125"/>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34</xdr:row>
      <xdr:rowOff>95250</xdr:rowOff>
    </xdr:from>
    <xdr:to>
      <xdr:col>0</xdr:col>
      <xdr:colOff>2393950</xdr:colOff>
      <xdr:row>46</xdr:row>
      <xdr:rowOff>635</xdr:rowOff>
    </xdr:to>
    <xdr:pic>
      <xdr:nvPicPr>
        <xdr:cNvPr id="2" name="Picture 1">
          <a:extLst>
            <a:ext uri="{FF2B5EF4-FFF2-40B4-BE49-F238E27FC236}">
              <a16:creationId xmlns:a16="http://schemas.microsoft.com/office/drawing/2014/main" id="{0749175F-A624-4836-B86D-BB2D12A4D59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5095875"/>
          <a:ext cx="2305050" cy="1619885"/>
        </a:xfrm>
        <a:prstGeom prst="rect">
          <a:avLst/>
        </a:prstGeom>
        <a:noFill/>
        <a:ln>
          <a:noFill/>
        </a:ln>
      </xdr:spPr>
    </xdr:pic>
    <xdr:clientData/>
  </xdr:twoCellAnchor>
  <xdr:twoCellAnchor editAs="oneCell">
    <xdr:from>
      <xdr:col>0</xdr:col>
      <xdr:colOff>76200</xdr:colOff>
      <xdr:row>50</xdr:row>
      <xdr:rowOff>76200</xdr:rowOff>
    </xdr:from>
    <xdr:to>
      <xdr:col>0</xdr:col>
      <xdr:colOff>2381250</xdr:colOff>
      <xdr:row>61</xdr:row>
      <xdr:rowOff>108585</xdr:rowOff>
    </xdr:to>
    <xdr:pic>
      <xdr:nvPicPr>
        <xdr:cNvPr id="3" name="Picture 2">
          <a:extLst>
            <a:ext uri="{FF2B5EF4-FFF2-40B4-BE49-F238E27FC236}">
              <a16:creationId xmlns:a16="http://schemas.microsoft.com/office/drawing/2014/main" id="{FC9A8AE4-EF7B-4988-827F-7317070C6A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362825"/>
          <a:ext cx="2305050"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76</xdr:row>
      <xdr:rowOff>83820</xdr:rowOff>
    </xdr:from>
    <xdr:to>
      <xdr:col>0</xdr:col>
      <xdr:colOff>2260600</xdr:colOff>
      <xdr:row>87</xdr:row>
      <xdr:rowOff>121920</xdr:rowOff>
    </xdr:to>
    <xdr:pic>
      <xdr:nvPicPr>
        <xdr:cNvPr id="2" name="Picture 1">
          <a:extLst>
            <a:ext uri="{FF2B5EF4-FFF2-40B4-BE49-F238E27FC236}">
              <a16:creationId xmlns:a16="http://schemas.microsoft.com/office/drawing/2014/main" id="{6626FAC3-436D-48E9-99BB-71786DD2C1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085195"/>
          <a:ext cx="2216150" cy="1609725"/>
        </a:xfrm>
        <a:prstGeom prst="rect">
          <a:avLst/>
        </a:prstGeom>
        <a:noFill/>
        <a:ln>
          <a:noFill/>
        </a:ln>
      </xdr:spPr>
    </xdr:pic>
    <xdr:clientData/>
  </xdr:twoCellAnchor>
  <xdr:twoCellAnchor editAs="oneCell">
    <xdr:from>
      <xdr:col>0</xdr:col>
      <xdr:colOff>0</xdr:colOff>
      <xdr:row>93</xdr:row>
      <xdr:rowOff>0</xdr:rowOff>
    </xdr:from>
    <xdr:to>
      <xdr:col>0</xdr:col>
      <xdr:colOff>2177415</xdr:colOff>
      <xdr:row>103</xdr:row>
      <xdr:rowOff>76200</xdr:rowOff>
    </xdr:to>
    <xdr:pic>
      <xdr:nvPicPr>
        <xdr:cNvPr id="3" name="Picture 2">
          <a:extLst>
            <a:ext uri="{FF2B5EF4-FFF2-40B4-BE49-F238E27FC236}">
              <a16:creationId xmlns:a16="http://schemas.microsoft.com/office/drawing/2014/main" id="{56365359-0985-4C8A-848E-1EE35F14FC0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3430250"/>
          <a:ext cx="2177415" cy="1504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67</xdr:row>
      <xdr:rowOff>83820</xdr:rowOff>
    </xdr:from>
    <xdr:to>
      <xdr:col>0</xdr:col>
      <xdr:colOff>2260600</xdr:colOff>
      <xdr:row>78</xdr:row>
      <xdr:rowOff>121920</xdr:rowOff>
    </xdr:to>
    <xdr:pic>
      <xdr:nvPicPr>
        <xdr:cNvPr id="2" name="Picture 1">
          <a:extLst>
            <a:ext uri="{FF2B5EF4-FFF2-40B4-BE49-F238E27FC236}">
              <a16:creationId xmlns:a16="http://schemas.microsoft.com/office/drawing/2014/main" id="{58336F03-0F3A-49CF-9726-F7444CF9568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799320"/>
          <a:ext cx="2216150" cy="1609725"/>
        </a:xfrm>
        <a:prstGeom prst="rect">
          <a:avLst/>
        </a:prstGeom>
        <a:noFill/>
        <a:ln>
          <a:noFill/>
        </a:ln>
      </xdr:spPr>
    </xdr:pic>
    <xdr:clientData/>
  </xdr:twoCellAnchor>
  <xdr:twoCellAnchor editAs="oneCell">
    <xdr:from>
      <xdr:col>0</xdr:col>
      <xdr:colOff>50800</xdr:colOff>
      <xdr:row>84</xdr:row>
      <xdr:rowOff>0</xdr:rowOff>
    </xdr:from>
    <xdr:to>
      <xdr:col>0</xdr:col>
      <xdr:colOff>2266950</xdr:colOff>
      <xdr:row>95</xdr:row>
      <xdr:rowOff>38100</xdr:rowOff>
    </xdr:to>
    <xdr:pic>
      <xdr:nvPicPr>
        <xdr:cNvPr id="3" name="Picture 2">
          <a:extLst>
            <a:ext uri="{FF2B5EF4-FFF2-40B4-BE49-F238E27FC236}">
              <a16:creationId xmlns:a16="http://schemas.microsoft.com/office/drawing/2014/main" id="{BBBEB7B7-39E5-4FAB-B477-9E6FF23E52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12144375"/>
          <a:ext cx="2216150" cy="1609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124</xdr:row>
      <xdr:rowOff>96520</xdr:rowOff>
    </xdr:from>
    <xdr:to>
      <xdr:col>0</xdr:col>
      <xdr:colOff>2362200</xdr:colOff>
      <xdr:row>136</xdr:row>
      <xdr:rowOff>7620</xdr:rowOff>
    </xdr:to>
    <xdr:pic>
      <xdr:nvPicPr>
        <xdr:cNvPr id="3" name="Picture 2">
          <a:extLst>
            <a:ext uri="{FF2B5EF4-FFF2-40B4-BE49-F238E27FC236}">
              <a16:creationId xmlns:a16="http://schemas.microsoft.com/office/drawing/2014/main" id="{53A9EE9F-691C-46D6-B806-6F6EA495192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8384520"/>
          <a:ext cx="2286000" cy="1625600"/>
        </a:xfrm>
        <a:prstGeom prst="rect">
          <a:avLst/>
        </a:prstGeom>
        <a:noFill/>
        <a:ln>
          <a:noFill/>
        </a:ln>
      </xdr:spPr>
    </xdr:pic>
    <xdr:clientData/>
  </xdr:twoCellAnchor>
  <xdr:twoCellAnchor editAs="oneCell">
    <xdr:from>
      <xdr:col>0</xdr:col>
      <xdr:colOff>79380</xdr:colOff>
      <xdr:row>109</xdr:row>
      <xdr:rowOff>0</xdr:rowOff>
    </xdr:from>
    <xdr:to>
      <xdr:col>0</xdr:col>
      <xdr:colOff>2345060</xdr:colOff>
      <xdr:row>120</xdr:row>
      <xdr:rowOff>41910</xdr:rowOff>
    </xdr:to>
    <xdr:pic>
      <xdr:nvPicPr>
        <xdr:cNvPr id="4" name="Picture 3">
          <a:extLst>
            <a:ext uri="{FF2B5EF4-FFF2-40B4-BE49-F238E27FC236}">
              <a16:creationId xmlns:a16="http://schemas.microsoft.com/office/drawing/2014/main" id="{FF77AEA1-C71A-47EB-ACEA-BA222B81151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4628813"/>
          <a:ext cx="2265680" cy="143891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107950</xdr:colOff>
      <xdr:row>87</xdr:row>
      <xdr:rowOff>101600</xdr:rowOff>
    </xdr:from>
    <xdr:to>
      <xdr:col>0</xdr:col>
      <xdr:colOff>2393950</xdr:colOff>
      <xdr:row>99</xdr:row>
      <xdr:rowOff>12700</xdr:rowOff>
    </xdr:to>
    <xdr:pic>
      <xdr:nvPicPr>
        <xdr:cNvPr id="2" name="Picture 1">
          <a:extLst>
            <a:ext uri="{FF2B5EF4-FFF2-40B4-BE49-F238E27FC236}">
              <a16:creationId xmlns:a16="http://schemas.microsoft.com/office/drawing/2014/main" id="{0C9D2CEE-6E05-4BDD-A17A-0A6AC93DFD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12674600"/>
          <a:ext cx="2286000" cy="1625600"/>
        </a:xfrm>
        <a:prstGeom prst="rect">
          <a:avLst/>
        </a:prstGeom>
        <a:noFill/>
        <a:ln>
          <a:noFill/>
        </a:ln>
      </xdr:spPr>
    </xdr:pic>
    <xdr:clientData/>
  </xdr:twoCellAnchor>
  <xdr:twoCellAnchor editAs="oneCell">
    <xdr:from>
      <xdr:col>0</xdr:col>
      <xdr:colOff>101600</xdr:colOff>
      <xdr:row>103</xdr:row>
      <xdr:rowOff>88900</xdr:rowOff>
    </xdr:from>
    <xdr:to>
      <xdr:col>0</xdr:col>
      <xdr:colOff>2387600</xdr:colOff>
      <xdr:row>115</xdr:row>
      <xdr:rowOff>0</xdr:rowOff>
    </xdr:to>
    <xdr:pic>
      <xdr:nvPicPr>
        <xdr:cNvPr id="3" name="Picture 2">
          <a:extLst>
            <a:ext uri="{FF2B5EF4-FFF2-40B4-BE49-F238E27FC236}">
              <a16:creationId xmlns:a16="http://schemas.microsoft.com/office/drawing/2014/main" id="{28D15A5B-5980-467C-9BD1-33353FB3463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4947900"/>
          <a:ext cx="2286000" cy="16256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101600</xdr:colOff>
      <xdr:row>47</xdr:row>
      <xdr:rowOff>115570</xdr:rowOff>
    </xdr:from>
    <xdr:to>
      <xdr:col>0</xdr:col>
      <xdr:colOff>2387600</xdr:colOff>
      <xdr:row>59</xdr:row>
      <xdr:rowOff>26670</xdr:rowOff>
    </xdr:to>
    <xdr:pic>
      <xdr:nvPicPr>
        <xdr:cNvPr id="2" name="Picture 1">
          <a:extLst>
            <a:ext uri="{FF2B5EF4-FFF2-40B4-BE49-F238E27FC236}">
              <a16:creationId xmlns:a16="http://schemas.microsoft.com/office/drawing/2014/main" id="{0585816D-FC7C-4B86-9F1E-6508B56A59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7040245"/>
          <a:ext cx="2286000" cy="1625600"/>
        </a:xfrm>
        <a:prstGeom prst="rect">
          <a:avLst/>
        </a:prstGeom>
        <a:noFill/>
        <a:ln>
          <a:noFill/>
        </a:ln>
      </xdr:spPr>
    </xdr:pic>
    <xdr:clientData/>
  </xdr:twoCellAnchor>
  <xdr:twoCellAnchor editAs="oneCell">
    <xdr:from>
      <xdr:col>0</xdr:col>
      <xdr:colOff>107950</xdr:colOff>
      <xdr:row>63</xdr:row>
      <xdr:rowOff>95250</xdr:rowOff>
    </xdr:from>
    <xdr:to>
      <xdr:col>0</xdr:col>
      <xdr:colOff>2393950</xdr:colOff>
      <xdr:row>75</xdr:row>
      <xdr:rowOff>6350</xdr:rowOff>
    </xdr:to>
    <xdr:pic>
      <xdr:nvPicPr>
        <xdr:cNvPr id="3" name="Picture 2">
          <a:extLst>
            <a:ext uri="{FF2B5EF4-FFF2-40B4-BE49-F238E27FC236}">
              <a16:creationId xmlns:a16="http://schemas.microsoft.com/office/drawing/2014/main" id="{5C477178-51C2-496A-8149-6DDB464858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563100"/>
          <a:ext cx="22860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58</xdr:row>
      <xdr:rowOff>114300</xdr:rowOff>
    </xdr:from>
    <xdr:to>
      <xdr:col>0</xdr:col>
      <xdr:colOff>2341880</xdr:colOff>
      <xdr:row>70</xdr:row>
      <xdr:rowOff>29210</xdr:rowOff>
    </xdr:to>
    <xdr:pic>
      <xdr:nvPicPr>
        <xdr:cNvPr id="2" name="Picture 1">
          <a:extLst>
            <a:ext uri="{FF2B5EF4-FFF2-40B4-BE49-F238E27FC236}">
              <a16:creationId xmlns:a16="http://schemas.microsoft.com/office/drawing/2014/main" id="{6BAD0D44-94EA-4E40-9628-C96AD5D00B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543925"/>
          <a:ext cx="2265680" cy="1629410"/>
        </a:xfrm>
        <a:prstGeom prst="rect">
          <a:avLst/>
        </a:prstGeom>
        <a:noFill/>
        <a:ln>
          <a:noFill/>
        </a:ln>
      </xdr:spPr>
    </xdr:pic>
    <xdr:clientData/>
  </xdr:twoCellAnchor>
  <xdr:twoCellAnchor editAs="oneCell">
    <xdr:from>
      <xdr:col>0</xdr:col>
      <xdr:colOff>95250</xdr:colOff>
      <xdr:row>74</xdr:row>
      <xdr:rowOff>114300</xdr:rowOff>
    </xdr:from>
    <xdr:to>
      <xdr:col>0</xdr:col>
      <xdr:colOff>2381250</xdr:colOff>
      <xdr:row>86</xdr:row>
      <xdr:rowOff>25400</xdr:rowOff>
    </xdr:to>
    <xdr:pic>
      <xdr:nvPicPr>
        <xdr:cNvPr id="3" name="Picture 2">
          <a:extLst>
            <a:ext uri="{FF2B5EF4-FFF2-40B4-BE49-F238E27FC236}">
              <a16:creationId xmlns:a16="http://schemas.microsoft.com/office/drawing/2014/main" id="{2544F143-F310-4620-8E60-EA0BBC00D66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829925"/>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61</xdr:row>
      <xdr:rowOff>114300</xdr:rowOff>
    </xdr:from>
    <xdr:to>
      <xdr:col>0</xdr:col>
      <xdr:colOff>2354580</xdr:colOff>
      <xdr:row>73</xdr:row>
      <xdr:rowOff>29210</xdr:rowOff>
    </xdr:to>
    <xdr:pic>
      <xdr:nvPicPr>
        <xdr:cNvPr id="2" name="Picture 1">
          <a:extLst>
            <a:ext uri="{FF2B5EF4-FFF2-40B4-BE49-F238E27FC236}">
              <a16:creationId xmlns:a16="http://schemas.microsoft.com/office/drawing/2014/main" id="{158F22BC-170D-48AB-A0F2-BF3BAEAFEC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972550"/>
          <a:ext cx="2265680" cy="1629410"/>
        </a:xfrm>
        <a:prstGeom prst="rect">
          <a:avLst/>
        </a:prstGeom>
        <a:noFill/>
        <a:ln>
          <a:noFill/>
        </a:ln>
      </xdr:spPr>
    </xdr:pic>
    <xdr:clientData/>
  </xdr:twoCellAnchor>
  <xdr:twoCellAnchor editAs="oneCell">
    <xdr:from>
      <xdr:col>0</xdr:col>
      <xdr:colOff>88900</xdr:colOff>
      <xdr:row>77</xdr:row>
      <xdr:rowOff>101600</xdr:rowOff>
    </xdr:from>
    <xdr:to>
      <xdr:col>0</xdr:col>
      <xdr:colOff>2374900</xdr:colOff>
      <xdr:row>89</xdr:row>
      <xdr:rowOff>12700</xdr:rowOff>
    </xdr:to>
    <xdr:pic>
      <xdr:nvPicPr>
        <xdr:cNvPr id="3" name="Picture 2">
          <a:extLst>
            <a:ext uri="{FF2B5EF4-FFF2-40B4-BE49-F238E27FC236}">
              <a16:creationId xmlns:a16="http://schemas.microsoft.com/office/drawing/2014/main" id="{0B9E914F-A72D-4BED-AD02-EB222EA1232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245850"/>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60</xdr:row>
      <xdr:rowOff>114300</xdr:rowOff>
    </xdr:from>
    <xdr:to>
      <xdr:col>0</xdr:col>
      <xdr:colOff>2348230</xdr:colOff>
      <xdr:row>72</xdr:row>
      <xdr:rowOff>29210</xdr:rowOff>
    </xdr:to>
    <xdr:pic>
      <xdr:nvPicPr>
        <xdr:cNvPr id="2" name="Picture 1">
          <a:extLst>
            <a:ext uri="{FF2B5EF4-FFF2-40B4-BE49-F238E27FC236}">
              <a16:creationId xmlns:a16="http://schemas.microsoft.com/office/drawing/2014/main" id="{635911BE-1C26-4AA1-A888-5FECD7196A3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829675"/>
          <a:ext cx="2265680" cy="1629410"/>
        </a:xfrm>
        <a:prstGeom prst="rect">
          <a:avLst/>
        </a:prstGeom>
        <a:noFill/>
        <a:ln>
          <a:noFill/>
        </a:ln>
      </xdr:spPr>
    </xdr:pic>
    <xdr:clientData/>
  </xdr:twoCellAnchor>
  <xdr:twoCellAnchor editAs="oneCell">
    <xdr:from>
      <xdr:col>0</xdr:col>
      <xdr:colOff>88900</xdr:colOff>
      <xdr:row>76</xdr:row>
      <xdr:rowOff>107950</xdr:rowOff>
    </xdr:from>
    <xdr:to>
      <xdr:col>0</xdr:col>
      <xdr:colOff>2374900</xdr:colOff>
      <xdr:row>88</xdr:row>
      <xdr:rowOff>19050</xdr:rowOff>
    </xdr:to>
    <xdr:pic>
      <xdr:nvPicPr>
        <xdr:cNvPr id="3" name="Picture 2">
          <a:extLst>
            <a:ext uri="{FF2B5EF4-FFF2-40B4-BE49-F238E27FC236}">
              <a16:creationId xmlns:a16="http://schemas.microsoft.com/office/drawing/2014/main" id="{D99ABDAF-B0AC-4246-A9E6-9DF892B8EB4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109325"/>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59</xdr:row>
      <xdr:rowOff>107950</xdr:rowOff>
    </xdr:from>
    <xdr:to>
      <xdr:col>0</xdr:col>
      <xdr:colOff>2373630</xdr:colOff>
      <xdr:row>71</xdr:row>
      <xdr:rowOff>22860</xdr:rowOff>
    </xdr:to>
    <xdr:pic>
      <xdr:nvPicPr>
        <xdr:cNvPr id="2" name="Picture 1">
          <a:extLst>
            <a:ext uri="{FF2B5EF4-FFF2-40B4-BE49-F238E27FC236}">
              <a16:creationId xmlns:a16="http://schemas.microsoft.com/office/drawing/2014/main" id="{E93D7C57-4527-4188-AD91-8EED3814C3C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680450"/>
          <a:ext cx="2265680" cy="1629410"/>
        </a:xfrm>
        <a:prstGeom prst="rect">
          <a:avLst/>
        </a:prstGeom>
        <a:noFill/>
        <a:ln>
          <a:noFill/>
        </a:ln>
      </xdr:spPr>
    </xdr:pic>
    <xdr:clientData/>
  </xdr:twoCellAnchor>
  <xdr:twoCellAnchor editAs="oneCell">
    <xdr:from>
      <xdr:col>0</xdr:col>
      <xdr:colOff>101600</xdr:colOff>
      <xdr:row>75</xdr:row>
      <xdr:rowOff>107950</xdr:rowOff>
    </xdr:from>
    <xdr:to>
      <xdr:col>0</xdr:col>
      <xdr:colOff>2387600</xdr:colOff>
      <xdr:row>87</xdr:row>
      <xdr:rowOff>19050</xdr:rowOff>
    </xdr:to>
    <xdr:pic>
      <xdr:nvPicPr>
        <xdr:cNvPr id="3" name="Picture 2">
          <a:extLst>
            <a:ext uri="{FF2B5EF4-FFF2-40B4-BE49-F238E27FC236}">
              <a16:creationId xmlns:a16="http://schemas.microsoft.com/office/drawing/2014/main" id="{3690CDDE-1528-4E11-AC01-537573FD427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0966450"/>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63</xdr:row>
      <xdr:rowOff>114300</xdr:rowOff>
    </xdr:from>
    <xdr:to>
      <xdr:col>0</xdr:col>
      <xdr:colOff>2341880</xdr:colOff>
      <xdr:row>75</xdr:row>
      <xdr:rowOff>29210</xdr:rowOff>
    </xdr:to>
    <xdr:pic>
      <xdr:nvPicPr>
        <xdr:cNvPr id="2" name="Picture 1">
          <a:extLst>
            <a:ext uri="{FF2B5EF4-FFF2-40B4-BE49-F238E27FC236}">
              <a16:creationId xmlns:a16="http://schemas.microsoft.com/office/drawing/2014/main" id="{C48CA50E-2B06-4D2D-9249-05C2D1AD083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258300"/>
          <a:ext cx="2265680" cy="1629410"/>
        </a:xfrm>
        <a:prstGeom prst="rect">
          <a:avLst/>
        </a:prstGeom>
        <a:noFill/>
        <a:ln>
          <a:noFill/>
        </a:ln>
      </xdr:spPr>
    </xdr:pic>
    <xdr:clientData/>
  </xdr:twoCellAnchor>
  <xdr:twoCellAnchor editAs="oneCell">
    <xdr:from>
      <xdr:col>0</xdr:col>
      <xdr:colOff>76200</xdr:colOff>
      <xdr:row>79</xdr:row>
      <xdr:rowOff>120650</xdr:rowOff>
    </xdr:from>
    <xdr:to>
      <xdr:col>0</xdr:col>
      <xdr:colOff>2362200</xdr:colOff>
      <xdr:row>91</xdr:row>
      <xdr:rowOff>31750</xdr:rowOff>
    </xdr:to>
    <xdr:pic>
      <xdr:nvPicPr>
        <xdr:cNvPr id="3" name="Picture 2">
          <a:extLst>
            <a:ext uri="{FF2B5EF4-FFF2-40B4-BE49-F238E27FC236}">
              <a16:creationId xmlns:a16="http://schemas.microsoft.com/office/drawing/2014/main" id="{E68D9C13-896C-4B56-BC8B-A3E281C8AC2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550650"/>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55</xdr:row>
      <xdr:rowOff>114300</xdr:rowOff>
    </xdr:from>
    <xdr:to>
      <xdr:col>0</xdr:col>
      <xdr:colOff>2367280</xdr:colOff>
      <xdr:row>67</xdr:row>
      <xdr:rowOff>29210</xdr:rowOff>
    </xdr:to>
    <xdr:pic>
      <xdr:nvPicPr>
        <xdr:cNvPr id="2" name="Picture 1">
          <a:extLst>
            <a:ext uri="{FF2B5EF4-FFF2-40B4-BE49-F238E27FC236}">
              <a16:creationId xmlns:a16="http://schemas.microsoft.com/office/drawing/2014/main" id="{7E750816-9131-4FFF-B89F-B8D7E23C7F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115300"/>
          <a:ext cx="2265680" cy="1629410"/>
        </a:xfrm>
        <a:prstGeom prst="rect">
          <a:avLst/>
        </a:prstGeom>
        <a:noFill/>
        <a:ln>
          <a:noFill/>
        </a:ln>
      </xdr:spPr>
    </xdr:pic>
    <xdr:clientData/>
  </xdr:twoCellAnchor>
  <xdr:twoCellAnchor editAs="oneCell">
    <xdr:from>
      <xdr:col>0</xdr:col>
      <xdr:colOff>88900</xdr:colOff>
      <xdr:row>71</xdr:row>
      <xdr:rowOff>114300</xdr:rowOff>
    </xdr:from>
    <xdr:to>
      <xdr:col>0</xdr:col>
      <xdr:colOff>2374900</xdr:colOff>
      <xdr:row>83</xdr:row>
      <xdr:rowOff>25400</xdr:rowOff>
    </xdr:to>
    <xdr:pic>
      <xdr:nvPicPr>
        <xdr:cNvPr id="3" name="Picture 2">
          <a:extLst>
            <a:ext uri="{FF2B5EF4-FFF2-40B4-BE49-F238E27FC236}">
              <a16:creationId xmlns:a16="http://schemas.microsoft.com/office/drawing/2014/main" id="{E3D9F609-60A6-4F2B-A4FE-CE3A7C78844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401300"/>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54</xdr:row>
      <xdr:rowOff>101600</xdr:rowOff>
    </xdr:from>
    <xdr:to>
      <xdr:col>0</xdr:col>
      <xdr:colOff>2348230</xdr:colOff>
      <xdr:row>66</xdr:row>
      <xdr:rowOff>16510</xdr:rowOff>
    </xdr:to>
    <xdr:pic>
      <xdr:nvPicPr>
        <xdr:cNvPr id="2" name="Picture 1">
          <a:extLst>
            <a:ext uri="{FF2B5EF4-FFF2-40B4-BE49-F238E27FC236}">
              <a16:creationId xmlns:a16="http://schemas.microsoft.com/office/drawing/2014/main" id="{23D2D6F1-22BC-416F-B69C-D41AE849D5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7959725"/>
          <a:ext cx="2265680" cy="1629410"/>
        </a:xfrm>
        <a:prstGeom prst="rect">
          <a:avLst/>
        </a:prstGeom>
        <a:noFill/>
        <a:ln>
          <a:noFill/>
        </a:ln>
      </xdr:spPr>
    </xdr:pic>
    <xdr:clientData/>
  </xdr:twoCellAnchor>
  <xdr:twoCellAnchor editAs="oneCell">
    <xdr:from>
      <xdr:col>0</xdr:col>
      <xdr:colOff>95250</xdr:colOff>
      <xdr:row>70</xdr:row>
      <xdr:rowOff>88900</xdr:rowOff>
    </xdr:from>
    <xdr:to>
      <xdr:col>0</xdr:col>
      <xdr:colOff>2381250</xdr:colOff>
      <xdr:row>82</xdr:row>
      <xdr:rowOff>0</xdr:rowOff>
    </xdr:to>
    <xdr:pic>
      <xdr:nvPicPr>
        <xdr:cNvPr id="3" name="Picture 2">
          <a:extLst>
            <a:ext uri="{FF2B5EF4-FFF2-40B4-BE49-F238E27FC236}">
              <a16:creationId xmlns:a16="http://schemas.microsoft.com/office/drawing/2014/main" id="{42DDEA71-9AB1-4265-B4FA-7C98EA21B00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233025"/>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61</xdr:row>
      <xdr:rowOff>114300</xdr:rowOff>
    </xdr:from>
    <xdr:to>
      <xdr:col>0</xdr:col>
      <xdr:colOff>2335530</xdr:colOff>
      <xdr:row>73</xdr:row>
      <xdr:rowOff>29210</xdr:rowOff>
    </xdr:to>
    <xdr:pic>
      <xdr:nvPicPr>
        <xdr:cNvPr id="2" name="Picture 1">
          <a:extLst>
            <a:ext uri="{FF2B5EF4-FFF2-40B4-BE49-F238E27FC236}">
              <a16:creationId xmlns:a16="http://schemas.microsoft.com/office/drawing/2014/main" id="{B306C4FE-6C5E-4BA4-80FF-E46E7A4B18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972550"/>
          <a:ext cx="2265680" cy="1629410"/>
        </a:xfrm>
        <a:prstGeom prst="rect">
          <a:avLst/>
        </a:prstGeom>
        <a:noFill/>
        <a:ln>
          <a:noFill/>
        </a:ln>
      </xdr:spPr>
    </xdr:pic>
    <xdr:clientData/>
  </xdr:twoCellAnchor>
  <xdr:twoCellAnchor editAs="oneCell">
    <xdr:from>
      <xdr:col>0</xdr:col>
      <xdr:colOff>69850</xdr:colOff>
      <xdr:row>77</xdr:row>
      <xdr:rowOff>107950</xdr:rowOff>
    </xdr:from>
    <xdr:to>
      <xdr:col>0</xdr:col>
      <xdr:colOff>2355850</xdr:colOff>
      <xdr:row>89</xdr:row>
      <xdr:rowOff>19050</xdr:rowOff>
    </xdr:to>
    <xdr:pic>
      <xdr:nvPicPr>
        <xdr:cNvPr id="3" name="Picture 2">
          <a:extLst>
            <a:ext uri="{FF2B5EF4-FFF2-40B4-BE49-F238E27FC236}">
              <a16:creationId xmlns:a16="http://schemas.microsoft.com/office/drawing/2014/main" id="{A8D21816-013F-4437-AAFE-CFEFA970849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252200"/>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110</xdr:row>
      <xdr:rowOff>107950</xdr:rowOff>
    </xdr:from>
    <xdr:to>
      <xdr:col>0</xdr:col>
      <xdr:colOff>2439670</xdr:colOff>
      <xdr:row>121</xdr:row>
      <xdr:rowOff>72390</xdr:rowOff>
    </xdr:to>
    <xdr:pic>
      <xdr:nvPicPr>
        <xdr:cNvPr id="3" name="Picture 2">
          <a:extLst>
            <a:ext uri="{FF2B5EF4-FFF2-40B4-BE49-F238E27FC236}">
              <a16:creationId xmlns:a16="http://schemas.microsoft.com/office/drawing/2014/main" id="{49656167-5FFA-42A0-BF0F-4E62BA5C90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5967075"/>
          <a:ext cx="2369820" cy="1536065"/>
        </a:xfrm>
        <a:prstGeom prst="rect">
          <a:avLst/>
        </a:prstGeom>
        <a:noFill/>
        <a:ln>
          <a:noFill/>
        </a:ln>
      </xdr:spPr>
    </xdr:pic>
    <xdr:clientData/>
  </xdr:twoCellAnchor>
  <xdr:twoCellAnchor editAs="oneCell">
    <xdr:from>
      <xdr:col>0</xdr:col>
      <xdr:colOff>71442</xdr:colOff>
      <xdr:row>95</xdr:row>
      <xdr:rowOff>0</xdr:rowOff>
    </xdr:from>
    <xdr:to>
      <xdr:col>0</xdr:col>
      <xdr:colOff>2441262</xdr:colOff>
      <xdr:row>105</xdr:row>
      <xdr:rowOff>91440</xdr:rowOff>
    </xdr:to>
    <xdr:pic>
      <xdr:nvPicPr>
        <xdr:cNvPr id="4" name="Picture 3">
          <a:extLst>
            <a:ext uri="{FF2B5EF4-FFF2-40B4-BE49-F238E27FC236}">
              <a16:creationId xmlns:a16="http://schemas.microsoft.com/office/drawing/2014/main" id="{F0A2ADAE-3D4E-4F71-8EA6-0A67191622B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2493625"/>
          <a:ext cx="2369820" cy="136144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76200</xdr:colOff>
      <xdr:row>108</xdr:row>
      <xdr:rowOff>101600</xdr:rowOff>
    </xdr:from>
    <xdr:to>
      <xdr:col>0</xdr:col>
      <xdr:colOff>2253615</xdr:colOff>
      <xdr:row>119</xdr:row>
      <xdr:rowOff>50800</xdr:rowOff>
    </xdr:to>
    <xdr:pic>
      <xdr:nvPicPr>
        <xdr:cNvPr id="2" name="Picture 1">
          <a:extLst>
            <a:ext uri="{FF2B5EF4-FFF2-40B4-BE49-F238E27FC236}">
              <a16:creationId xmlns:a16="http://schemas.microsoft.com/office/drawing/2014/main" id="{A859EB44-E81F-424D-B1B9-A6372C949B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703550"/>
          <a:ext cx="2177415" cy="1520825"/>
        </a:xfrm>
        <a:prstGeom prst="rect">
          <a:avLst/>
        </a:prstGeom>
        <a:noFill/>
        <a:ln>
          <a:noFill/>
        </a:ln>
      </xdr:spPr>
    </xdr:pic>
    <xdr:clientData/>
  </xdr:twoCellAnchor>
  <xdr:twoCellAnchor editAs="oneCell">
    <xdr:from>
      <xdr:col>0</xdr:col>
      <xdr:colOff>142875</xdr:colOff>
      <xdr:row>123</xdr:row>
      <xdr:rowOff>63500</xdr:rowOff>
    </xdr:from>
    <xdr:to>
      <xdr:col>0</xdr:col>
      <xdr:colOff>2320290</xdr:colOff>
      <xdr:row>134</xdr:row>
      <xdr:rowOff>12700</xdr:rowOff>
    </xdr:to>
    <xdr:pic>
      <xdr:nvPicPr>
        <xdr:cNvPr id="4" name="Picture 3">
          <a:extLst>
            <a:ext uri="{FF2B5EF4-FFF2-40B4-BE49-F238E27FC236}">
              <a16:creationId xmlns:a16="http://schemas.microsoft.com/office/drawing/2014/main" id="{634AFDF5-9971-4CE7-BB74-8979FD10AB2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6367125"/>
          <a:ext cx="2177415" cy="1346200"/>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105</xdr:row>
      <xdr:rowOff>0</xdr:rowOff>
    </xdr:from>
    <xdr:to>
      <xdr:col>0</xdr:col>
      <xdr:colOff>2341566</xdr:colOff>
      <xdr:row>116</xdr:row>
      <xdr:rowOff>66040</xdr:rowOff>
    </xdr:to>
    <xdr:pic>
      <xdr:nvPicPr>
        <xdr:cNvPr id="3" name="Picture 2">
          <a:extLst>
            <a:ext uri="{FF2B5EF4-FFF2-40B4-BE49-F238E27FC236}">
              <a16:creationId xmlns:a16="http://schemas.microsoft.com/office/drawing/2014/main" id="{33570685-3B49-49E6-ADDB-EF860B01923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5913100"/>
          <a:ext cx="2286000" cy="1463040"/>
        </a:xfrm>
        <a:prstGeom prst="rect">
          <a:avLst/>
        </a:prstGeom>
        <a:noFill/>
        <a:ln>
          <a:noFill/>
        </a:ln>
      </xdr:spPr>
    </xdr:pic>
    <xdr:clientData/>
  </xdr:twoCellAnchor>
  <xdr:twoCellAnchor editAs="oneCell">
    <xdr:from>
      <xdr:col>0</xdr:col>
      <xdr:colOff>71442</xdr:colOff>
      <xdr:row>89</xdr:row>
      <xdr:rowOff>63496</xdr:rowOff>
    </xdr:from>
    <xdr:to>
      <xdr:col>0</xdr:col>
      <xdr:colOff>2357442</xdr:colOff>
      <xdr:row>101</xdr:row>
      <xdr:rowOff>2536</xdr:rowOff>
    </xdr:to>
    <xdr:pic>
      <xdr:nvPicPr>
        <xdr:cNvPr id="4" name="Picture 3">
          <a:extLst>
            <a:ext uri="{FF2B5EF4-FFF2-40B4-BE49-F238E27FC236}">
              <a16:creationId xmlns:a16="http://schemas.microsoft.com/office/drawing/2014/main" id="{805B8868-9DF2-44C3-B3D3-28297F1EBE3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2025309"/>
          <a:ext cx="2286000" cy="146304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120</xdr:row>
      <xdr:rowOff>71434</xdr:rowOff>
    </xdr:from>
    <xdr:to>
      <xdr:col>0</xdr:col>
      <xdr:colOff>2346965</xdr:colOff>
      <xdr:row>131</xdr:row>
      <xdr:rowOff>67624</xdr:rowOff>
    </xdr:to>
    <xdr:pic>
      <xdr:nvPicPr>
        <xdr:cNvPr id="2" name="Picture 1">
          <a:extLst>
            <a:ext uri="{FF2B5EF4-FFF2-40B4-BE49-F238E27FC236}">
              <a16:creationId xmlns:a16="http://schemas.microsoft.com/office/drawing/2014/main" id="{4460E11A-E0CF-4388-921C-5C359787D6C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8861084"/>
          <a:ext cx="2267585" cy="1463040"/>
        </a:xfrm>
        <a:prstGeom prst="rect">
          <a:avLst/>
        </a:prstGeom>
        <a:noFill/>
        <a:ln>
          <a:noFill/>
        </a:ln>
      </xdr:spPr>
    </xdr:pic>
    <xdr:clientData/>
  </xdr:twoCellAnchor>
  <xdr:twoCellAnchor editAs="oneCell">
    <xdr:from>
      <xdr:col>0</xdr:col>
      <xdr:colOff>119063</xdr:colOff>
      <xdr:row>135</xdr:row>
      <xdr:rowOff>87313</xdr:rowOff>
    </xdr:from>
    <xdr:to>
      <xdr:col>0</xdr:col>
      <xdr:colOff>2386648</xdr:colOff>
      <xdr:row>146</xdr:row>
      <xdr:rowOff>83503</xdr:rowOff>
    </xdr:to>
    <xdr:pic>
      <xdr:nvPicPr>
        <xdr:cNvPr id="4" name="Picture 3">
          <a:extLst>
            <a:ext uri="{FF2B5EF4-FFF2-40B4-BE49-F238E27FC236}">
              <a16:creationId xmlns:a16="http://schemas.microsoft.com/office/drawing/2014/main" id="{D516AE82-72F7-4010-95F1-D5B5270B76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7780001"/>
          <a:ext cx="2267585" cy="139319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73</xdr:row>
      <xdr:rowOff>55558</xdr:rowOff>
    </xdr:from>
    <xdr:to>
      <xdr:col>0</xdr:col>
      <xdr:colOff>2346965</xdr:colOff>
      <xdr:row>84</xdr:row>
      <xdr:rowOff>121598</xdr:rowOff>
    </xdr:to>
    <xdr:pic>
      <xdr:nvPicPr>
        <xdr:cNvPr id="2" name="Picture 1">
          <a:extLst>
            <a:ext uri="{FF2B5EF4-FFF2-40B4-BE49-F238E27FC236}">
              <a16:creationId xmlns:a16="http://schemas.microsoft.com/office/drawing/2014/main" id="{BDBC889B-BB1F-453E-9191-5276D83E23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815758"/>
          <a:ext cx="2267585" cy="1463040"/>
        </a:xfrm>
        <a:prstGeom prst="rect">
          <a:avLst/>
        </a:prstGeom>
        <a:noFill/>
        <a:ln>
          <a:noFill/>
        </a:ln>
      </xdr:spPr>
    </xdr:pic>
    <xdr:clientData/>
  </xdr:twoCellAnchor>
  <xdr:twoCellAnchor editAs="oneCell">
    <xdr:from>
      <xdr:col>0</xdr:col>
      <xdr:colOff>95251</xdr:colOff>
      <xdr:row>90</xdr:row>
      <xdr:rowOff>0</xdr:rowOff>
    </xdr:from>
    <xdr:to>
      <xdr:col>0</xdr:col>
      <xdr:colOff>2362836</xdr:colOff>
      <xdr:row>101</xdr:row>
      <xdr:rowOff>66040</xdr:rowOff>
    </xdr:to>
    <xdr:pic>
      <xdr:nvPicPr>
        <xdr:cNvPr id="3" name="Picture 2">
          <a:extLst>
            <a:ext uri="{FF2B5EF4-FFF2-40B4-BE49-F238E27FC236}">
              <a16:creationId xmlns:a16="http://schemas.microsoft.com/office/drawing/2014/main" id="{E894DF71-206A-4150-914A-CE5FA632A95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804900"/>
          <a:ext cx="2267585" cy="1463040"/>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84</xdr:row>
      <xdr:rowOff>55558</xdr:rowOff>
    </xdr:from>
    <xdr:to>
      <xdr:col>0</xdr:col>
      <xdr:colOff>2346965</xdr:colOff>
      <xdr:row>95</xdr:row>
      <xdr:rowOff>64448</xdr:rowOff>
    </xdr:to>
    <xdr:pic>
      <xdr:nvPicPr>
        <xdr:cNvPr id="2" name="Picture 1">
          <a:extLst>
            <a:ext uri="{FF2B5EF4-FFF2-40B4-BE49-F238E27FC236}">
              <a16:creationId xmlns:a16="http://schemas.microsoft.com/office/drawing/2014/main" id="{EC13BA01-1F46-42F0-8329-672B5A99B5A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3600108"/>
          <a:ext cx="2267585" cy="1463040"/>
        </a:xfrm>
        <a:prstGeom prst="rect">
          <a:avLst/>
        </a:prstGeom>
        <a:noFill/>
        <a:ln>
          <a:noFill/>
        </a:ln>
      </xdr:spPr>
    </xdr:pic>
    <xdr:clientData/>
  </xdr:twoCellAnchor>
  <xdr:twoCellAnchor editAs="oneCell">
    <xdr:from>
      <xdr:col>0</xdr:col>
      <xdr:colOff>79375</xdr:colOff>
      <xdr:row>99</xdr:row>
      <xdr:rowOff>119062</xdr:rowOff>
    </xdr:from>
    <xdr:to>
      <xdr:col>0</xdr:col>
      <xdr:colOff>2346960</xdr:colOff>
      <xdr:row>111</xdr:row>
      <xdr:rowOff>58102</xdr:rowOff>
    </xdr:to>
    <xdr:pic>
      <xdr:nvPicPr>
        <xdr:cNvPr id="3" name="Picture 2">
          <a:extLst>
            <a:ext uri="{FF2B5EF4-FFF2-40B4-BE49-F238E27FC236}">
              <a16:creationId xmlns:a16="http://schemas.microsoft.com/office/drawing/2014/main" id="{718B8AD4-D2ED-4A1D-A684-E6039544D85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5581312"/>
          <a:ext cx="2267585" cy="14630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2540</xdr:rowOff>
    </xdr:to>
    <xdr:pic>
      <xdr:nvPicPr>
        <xdr:cNvPr id="2" name="Picture 1">
          <a:extLst>
            <a:ext uri="{FF2B5EF4-FFF2-40B4-BE49-F238E27FC236}">
              <a16:creationId xmlns:a16="http://schemas.microsoft.com/office/drawing/2014/main" id="{B2F392EB-6143-4F06-8916-FD593349BA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388850"/>
          <a:ext cx="2267585" cy="1463040"/>
        </a:xfrm>
        <a:prstGeom prst="rect">
          <a:avLst/>
        </a:prstGeom>
        <a:noFill/>
        <a:ln>
          <a:noFill/>
        </a:ln>
      </xdr:spPr>
    </xdr:pic>
    <xdr:clientData/>
  </xdr:twoCellAnchor>
  <xdr:twoCellAnchor editAs="oneCell">
    <xdr:from>
      <xdr:col>0</xdr:col>
      <xdr:colOff>95256</xdr:colOff>
      <xdr:row>96</xdr:row>
      <xdr:rowOff>0</xdr:rowOff>
    </xdr:from>
    <xdr:to>
      <xdr:col>0</xdr:col>
      <xdr:colOff>2362841</xdr:colOff>
      <xdr:row>107</xdr:row>
      <xdr:rowOff>2540</xdr:rowOff>
    </xdr:to>
    <xdr:pic>
      <xdr:nvPicPr>
        <xdr:cNvPr id="3" name="Picture 2">
          <a:extLst>
            <a:ext uri="{FF2B5EF4-FFF2-40B4-BE49-F238E27FC236}">
              <a16:creationId xmlns:a16="http://schemas.microsoft.com/office/drawing/2014/main" id="{3095D7A6-EBF8-4A9F-9857-1F09F50634F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433550"/>
          <a:ext cx="2267585" cy="146304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97</xdr:row>
      <xdr:rowOff>0</xdr:rowOff>
    </xdr:from>
    <xdr:to>
      <xdr:col>0</xdr:col>
      <xdr:colOff>2331089</xdr:colOff>
      <xdr:row>108</xdr:row>
      <xdr:rowOff>66040</xdr:rowOff>
    </xdr:to>
    <xdr:pic>
      <xdr:nvPicPr>
        <xdr:cNvPr id="2" name="Picture 1">
          <a:extLst>
            <a:ext uri="{FF2B5EF4-FFF2-40B4-BE49-F238E27FC236}">
              <a16:creationId xmlns:a16="http://schemas.microsoft.com/office/drawing/2014/main" id="{336114A3-3280-4101-9324-95BFD1FC3BC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306800"/>
          <a:ext cx="2267585" cy="1463040"/>
        </a:xfrm>
        <a:prstGeom prst="rect">
          <a:avLst/>
        </a:prstGeom>
        <a:noFill/>
        <a:ln>
          <a:noFill/>
        </a:ln>
      </xdr:spPr>
    </xdr:pic>
    <xdr:clientData/>
  </xdr:twoCellAnchor>
  <xdr:twoCellAnchor editAs="oneCell">
    <xdr:from>
      <xdr:col>0</xdr:col>
      <xdr:colOff>79376</xdr:colOff>
      <xdr:row>113</xdr:row>
      <xdr:rowOff>0</xdr:rowOff>
    </xdr:from>
    <xdr:to>
      <xdr:col>0</xdr:col>
      <xdr:colOff>2346961</xdr:colOff>
      <xdr:row>124</xdr:row>
      <xdr:rowOff>66040</xdr:rowOff>
    </xdr:to>
    <xdr:pic>
      <xdr:nvPicPr>
        <xdr:cNvPr id="3" name="Picture 2">
          <a:extLst>
            <a:ext uri="{FF2B5EF4-FFF2-40B4-BE49-F238E27FC236}">
              <a16:creationId xmlns:a16="http://schemas.microsoft.com/office/drawing/2014/main" id="{FA523750-47A2-4713-98A2-4A736CBAC7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351500"/>
          <a:ext cx="2267585" cy="1463040"/>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96</xdr:row>
      <xdr:rowOff>0</xdr:rowOff>
    </xdr:from>
    <xdr:to>
      <xdr:col>0</xdr:col>
      <xdr:colOff>2362841</xdr:colOff>
      <xdr:row>107</xdr:row>
      <xdr:rowOff>2540</xdr:rowOff>
    </xdr:to>
    <xdr:pic>
      <xdr:nvPicPr>
        <xdr:cNvPr id="2" name="Picture 1">
          <a:extLst>
            <a:ext uri="{FF2B5EF4-FFF2-40B4-BE49-F238E27FC236}">
              <a16:creationId xmlns:a16="http://schemas.microsoft.com/office/drawing/2014/main" id="{D862C8CD-A3F7-461B-AAEE-8D7CA4CD2E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481300"/>
          <a:ext cx="2267585" cy="1463040"/>
        </a:xfrm>
        <a:prstGeom prst="rect">
          <a:avLst/>
        </a:prstGeom>
        <a:noFill/>
        <a:ln>
          <a:noFill/>
        </a:ln>
      </xdr:spPr>
    </xdr:pic>
    <xdr:clientData/>
  </xdr:twoCellAnchor>
  <xdr:twoCellAnchor editAs="oneCell">
    <xdr:from>
      <xdr:col>0</xdr:col>
      <xdr:colOff>71437</xdr:colOff>
      <xdr:row>112</xdr:row>
      <xdr:rowOff>0</xdr:rowOff>
    </xdr:from>
    <xdr:to>
      <xdr:col>0</xdr:col>
      <xdr:colOff>2339022</xdr:colOff>
      <xdr:row>123</xdr:row>
      <xdr:rowOff>2540</xdr:rowOff>
    </xdr:to>
    <xdr:pic>
      <xdr:nvPicPr>
        <xdr:cNvPr id="3" name="Picture 2">
          <a:extLst>
            <a:ext uri="{FF2B5EF4-FFF2-40B4-BE49-F238E27FC236}">
              <a16:creationId xmlns:a16="http://schemas.microsoft.com/office/drawing/2014/main" id="{3846D21F-53B9-462B-A7FD-9021AED914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7526000"/>
          <a:ext cx="2267585" cy="146304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77</xdr:row>
      <xdr:rowOff>0</xdr:rowOff>
    </xdr:from>
    <xdr:to>
      <xdr:col>0</xdr:col>
      <xdr:colOff>2362841</xdr:colOff>
      <xdr:row>88</xdr:row>
      <xdr:rowOff>2540</xdr:rowOff>
    </xdr:to>
    <xdr:pic>
      <xdr:nvPicPr>
        <xdr:cNvPr id="2" name="Picture 1">
          <a:extLst>
            <a:ext uri="{FF2B5EF4-FFF2-40B4-BE49-F238E27FC236}">
              <a16:creationId xmlns:a16="http://schemas.microsoft.com/office/drawing/2014/main" id="{4A63D292-E34B-4455-9EEC-271840F8ABE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122150"/>
          <a:ext cx="2267585" cy="1463040"/>
        </a:xfrm>
        <a:prstGeom prst="rect">
          <a:avLst/>
        </a:prstGeom>
        <a:noFill/>
        <a:ln>
          <a:noFill/>
        </a:ln>
      </xdr:spPr>
    </xdr:pic>
    <xdr:clientData/>
  </xdr:twoCellAnchor>
  <xdr:twoCellAnchor editAs="oneCell">
    <xdr:from>
      <xdr:col>0</xdr:col>
      <xdr:colOff>87318</xdr:colOff>
      <xdr:row>93</xdr:row>
      <xdr:rowOff>0</xdr:rowOff>
    </xdr:from>
    <xdr:to>
      <xdr:col>0</xdr:col>
      <xdr:colOff>2354903</xdr:colOff>
      <xdr:row>104</xdr:row>
      <xdr:rowOff>2540</xdr:rowOff>
    </xdr:to>
    <xdr:pic>
      <xdr:nvPicPr>
        <xdr:cNvPr id="3" name="Picture 2">
          <a:extLst>
            <a:ext uri="{FF2B5EF4-FFF2-40B4-BE49-F238E27FC236}">
              <a16:creationId xmlns:a16="http://schemas.microsoft.com/office/drawing/2014/main" id="{22EB4F1E-D372-486B-A4E6-A9173A9948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4166850"/>
          <a:ext cx="2267585" cy="1463040"/>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64</xdr:row>
      <xdr:rowOff>0</xdr:rowOff>
    </xdr:from>
    <xdr:to>
      <xdr:col>0</xdr:col>
      <xdr:colOff>2354900</xdr:colOff>
      <xdr:row>75</xdr:row>
      <xdr:rowOff>66040</xdr:rowOff>
    </xdr:to>
    <xdr:pic>
      <xdr:nvPicPr>
        <xdr:cNvPr id="2" name="Picture 1">
          <a:extLst>
            <a:ext uri="{FF2B5EF4-FFF2-40B4-BE49-F238E27FC236}">
              <a16:creationId xmlns:a16="http://schemas.microsoft.com/office/drawing/2014/main" id="{856EE1A2-20A9-487B-B98A-8048D53B4BC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10039350"/>
          <a:ext cx="2267585" cy="1463040"/>
        </a:xfrm>
        <a:prstGeom prst="rect">
          <a:avLst/>
        </a:prstGeom>
        <a:noFill/>
        <a:ln>
          <a:noFill/>
        </a:ln>
      </xdr:spPr>
    </xdr:pic>
    <xdr:clientData/>
  </xdr:twoCellAnchor>
  <xdr:twoCellAnchor editAs="oneCell">
    <xdr:from>
      <xdr:col>0</xdr:col>
      <xdr:colOff>79378</xdr:colOff>
      <xdr:row>80</xdr:row>
      <xdr:rowOff>0</xdr:rowOff>
    </xdr:from>
    <xdr:to>
      <xdr:col>0</xdr:col>
      <xdr:colOff>2346963</xdr:colOff>
      <xdr:row>91</xdr:row>
      <xdr:rowOff>66040</xdr:rowOff>
    </xdr:to>
    <xdr:pic>
      <xdr:nvPicPr>
        <xdr:cNvPr id="3" name="Picture 2">
          <a:extLst>
            <a:ext uri="{FF2B5EF4-FFF2-40B4-BE49-F238E27FC236}">
              <a16:creationId xmlns:a16="http://schemas.microsoft.com/office/drawing/2014/main" id="{45805214-8721-40EB-BA4C-D900809B155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2084050"/>
          <a:ext cx="2267585" cy="146304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90</xdr:row>
      <xdr:rowOff>0</xdr:rowOff>
    </xdr:from>
    <xdr:to>
      <xdr:col>0</xdr:col>
      <xdr:colOff>2370779</xdr:colOff>
      <xdr:row>101</xdr:row>
      <xdr:rowOff>2540</xdr:rowOff>
    </xdr:to>
    <xdr:pic>
      <xdr:nvPicPr>
        <xdr:cNvPr id="2" name="Picture 1">
          <a:extLst>
            <a:ext uri="{FF2B5EF4-FFF2-40B4-BE49-F238E27FC236}">
              <a16:creationId xmlns:a16="http://schemas.microsoft.com/office/drawing/2014/main" id="{E0597D49-CCEE-465F-A256-7895A7A79B3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528800"/>
          <a:ext cx="2267585" cy="1463040"/>
        </a:xfrm>
        <a:prstGeom prst="rect">
          <a:avLst/>
        </a:prstGeom>
        <a:noFill/>
        <a:ln>
          <a:noFill/>
        </a:ln>
      </xdr:spPr>
    </xdr:pic>
    <xdr:clientData/>
  </xdr:twoCellAnchor>
  <xdr:twoCellAnchor editAs="oneCell">
    <xdr:from>
      <xdr:col>0</xdr:col>
      <xdr:colOff>95256</xdr:colOff>
      <xdr:row>106</xdr:row>
      <xdr:rowOff>0</xdr:rowOff>
    </xdr:from>
    <xdr:to>
      <xdr:col>0</xdr:col>
      <xdr:colOff>2362841</xdr:colOff>
      <xdr:row>117</xdr:row>
      <xdr:rowOff>2540</xdr:rowOff>
    </xdr:to>
    <xdr:pic>
      <xdr:nvPicPr>
        <xdr:cNvPr id="3" name="Picture 2">
          <a:extLst>
            <a:ext uri="{FF2B5EF4-FFF2-40B4-BE49-F238E27FC236}">
              <a16:creationId xmlns:a16="http://schemas.microsoft.com/office/drawing/2014/main" id="{84E74800-AEE3-49B6-8B13-C75EA00302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573500"/>
          <a:ext cx="2267585" cy="1463040"/>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66040</xdr:rowOff>
    </xdr:to>
    <xdr:pic>
      <xdr:nvPicPr>
        <xdr:cNvPr id="2" name="Picture 1">
          <a:extLst>
            <a:ext uri="{FF2B5EF4-FFF2-40B4-BE49-F238E27FC236}">
              <a16:creationId xmlns:a16="http://schemas.microsoft.com/office/drawing/2014/main" id="{D10D094B-B7DF-410B-AA84-D2A74FA882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150850"/>
          <a:ext cx="2267585" cy="1463040"/>
        </a:xfrm>
        <a:prstGeom prst="rect">
          <a:avLst/>
        </a:prstGeom>
        <a:noFill/>
        <a:ln>
          <a:noFill/>
        </a:ln>
      </xdr:spPr>
    </xdr:pic>
    <xdr:clientData/>
  </xdr:twoCellAnchor>
  <xdr:twoCellAnchor editAs="oneCell">
    <xdr:from>
      <xdr:col>0</xdr:col>
      <xdr:colOff>95256</xdr:colOff>
      <xdr:row>96</xdr:row>
      <xdr:rowOff>0</xdr:rowOff>
    </xdr:from>
    <xdr:to>
      <xdr:col>0</xdr:col>
      <xdr:colOff>2362841</xdr:colOff>
      <xdr:row>107</xdr:row>
      <xdr:rowOff>66040</xdr:rowOff>
    </xdr:to>
    <xdr:pic>
      <xdr:nvPicPr>
        <xdr:cNvPr id="3" name="Picture 2">
          <a:extLst>
            <a:ext uri="{FF2B5EF4-FFF2-40B4-BE49-F238E27FC236}">
              <a16:creationId xmlns:a16="http://schemas.microsoft.com/office/drawing/2014/main" id="{53254251-D7E6-4EB8-8EBE-3CF6500E077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195550"/>
          <a:ext cx="2267585" cy="1463040"/>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61</xdr:row>
      <xdr:rowOff>0</xdr:rowOff>
    </xdr:from>
    <xdr:to>
      <xdr:col>0</xdr:col>
      <xdr:colOff>2402523</xdr:colOff>
      <xdr:row>72</xdr:row>
      <xdr:rowOff>66040</xdr:rowOff>
    </xdr:to>
    <xdr:pic>
      <xdr:nvPicPr>
        <xdr:cNvPr id="2" name="Picture 1">
          <a:extLst>
            <a:ext uri="{FF2B5EF4-FFF2-40B4-BE49-F238E27FC236}">
              <a16:creationId xmlns:a16="http://schemas.microsoft.com/office/drawing/2014/main" id="{E84003CD-971F-4E78-9A0B-C28517D7ED6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9652000"/>
          <a:ext cx="2267585" cy="1463040"/>
        </a:xfrm>
        <a:prstGeom prst="rect">
          <a:avLst/>
        </a:prstGeom>
        <a:noFill/>
        <a:ln>
          <a:noFill/>
        </a:ln>
      </xdr:spPr>
    </xdr:pic>
    <xdr:clientData/>
  </xdr:twoCellAnchor>
  <xdr:twoCellAnchor editAs="oneCell">
    <xdr:from>
      <xdr:col>0</xdr:col>
      <xdr:colOff>119070</xdr:colOff>
      <xdr:row>76</xdr:row>
      <xdr:rowOff>111124</xdr:rowOff>
    </xdr:from>
    <xdr:to>
      <xdr:col>0</xdr:col>
      <xdr:colOff>2386655</xdr:colOff>
      <xdr:row>88</xdr:row>
      <xdr:rowOff>50164</xdr:rowOff>
    </xdr:to>
    <xdr:pic>
      <xdr:nvPicPr>
        <xdr:cNvPr id="3" name="Picture 2">
          <a:extLst>
            <a:ext uri="{FF2B5EF4-FFF2-40B4-BE49-F238E27FC236}">
              <a16:creationId xmlns:a16="http://schemas.microsoft.com/office/drawing/2014/main" id="{C60E7BDE-164F-4CFA-9A12-3ED26274275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1680824"/>
          <a:ext cx="2267585" cy="14630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61</xdr:row>
      <xdr:rowOff>0</xdr:rowOff>
    </xdr:from>
    <xdr:to>
      <xdr:col>0</xdr:col>
      <xdr:colOff>2346965</xdr:colOff>
      <xdr:row>72</xdr:row>
      <xdr:rowOff>66040</xdr:rowOff>
    </xdr:to>
    <xdr:pic>
      <xdr:nvPicPr>
        <xdr:cNvPr id="2" name="Picture 1">
          <a:extLst>
            <a:ext uri="{FF2B5EF4-FFF2-40B4-BE49-F238E27FC236}">
              <a16:creationId xmlns:a16="http://schemas.microsoft.com/office/drawing/2014/main" id="{829528AA-F585-40A4-A30B-85E910EEF98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652000"/>
          <a:ext cx="2267585" cy="1463040"/>
        </a:xfrm>
        <a:prstGeom prst="rect">
          <a:avLst/>
        </a:prstGeom>
        <a:noFill/>
        <a:ln>
          <a:noFill/>
        </a:ln>
      </xdr:spPr>
    </xdr:pic>
    <xdr:clientData/>
  </xdr:twoCellAnchor>
  <xdr:twoCellAnchor editAs="oneCell">
    <xdr:from>
      <xdr:col>0</xdr:col>
      <xdr:colOff>87318</xdr:colOff>
      <xdr:row>77</xdr:row>
      <xdr:rowOff>0</xdr:rowOff>
    </xdr:from>
    <xdr:to>
      <xdr:col>0</xdr:col>
      <xdr:colOff>2354903</xdr:colOff>
      <xdr:row>88</xdr:row>
      <xdr:rowOff>66040</xdr:rowOff>
    </xdr:to>
    <xdr:pic>
      <xdr:nvPicPr>
        <xdr:cNvPr id="3" name="Picture 2">
          <a:extLst>
            <a:ext uri="{FF2B5EF4-FFF2-40B4-BE49-F238E27FC236}">
              <a16:creationId xmlns:a16="http://schemas.microsoft.com/office/drawing/2014/main" id="{3D050457-5D06-450A-83E0-223232CAC1B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1696700"/>
          <a:ext cx="2267585" cy="1463040"/>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99</xdr:row>
      <xdr:rowOff>0</xdr:rowOff>
    </xdr:from>
    <xdr:to>
      <xdr:col>0</xdr:col>
      <xdr:colOff>2246317</xdr:colOff>
      <xdr:row>110</xdr:row>
      <xdr:rowOff>6350</xdr:rowOff>
    </xdr:to>
    <xdr:pic>
      <xdr:nvPicPr>
        <xdr:cNvPr id="2" name="Picture 1">
          <a:extLst>
            <a:ext uri="{FF2B5EF4-FFF2-40B4-BE49-F238E27FC236}">
              <a16:creationId xmlns:a16="http://schemas.microsoft.com/office/drawing/2014/main" id="{7A13B273-A9B3-48A5-980D-0B3D221044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522700"/>
          <a:ext cx="2174875" cy="1403350"/>
        </a:xfrm>
        <a:prstGeom prst="rect">
          <a:avLst/>
        </a:prstGeom>
        <a:noFill/>
        <a:ln>
          <a:noFill/>
        </a:ln>
      </xdr:spPr>
    </xdr:pic>
    <xdr:clientData/>
  </xdr:twoCellAnchor>
  <xdr:twoCellAnchor editAs="oneCell">
    <xdr:from>
      <xdr:col>0</xdr:col>
      <xdr:colOff>95251</xdr:colOff>
      <xdr:row>115</xdr:row>
      <xdr:rowOff>0</xdr:rowOff>
    </xdr:from>
    <xdr:to>
      <xdr:col>0</xdr:col>
      <xdr:colOff>2270126</xdr:colOff>
      <xdr:row>126</xdr:row>
      <xdr:rowOff>6350</xdr:rowOff>
    </xdr:to>
    <xdr:pic>
      <xdr:nvPicPr>
        <xdr:cNvPr id="3" name="Picture 2">
          <a:extLst>
            <a:ext uri="{FF2B5EF4-FFF2-40B4-BE49-F238E27FC236}">
              <a16:creationId xmlns:a16="http://schemas.microsoft.com/office/drawing/2014/main" id="{8AE41364-16B3-4B90-9B39-70C66A78638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8567400"/>
          <a:ext cx="2174875" cy="140335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86</xdr:row>
      <xdr:rowOff>0</xdr:rowOff>
    </xdr:from>
    <xdr:to>
      <xdr:col>0</xdr:col>
      <xdr:colOff>2370773</xdr:colOff>
      <xdr:row>97</xdr:row>
      <xdr:rowOff>59690</xdr:rowOff>
    </xdr:to>
    <xdr:pic>
      <xdr:nvPicPr>
        <xdr:cNvPr id="2" name="Picture 1">
          <a:extLst>
            <a:ext uri="{FF2B5EF4-FFF2-40B4-BE49-F238E27FC236}">
              <a16:creationId xmlns:a16="http://schemas.microsoft.com/office/drawing/2014/main" id="{76E8EE9F-25BD-4B26-BDB6-F71E339067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4262100"/>
          <a:ext cx="2267585" cy="1463040"/>
        </a:xfrm>
        <a:prstGeom prst="rect">
          <a:avLst/>
        </a:prstGeom>
        <a:noFill/>
        <a:ln>
          <a:noFill/>
        </a:ln>
      </xdr:spPr>
    </xdr:pic>
    <xdr:clientData/>
  </xdr:twoCellAnchor>
  <xdr:twoCellAnchor editAs="oneCell">
    <xdr:from>
      <xdr:col>0</xdr:col>
      <xdr:colOff>103191</xdr:colOff>
      <xdr:row>102</xdr:row>
      <xdr:rowOff>0</xdr:rowOff>
    </xdr:from>
    <xdr:to>
      <xdr:col>0</xdr:col>
      <xdr:colOff>2370776</xdr:colOff>
      <xdr:row>113</xdr:row>
      <xdr:rowOff>66040</xdr:rowOff>
    </xdr:to>
    <xdr:pic>
      <xdr:nvPicPr>
        <xdr:cNvPr id="3" name="Picture 2">
          <a:extLst>
            <a:ext uri="{FF2B5EF4-FFF2-40B4-BE49-F238E27FC236}">
              <a16:creationId xmlns:a16="http://schemas.microsoft.com/office/drawing/2014/main" id="{B77EE091-68B1-44E2-B2F6-FFE6CA3FAF2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6306800"/>
          <a:ext cx="2267585" cy="1463040"/>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97</xdr:row>
      <xdr:rowOff>0</xdr:rowOff>
    </xdr:from>
    <xdr:to>
      <xdr:col>0</xdr:col>
      <xdr:colOff>2346965</xdr:colOff>
      <xdr:row>108</xdr:row>
      <xdr:rowOff>66040</xdr:rowOff>
    </xdr:to>
    <xdr:pic>
      <xdr:nvPicPr>
        <xdr:cNvPr id="2" name="Picture 1">
          <a:extLst>
            <a:ext uri="{FF2B5EF4-FFF2-40B4-BE49-F238E27FC236}">
              <a16:creationId xmlns:a16="http://schemas.microsoft.com/office/drawing/2014/main" id="{25E76168-162B-4BF6-8516-55F509948DF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5824200"/>
          <a:ext cx="2267585" cy="1463040"/>
        </a:xfrm>
        <a:prstGeom prst="rect">
          <a:avLst/>
        </a:prstGeom>
        <a:noFill/>
        <a:ln>
          <a:noFill/>
        </a:ln>
      </xdr:spPr>
    </xdr:pic>
    <xdr:clientData/>
  </xdr:twoCellAnchor>
  <xdr:twoCellAnchor editAs="oneCell">
    <xdr:from>
      <xdr:col>0</xdr:col>
      <xdr:colOff>71442</xdr:colOff>
      <xdr:row>113</xdr:row>
      <xdr:rowOff>0</xdr:rowOff>
    </xdr:from>
    <xdr:to>
      <xdr:col>0</xdr:col>
      <xdr:colOff>2339027</xdr:colOff>
      <xdr:row>124</xdr:row>
      <xdr:rowOff>66040</xdr:rowOff>
    </xdr:to>
    <xdr:pic>
      <xdr:nvPicPr>
        <xdr:cNvPr id="3" name="Picture 2">
          <a:extLst>
            <a:ext uri="{FF2B5EF4-FFF2-40B4-BE49-F238E27FC236}">
              <a16:creationId xmlns:a16="http://schemas.microsoft.com/office/drawing/2014/main" id="{DBFB7B84-AD2A-49A6-BC79-BAE88EA170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7868900"/>
          <a:ext cx="2267585" cy="1463040"/>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FC0F55F3-83CE-4A17-A99B-17418305BBF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521200"/>
          <a:ext cx="2267585" cy="1463040"/>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E7C9E628-928F-40BF-882A-D5191691558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6565900"/>
          <a:ext cx="2267585" cy="146304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AF7BD3C0-0DEA-48A6-89E5-BD7E38A901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6629400"/>
          <a:ext cx="2267585" cy="1463040"/>
        </a:xfrm>
        <a:prstGeom prst="rect">
          <a:avLst/>
        </a:prstGeom>
        <a:noFill/>
        <a:ln>
          <a:noFill/>
        </a:ln>
      </xdr:spPr>
    </xdr:pic>
    <xdr:clientData/>
  </xdr:twoCellAnchor>
  <xdr:twoCellAnchor editAs="oneCell">
    <xdr:from>
      <xdr:col>0</xdr:col>
      <xdr:colOff>87316</xdr:colOff>
      <xdr:row>33</xdr:row>
      <xdr:rowOff>0</xdr:rowOff>
    </xdr:from>
    <xdr:to>
      <xdr:col>0</xdr:col>
      <xdr:colOff>2252666</xdr:colOff>
      <xdr:row>44</xdr:row>
      <xdr:rowOff>0</xdr:rowOff>
    </xdr:to>
    <xdr:pic>
      <xdr:nvPicPr>
        <xdr:cNvPr id="3" name="Picture 2">
          <a:extLst>
            <a:ext uri="{FF2B5EF4-FFF2-40B4-BE49-F238E27FC236}">
              <a16:creationId xmlns:a16="http://schemas.microsoft.com/office/drawing/2014/main" id="{225C8E2C-B434-4EB7-9525-66AF61896BD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584700"/>
          <a:ext cx="2165350" cy="1397000"/>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2160274</xdr:colOff>
      <xdr:row>54</xdr:row>
      <xdr:rowOff>50800</xdr:rowOff>
    </xdr:to>
    <xdr:pic>
      <xdr:nvPicPr>
        <xdr:cNvPr id="2" name="Picture 1">
          <a:extLst>
            <a:ext uri="{FF2B5EF4-FFF2-40B4-BE49-F238E27FC236}">
              <a16:creationId xmlns:a16="http://schemas.microsoft.com/office/drawing/2014/main" id="{44F73234-E716-47C1-AE4F-43C940F31DC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705600"/>
          <a:ext cx="2096770" cy="1320800"/>
        </a:xfrm>
        <a:prstGeom prst="rect">
          <a:avLst/>
        </a:prstGeom>
        <a:noFill/>
        <a:ln>
          <a:noFill/>
        </a:ln>
      </xdr:spPr>
    </xdr:pic>
    <xdr:clientData/>
  </xdr:twoCellAnchor>
  <xdr:twoCellAnchor editAs="oneCell">
    <xdr:from>
      <xdr:col>0</xdr:col>
      <xdr:colOff>103188</xdr:colOff>
      <xdr:row>59</xdr:row>
      <xdr:rowOff>111125</xdr:rowOff>
    </xdr:from>
    <xdr:to>
      <xdr:col>0</xdr:col>
      <xdr:colOff>2370773</xdr:colOff>
      <xdr:row>71</xdr:row>
      <xdr:rowOff>50165</xdr:rowOff>
    </xdr:to>
    <xdr:pic>
      <xdr:nvPicPr>
        <xdr:cNvPr id="4" name="Picture 3">
          <a:extLst>
            <a:ext uri="{FF2B5EF4-FFF2-40B4-BE49-F238E27FC236}">
              <a16:creationId xmlns:a16="http://schemas.microsoft.com/office/drawing/2014/main" id="{D48FBF92-AF31-4A12-8369-25A62DCDC18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532813"/>
          <a:ext cx="2267585" cy="146304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0</xdr:col>
      <xdr:colOff>2341566</xdr:colOff>
      <xdr:row>48</xdr:row>
      <xdr:rowOff>66040</xdr:rowOff>
    </xdr:to>
    <xdr:pic>
      <xdr:nvPicPr>
        <xdr:cNvPr id="2" name="Picture 1">
          <a:extLst>
            <a:ext uri="{FF2B5EF4-FFF2-40B4-BE49-F238E27FC236}">
              <a16:creationId xmlns:a16="http://schemas.microsoft.com/office/drawing/2014/main" id="{B0D4A821-ABBE-4B1A-B026-78B30EC8D2B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200650"/>
          <a:ext cx="2286000" cy="1463040"/>
        </a:xfrm>
        <a:prstGeom prst="rect">
          <a:avLst/>
        </a:prstGeom>
        <a:noFill/>
        <a:ln>
          <a:noFill/>
        </a:ln>
      </xdr:spPr>
    </xdr:pic>
    <xdr:clientData/>
  </xdr:twoCellAnchor>
  <xdr:twoCellAnchor editAs="oneCell">
    <xdr:from>
      <xdr:col>0</xdr:col>
      <xdr:colOff>55566</xdr:colOff>
      <xdr:row>53</xdr:row>
      <xdr:rowOff>0</xdr:rowOff>
    </xdr:from>
    <xdr:to>
      <xdr:col>0</xdr:col>
      <xdr:colOff>2341566</xdr:colOff>
      <xdr:row>64</xdr:row>
      <xdr:rowOff>66040</xdr:rowOff>
    </xdr:to>
    <xdr:pic>
      <xdr:nvPicPr>
        <xdr:cNvPr id="3" name="Picture 2">
          <a:extLst>
            <a:ext uri="{FF2B5EF4-FFF2-40B4-BE49-F238E27FC236}">
              <a16:creationId xmlns:a16="http://schemas.microsoft.com/office/drawing/2014/main" id="{33B4F45F-4E98-432E-8E10-239414CCF74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7378700"/>
          <a:ext cx="2286000" cy="1463040"/>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3" name="Picture 2">
          <a:extLst>
            <a:ext uri="{FF2B5EF4-FFF2-40B4-BE49-F238E27FC236}">
              <a16:creationId xmlns:a16="http://schemas.microsoft.com/office/drawing/2014/main" id="{1465DCCA-D937-431F-B78C-5C3B7019477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340850"/>
          <a:ext cx="2096770" cy="1320800"/>
        </a:xfrm>
        <a:prstGeom prst="rect">
          <a:avLst/>
        </a:prstGeom>
        <a:noFill/>
        <a:ln>
          <a:noFill/>
        </a:ln>
      </xdr:spPr>
    </xdr:pic>
    <xdr:clientData/>
  </xdr:twoCellAnchor>
  <xdr:twoCellAnchor editAs="oneCell">
    <xdr:from>
      <xdr:col>0</xdr:col>
      <xdr:colOff>55550</xdr:colOff>
      <xdr:row>47</xdr:row>
      <xdr:rowOff>0</xdr:rowOff>
    </xdr:from>
    <xdr:to>
      <xdr:col>0</xdr:col>
      <xdr:colOff>2341550</xdr:colOff>
      <xdr:row>58</xdr:row>
      <xdr:rowOff>66040</xdr:rowOff>
    </xdr:to>
    <xdr:pic>
      <xdr:nvPicPr>
        <xdr:cNvPr id="4" name="Picture 3">
          <a:extLst>
            <a:ext uri="{FF2B5EF4-FFF2-40B4-BE49-F238E27FC236}">
              <a16:creationId xmlns:a16="http://schemas.microsoft.com/office/drawing/2014/main" id="{67054B61-093F-46CB-906E-88784B45C63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6770688"/>
          <a:ext cx="2286000" cy="1463040"/>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45</xdr:row>
      <xdr:rowOff>0</xdr:rowOff>
    </xdr:from>
    <xdr:to>
      <xdr:col>0</xdr:col>
      <xdr:colOff>2146162</xdr:colOff>
      <xdr:row>55</xdr:row>
      <xdr:rowOff>50800</xdr:rowOff>
    </xdr:to>
    <xdr:pic>
      <xdr:nvPicPr>
        <xdr:cNvPr id="2" name="Picture 1">
          <a:extLst>
            <a:ext uri="{FF2B5EF4-FFF2-40B4-BE49-F238E27FC236}">
              <a16:creationId xmlns:a16="http://schemas.microsoft.com/office/drawing/2014/main" id="{C13E739E-A6A9-4258-86B6-3636E085F6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6750050"/>
          <a:ext cx="2096770" cy="1320800"/>
        </a:xfrm>
        <a:prstGeom prst="rect">
          <a:avLst/>
        </a:prstGeom>
        <a:noFill/>
        <a:ln>
          <a:noFill/>
        </a:ln>
      </xdr:spPr>
    </xdr:pic>
    <xdr:clientData/>
  </xdr:twoCellAnchor>
  <xdr:twoCellAnchor editAs="oneCell">
    <xdr:from>
      <xdr:col>0</xdr:col>
      <xdr:colOff>49392</xdr:colOff>
      <xdr:row>61</xdr:row>
      <xdr:rowOff>0</xdr:rowOff>
    </xdr:from>
    <xdr:to>
      <xdr:col>0</xdr:col>
      <xdr:colOff>2146162</xdr:colOff>
      <xdr:row>71</xdr:row>
      <xdr:rowOff>50800</xdr:rowOff>
    </xdr:to>
    <xdr:pic>
      <xdr:nvPicPr>
        <xdr:cNvPr id="3" name="Picture 2">
          <a:extLst>
            <a:ext uri="{FF2B5EF4-FFF2-40B4-BE49-F238E27FC236}">
              <a16:creationId xmlns:a16="http://schemas.microsoft.com/office/drawing/2014/main" id="{9DFF9AF9-329A-4ED6-95B6-9CA351BC61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061450"/>
          <a:ext cx="2096770" cy="132080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45</xdr:row>
      <xdr:rowOff>0</xdr:rowOff>
    </xdr:from>
    <xdr:to>
      <xdr:col>0</xdr:col>
      <xdr:colOff>2348233</xdr:colOff>
      <xdr:row>56</xdr:row>
      <xdr:rowOff>57150</xdr:rowOff>
    </xdr:to>
    <xdr:pic>
      <xdr:nvPicPr>
        <xdr:cNvPr id="2" name="Picture 1">
          <a:extLst>
            <a:ext uri="{FF2B5EF4-FFF2-40B4-BE49-F238E27FC236}">
              <a16:creationId xmlns:a16="http://schemas.microsoft.com/office/drawing/2014/main" id="{2A570D33-F5D3-4800-AAE4-4F20C45222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6927850"/>
          <a:ext cx="2300605" cy="1454150"/>
        </a:xfrm>
        <a:prstGeom prst="rect">
          <a:avLst/>
        </a:prstGeom>
        <a:noFill/>
        <a:ln>
          <a:noFill/>
        </a:ln>
      </xdr:spPr>
    </xdr:pic>
    <xdr:clientData/>
  </xdr:twoCellAnchor>
  <xdr:twoCellAnchor editAs="oneCell">
    <xdr:from>
      <xdr:col>0</xdr:col>
      <xdr:colOff>39690</xdr:colOff>
      <xdr:row>61</xdr:row>
      <xdr:rowOff>0</xdr:rowOff>
    </xdr:from>
    <xdr:to>
      <xdr:col>0</xdr:col>
      <xdr:colOff>2340295</xdr:colOff>
      <xdr:row>72</xdr:row>
      <xdr:rowOff>57150</xdr:rowOff>
    </xdr:to>
    <xdr:pic>
      <xdr:nvPicPr>
        <xdr:cNvPr id="3" name="Picture 2">
          <a:extLst>
            <a:ext uri="{FF2B5EF4-FFF2-40B4-BE49-F238E27FC236}">
              <a16:creationId xmlns:a16="http://schemas.microsoft.com/office/drawing/2014/main" id="{F9E9A76D-0C20-4F9E-AAF4-C8DC84CD04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239250"/>
          <a:ext cx="2300605" cy="1454150"/>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45</xdr:row>
      <xdr:rowOff>0</xdr:rowOff>
    </xdr:from>
    <xdr:to>
      <xdr:col>0</xdr:col>
      <xdr:colOff>2331088</xdr:colOff>
      <xdr:row>56</xdr:row>
      <xdr:rowOff>66040</xdr:rowOff>
    </xdr:to>
    <xdr:pic>
      <xdr:nvPicPr>
        <xdr:cNvPr id="2" name="Picture 1">
          <a:extLst>
            <a:ext uri="{FF2B5EF4-FFF2-40B4-BE49-F238E27FC236}">
              <a16:creationId xmlns:a16="http://schemas.microsoft.com/office/drawing/2014/main" id="{6572D971-EC31-4F6F-A0A3-C9DB39B99E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6883400"/>
          <a:ext cx="2267585" cy="1463040"/>
        </a:xfrm>
        <a:prstGeom prst="rect">
          <a:avLst/>
        </a:prstGeom>
        <a:noFill/>
        <a:ln>
          <a:noFill/>
        </a:ln>
      </xdr:spPr>
    </xdr:pic>
    <xdr:clientData/>
  </xdr:twoCellAnchor>
  <xdr:twoCellAnchor editAs="oneCell">
    <xdr:from>
      <xdr:col>0</xdr:col>
      <xdr:colOff>71442</xdr:colOff>
      <xdr:row>61</xdr:row>
      <xdr:rowOff>0</xdr:rowOff>
    </xdr:from>
    <xdr:to>
      <xdr:col>0</xdr:col>
      <xdr:colOff>2339027</xdr:colOff>
      <xdr:row>72</xdr:row>
      <xdr:rowOff>66040</xdr:rowOff>
    </xdr:to>
    <xdr:pic>
      <xdr:nvPicPr>
        <xdr:cNvPr id="3" name="Picture 2">
          <a:extLst>
            <a:ext uri="{FF2B5EF4-FFF2-40B4-BE49-F238E27FC236}">
              <a16:creationId xmlns:a16="http://schemas.microsoft.com/office/drawing/2014/main" id="{8E479C04-828F-40DE-8AB7-BCAC01E49F0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194800"/>
          <a:ext cx="2267585" cy="1463040"/>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A2D6C78C-748D-4337-A1CB-70D252BDAE3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788150"/>
          <a:ext cx="2096770" cy="1320800"/>
        </a:xfrm>
        <a:prstGeom prst="rect">
          <a:avLst/>
        </a:prstGeom>
        <a:noFill/>
        <a:ln>
          <a:noFill/>
        </a:ln>
      </xdr:spPr>
    </xdr:pic>
    <xdr:clientData/>
  </xdr:twoCellAnchor>
  <xdr:twoCellAnchor editAs="oneCell">
    <xdr:from>
      <xdr:col>0</xdr:col>
      <xdr:colOff>103188</xdr:colOff>
      <xdr:row>60</xdr:row>
      <xdr:rowOff>79375</xdr:rowOff>
    </xdr:from>
    <xdr:to>
      <xdr:col>0</xdr:col>
      <xdr:colOff>2370773</xdr:colOff>
      <xdr:row>72</xdr:row>
      <xdr:rowOff>18415</xdr:rowOff>
    </xdr:to>
    <xdr:pic>
      <xdr:nvPicPr>
        <xdr:cNvPr id="4" name="Picture 3">
          <a:extLst>
            <a:ext uri="{FF2B5EF4-FFF2-40B4-BE49-F238E27FC236}">
              <a16:creationId xmlns:a16="http://schemas.microsoft.com/office/drawing/2014/main" id="{0D2BFD66-C891-45CC-B0EA-61677D2C407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691563"/>
          <a:ext cx="2267585" cy="146304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77</xdr:row>
      <xdr:rowOff>107950</xdr:rowOff>
    </xdr:from>
    <xdr:ext cx="2267585" cy="1463040"/>
    <xdr:pic>
      <xdr:nvPicPr>
        <xdr:cNvPr id="2" name="Picture 1">
          <a:extLst>
            <a:ext uri="{FF2B5EF4-FFF2-40B4-BE49-F238E27FC236}">
              <a16:creationId xmlns:a16="http://schemas.microsoft.com/office/drawing/2014/main" id="{91E112BC-4EA8-4511-98C1-5429D0FE230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3433425"/>
          <a:ext cx="2267585" cy="1463040"/>
        </a:xfrm>
        <a:prstGeom prst="rect">
          <a:avLst/>
        </a:prstGeom>
        <a:noFill/>
        <a:ln>
          <a:noFill/>
        </a:ln>
      </xdr:spPr>
    </xdr:pic>
    <xdr:clientData/>
  </xdr:oneCellAnchor>
  <xdr:oneCellAnchor>
    <xdr:from>
      <xdr:col>0</xdr:col>
      <xdr:colOff>69850</xdr:colOff>
      <xdr:row>93</xdr:row>
      <xdr:rowOff>106680</xdr:rowOff>
    </xdr:from>
    <xdr:ext cx="2286000" cy="1463040"/>
    <xdr:pic>
      <xdr:nvPicPr>
        <xdr:cNvPr id="3" name="Picture 2">
          <a:extLst>
            <a:ext uri="{FF2B5EF4-FFF2-40B4-BE49-F238E27FC236}">
              <a16:creationId xmlns:a16="http://schemas.microsoft.com/office/drawing/2014/main" id="{7A7951AF-907B-4372-8B68-840FBBD5865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5727680"/>
          <a:ext cx="2286000" cy="146304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76200</xdr:colOff>
      <xdr:row>66</xdr:row>
      <xdr:rowOff>107950</xdr:rowOff>
    </xdr:from>
    <xdr:ext cx="2267585" cy="1463040"/>
    <xdr:pic>
      <xdr:nvPicPr>
        <xdr:cNvPr id="2" name="Picture 1">
          <a:extLst>
            <a:ext uri="{FF2B5EF4-FFF2-40B4-BE49-F238E27FC236}">
              <a16:creationId xmlns:a16="http://schemas.microsoft.com/office/drawing/2014/main" id="{7DBC4950-6C66-4E35-BC80-4CC8C799844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1537950"/>
          <a:ext cx="2267585" cy="1463040"/>
        </a:xfrm>
        <a:prstGeom prst="rect">
          <a:avLst/>
        </a:prstGeom>
        <a:noFill/>
        <a:ln>
          <a:noFill/>
        </a:ln>
      </xdr:spPr>
    </xdr:pic>
    <xdr:clientData/>
  </xdr:oneCellAnchor>
  <xdr:oneCellAnchor>
    <xdr:from>
      <xdr:col>0</xdr:col>
      <xdr:colOff>76200</xdr:colOff>
      <xdr:row>82</xdr:row>
      <xdr:rowOff>100330</xdr:rowOff>
    </xdr:from>
    <xdr:ext cx="2286000" cy="1463040"/>
    <xdr:pic>
      <xdr:nvPicPr>
        <xdr:cNvPr id="3" name="Picture 2">
          <a:extLst>
            <a:ext uri="{FF2B5EF4-FFF2-40B4-BE49-F238E27FC236}">
              <a16:creationId xmlns:a16="http://schemas.microsoft.com/office/drawing/2014/main" id="{5AE8291B-F630-4E86-84B4-67BE5ACD5D0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3816330"/>
          <a:ext cx="2286000" cy="1463040"/>
        </a:xfrm>
        <a:prstGeom prst="rect">
          <a:avLst/>
        </a:prstGeom>
        <a:noFill/>
        <a:ln>
          <a:noFill/>
        </a:ln>
      </xdr:spPr>
    </xdr:pic>
    <xdr:clientData/>
  </xdr:oneCellAnchor>
</xdr:wsDr>
</file>

<file path=xl/drawings/drawing45.xml><?xml version="1.0" encoding="utf-8"?>
<xdr:wsDr xmlns:xdr="http://schemas.openxmlformats.org/drawingml/2006/spreadsheetDrawing" xmlns:a="http://schemas.openxmlformats.org/drawingml/2006/main">
  <xdr:twoCellAnchor editAs="oneCell">
    <xdr:from>
      <xdr:col>0</xdr:col>
      <xdr:colOff>69850</xdr:colOff>
      <xdr:row>56</xdr:row>
      <xdr:rowOff>109220</xdr:rowOff>
    </xdr:from>
    <xdr:to>
      <xdr:col>0</xdr:col>
      <xdr:colOff>2337435</xdr:colOff>
      <xdr:row>68</xdr:row>
      <xdr:rowOff>20320</xdr:rowOff>
    </xdr:to>
    <xdr:pic>
      <xdr:nvPicPr>
        <xdr:cNvPr id="2" name="Picture 1">
          <a:extLst>
            <a:ext uri="{FF2B5EF4-FFF2-40B4-BE49-F238E27FC236}">
              <a16:creationId xmlns:a16="http://schemas.microsoft.com/office/drawing/2014/main" id="{45CB5FF7-ACFE-435F-B2F3-8E73AF3457B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424545"/>
          <a:ext cx="2267585" cy="1625600"/>
        </a:xfrm>
        <a:prstGeom prst="rect">
          <a:avLst/>
        </a:prstGeom>
        <a:noFill/>
        <a:ln>
          <a:noFill/>
        </a:ln>
      </xdr:spPr>
    </xdr:pic>
    <xdr:clientData/>
  </xdr:twoCellAnchor>
  <xdr:twoCellAnchor editAs="oneCell">
    <xdr:from>
      <xdr:col>0</xdr:col>
      <xdr:colOff>63500</xdr:colOff>
      <xdr:row>72</xdr:row>
      <xdr:rowOff>120650</xdr:rowOff>
    </xdr:from>
    <xdr:to>
      <xdr:col>0</xdr:col>
      <xdr:colOff>2240915</xdr:colOff>
      <xdr:row>83</xdr:row>
      <xdr:rowOff>69850</xdr:rowOff>
    </xdr:to>
    <xdr:pic>
      <xdr:nvPicPr>
        <xdr:cNvPr id="3" name="Picture 2">
          <a:extLst>
            <a:ext uri="{FF2B5EF4-FFF2-40B4-BE49-F238E27FC236}">
              <a16:creationId xmlns:a16="http://schemas.microsoft.com/office/drawing/2014/main" id="{A4E0D3C7-4CA6-446E-AEEB-51ACDD8A5DD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0721975"/>
          <a:ext cx="2177415" cy="1520825"/>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oneCellAnchor>
    <xdr:from>
      <xdr:col>0</xdr:col>
      <xdr:colOff>101600</xdr:colOff>
      <xdr:row>102</xdr:row>
      <xdr:rowOff>101600</xdr:rowOff>
    </xdr:from>
    <xdr:ext cx="2267585" cy="1463040"/>
    <xdr:pic>
      <xdr:nvPicPr>
        <xdr:cNvPr id="2" name="Picture 1">
          <a:extLst>
            <a:ext uri="{FF2B5EF4-FFF2-40B4-BE49-F238E27FC236}">
              <a16:creationId xmlns:a16="http://schemas.microsoft.com/office/drawing/2014/main" id="{68D5F59D-29E8-4B0A-B7A9-D109FA3A49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7018000"/>
          <a:ext cx="2267585" cy="1463040"/>
        </a:xfrm>
        <a:prstGeom prst="rect">
          <a:avLst/>
        </a:prstGeom>
        <a:noFill/>
        <a:ln>
          <a:noFill/>
        </a:ln>
      </xdr:spPr>
    </xdr:pic>
    <xdr:clientData/>
  </xdr:oneCellAnchor>
  <xdr:oneCellAnchor>
    <xdr:from>
      <xdr:col>0</xdr:col>
      <xdr:colOff>101600</xdr:colOff>
      <xdr:row>118</xdr:row>
      <xdr:rowOff>106680</xdr:rowOff>
    </xdr:from>
    <xdr:ext cx="2286000" cy="1463040"/>
    <xdr:pic>
      <xdr:nvPicPr>
        <xdr:cNvPr id="3" name="Picture 2">
          <a:extLst>
            <a:ext uri="{FF2B5EF4-FFF2-40B4-BE49-F238E27FC236}">
              <a16:creationId xmlns:a16="http://schemas.microsoft.com/office/drawing/2014/main" id="{3033D7C0-8811-4CDC-B49E-678DD1EC3CC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9309080"/>
          <a:ext cx="2286000" cy="1463040"/>
        </a:xfrm>
        <a:prstGeom prst="rect">
          <a:avLst/>
        </a:prstGeom>
        <a:noFill/>
        <a:ln>
          <a:noFill/>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88900</xdr:colOff>
      <xdr:row>68</xdr:row>
      <xdr:rowOff>101600</xdr:rowOff>
    </xdr:from>
    <xdr:ext cx="2267585" cy="1463040"/>
    <xdr:pic>
      <xdr:nvPicPr>
        <xdr:cNvPr id="2" name="Picture 1">
          <a:extLst>
            <a:ext uri="{FF2B5EF4-FFF2-40B4-BE49-F238E27FC236}">
              <a16:creationId xmlns:a16="http://schemas.microsoft.com/office/drawing/2014/main" id="{0D372EB5-462A-4959-8BB8-DEFE5AA452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1607800"/>
          <a:ext cx="2267585" cy="1463040"/>
        </a:xfrm>
        <a:prstGeom prst="rect">
          <a:avLst/>
        </a:prstGeom>
        <a:noFill/>
        <a:ln>
          <a:noFill/>
        </a:ln>
      </xdr:spPr>
    </xdr:pic>
    <xdr:clientData/>
  </xdr:oneCellAnchor>
  <xdr:oneCellAnchor>
    <xdr:from>
      <xdr:col>0</xdr:col>
      <xdr:colOff>95250</xdr:colOff>
      <xdr:row>84</xdr:row>
      <xdr:rowOff>102870</xdr:rowOff>
    </xdr:from>
    <xdr:ext cx="2286000" cy="1463040"/>
    <xdr:pic>
      <xdr:nvPicPr>
        <xdr:cNvPr id="3" name="Picture 2">
          <a:extLst>
            <a:ext uri="{FF2B5EF4-FFF2-40B4-BE49-F238E27FC236}">
              <a16:creationId xmlns:a16="http://schemas.microsoft.com/office/drawing/2014/main" id="{2844BB80-DF36-48D3-A6F8-BA22B910585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3895070"/>
          <a:ext cx="2286000" cy="1463040"/>
        </a:xfrm>
        <a:prstGeom prst="rect">
          <a:avLst/>
        </a:prstGeom>
        <a:noFill/>
        <a:ln>
          <a:noFill/>
        </a:ln>
      </xdr:spPr>
    </xdr:pic>
    <xdr:clientData/>
  </xdr:oneCellAnchor>
</xdr:wsDr>
</file>

<file path=xl/drawings/drawing48.xml><?xml version="1.0" encoding="utf-8"?>
<xdr:wsDr xmlns:xdr="http://schemas.openxmlformats.org/drawingml/2006/spreadsheetDrawing" xmlns:a="http://schemas.openxmlformats.org/drawingml/2006/main">
  <xdr:oneCellAnchor>
    <xdr:from>
      <xdr:col>0</xdr:col>
      <xdr:colOff>76200</xdr:colOff>
      <xdr:row>81</xdr:row>
      <xdr:rowOff>114300</xdr:rowOff>
    </xdr:from>
    <xdr:ext cx="2267585" cy="1463040"/>
    <xdr:pic>
      <xdr:nvPicPr>
        <xdr:cNvPr id="2" name="Picture 1">
          <a:extLst>
            <a:ext uri="{FF2B5EF4-FFF2-40B4-BE49-F238E27FC236}">
              <a16:creationId xmlns:a16="http://schemas.microsoft.com/office/drawing/2014/main" id="{4806DA3F-9E1B-4338-B41F-902B043130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3639800"/>
          <a:ext cx="2267585" cy="1463040"/>
        </a:xfrm>
        <a:prstGeom prst="rect">
          <a:avLst/>
        </a:prstGeom>
        <a:noFill/>
        <a:ln>
          <a:noFill/>
        </a:ln>
      </xdr:spPr>
    </xdr:pic>
    <xdr:clientData/>
  </xdr:oneCellAnchor>
  <xdr:oneCellAnchor>
    <xdr:from>
      <xdr:col>0</xdr:col>
      <xdr:colOff>95250</xdr:colOff>
      <xdr:row>97</xdr:row>
      <xdr:rowOff>106680</xdr:rowOff>
    </xdr:from>
    <xdr:ext cx="2300605" cy="1454150"/>
    <xdr:pic>
      <xdr:nvPicPr>
        <xdr:cNvPr id="3" name="Picture 2">
          <a:extLst>
            <a:ext uri="{FF2B5EF4-FFF2-40B4-BE49-F238E27FC236}">
              <a16:creationId xmlns:a16="http://schemas.microsoft.com/office/drawing/2014/main" id="{91012A3E-47D7-4980-A57E-7A5301204A5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5956280"/>
          <a:ext cx="2300605" cy="14541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firstFilter-4"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6.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6.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7.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8.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firstFilt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3"/>
  <sheetViews>
    <sheetView tabSelected="1" view="pageBreakPreview" zoomScale="80" zoomScaleNormal="100" zoomScaleSheetLayoutView="80" workbookViewId="0">
      <selection sqref="A1:G1"/>
    </sheetView>
  </sheetViews>
  <sheetFormatPr defaultColWidth="9.21875" defaultRowHeight="10.199999999999999" x14ac:dyDescent="0.2"/>
  <cols>
    <col min="1" max="1" width="38.77734375" style="58" bestFit="1" customWidth="1"/>
    <col min="2" max="2" width="49.44140625" style="58" bestFit="1" customWidth="1"/>
    <col min="3" max="3" width="24.77734375" style="58" bestFit="1" customWidth="1"/>
    <col min="4" max="4" width="15.44140625" style="62" bestFit="1" customWidth="1"/>
    <col min="5" max="5" width="23" style="59" bestFit="1" customWidth="1"/>
    <col min="6" max="6" width="13.5546875" style="63" bestFit="1" customWidth="1"/>
    <col min="7" max="7" width="14.21875" style="59" customWidth="1"/>
    <col min="8" max="16384" width="9.21875" style="58"/>
  </cols>
  <sheetData>
    <row r="1" spans="1:9" s="1" customFormat="1" ht="13.8" x14ac:dyDescent="0.2">
      <c r="A1" s="113" t="s">
        <v>728</v>
      </c>
      <c r="B1" s="114"/>
      <c r="C1" s="114"/>
      <c r="D1" s="114"/>
      <c r="E1" s="114"/>
      <c r="F1" s="114"/>
      <c r="G1" s="114"/>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s="9" customFormat="1" x14ac:dyDescent="0.2">
      <c r="A5" s="21" t="s">
        <v>30</v>
      </c>
      <c r="B5" s="22"/>
      <c r="C5" s="22"/>
      <c r="D5" s="23"/>
      <c r="E5" s="24"/>
      <c r="F5" s="25"/>
      <c r="G5" s="24"/>
    </row>
    <row r="6" spans="1:9" s="9" customFormat="1" x14ac:dyDescent="0.2">
      <c r="A6" s="26" t="s">
        <v>31</v>
      </c>
      <c r="B6" s="27"/>
      <c r="C6" s="27"/>
      <c r="D6" s="28"/>
      <c r="E6" s="29"/>
      <c r="F6" s="30"/>
      <c r="G6" s="29"/>
    </row>
    <row r="7" spans="1:9" s="9" customFormat="1" x14ac:dyDescent="0.2">
      <c r="A7" s="27" t="s">
        <v>730</v>
      </c>
      <c r="B7" s="27" t="s">
        <v>731</v>
      </c>
      <c r="C7" s="27" t="s">
        <v>85</v>
      </c>
      <c r="D7" s="31">
        <v>500</v>
      </c>
      <c r="E7" s="29">
        <v>5023.2299999999996</v>
      </c>
      <c r="F7" s="30">
        <v>2.9139145872632399</v>
      </c>
      <c r="G7" s="29">
        <v>3.5998000000000001</v>
      </c>
    </row>
    <row r="8" spans="1:9" s="9" customFormat="1" x14ac:dyDescent="0.2">
      <c r="A8" s="27" t="s">
        <v>732</v>
      </c>
      <c r="B8" s="27" t="s">
        <v>733</v>
      </c>
      <c r="C8" s="27" t="s">
        <v>85</v>
      </c>
      <c r="D8" s="31">
        <v>250</v>
      </c>
      <c r="E8" s="29">
        <v>2503.4425000000001</v>
      </c>
      <c r="F8" s="30">
        <v>1.4522165258458699</v>
      </c>
      <c r="G8" s="29">
        <v>3.4653999999999998</v>
      </c>
    </row>
    <row r="9" spans="1:9" s="9" customFormat="1" x14ac:dyDescent="0.2">
      <c r="A9" s="27" t="s">
        <v>734</v>
      </c>
      <c r="B9" s="27" t="s">
        <v>735</v>
      </c>
      <c r="C9" s="27" t="s">
        <v>85</v>
      </c>
      <c r="D9" s="31">
        <v>100</v>
      </c>
      <c r="E9" s="29">
        <v>1004.53</v>
      </c>
      <c r="F9" s="30">
        <v>0.58271562726443904</v>
      </c>
      <c r="G9" s="29">
        <v>3.4451999999999998</v>
      </c>
    </row>
    <row r="10" spans="1:9" s="9" customFormat="1" x14ac:dyDescent="0.2">
      <c r="A10" s="27" t="s">
        <v>736</v>
      </c>
      <c r="B10" s="27" t="s">
        <v>737</v>
      </c>
      <c r="C10" s="27" t="s">
        <v>85</v>
      </c>
      <c r="D10" s="31">
        <v>50</v>
      </c>
      <c r="E10" s="29">
        <v>503.29050000000001</v>
      </c>
      <c r="F10" s="30">
        <v>0.29195269370126598</v>
      </c>
      <c r="G10" s="29">
        <v>3.5602</v>
      </c>
    </row>
    <row r="11" spans="1:9" s="9" customFormat="1" x14ac:dyDescent="0.2">
      <c r="A11" s="26" t="s">
        <v>33</v>
      </c>
      <c r="B11" s="26"/>
      <c r="C11" s="26"/>
      <c r="D11" s="32"/>
      <c r="E11" s="33">
        <f>SUM(E6:E10)</f>
        <v>9034.4929999999986</v>
      </c>
      <c r="F11" s="34">
        <f>SUM(F6:F10)</f>
        <v>5.2407994340748143</v>
      </c>
      <c r="G11" s="33"/>
      <c r="H11" s="18"/>
      <c r="I11" s="18"/>
    </row>
    <row r="12" spans="1:9" s="9" customFormat="1" x14ac:dyDescent="0.2">
      <c r="A12" s="27"/>
      <c r="B12" s="27"/>
      <c r="C12" s="27"/>
      <c r="D12" s="28"/>
      <c r="E12" s="29"/>
      <c r="F12" s="30"/>
      <c r="G12" s="29"/>
    </row>
    <row r="13" spans="1:9" s="9" customFormat="1" x14ac:dyDescent="0.2">
      <c r="A13" s="26" t="s">
        <v>50</v>
      </c>
      <c r="B13" s="27"/>
      <c r="C13" s="27"/>
      <c r="D13" s="28"/>
      <c r="E13" s="29"/>
      <c r="F13" s="30"/>
      <c r="G13" s="29"/>
    </row>
    <row r="14" spans="1:9" s="9" customFormat="1" x14ac:dyDescent="0.2">
      <c r="A14" s="26" t="s">
        <v>54</v>
      </c>
      <c r="B14" s="27"/>
      <c r="C14" s="27"/>
      <c r="D14" s="28"/>
      <c r="E14" s="29"/>
      <c r="F14" s="30"/>
      <c r="G14" s="29"/>
    </row>
    <row r="15" spans="1:9" x14ac:dyDescent="0.2">
      <c r="A15" s="103" t="s">
        <v>738</v>
      </c>
      <c r="B15" s="103" t="s">
        <v>1304</v>
      </c>
      <c r="C15" s="103" t="s">
        <v>52</v>
      </c>
      <c r="D15" s="104">
        <v>1500</v>
      </c>
      <c r="E15" s="105">
        <v>7491.6225000000004</v>
      </c>
      <c r="F15" s="105">
        <v>4.3457990346887403</v>
      </c>
      <c r="G15" s="105">
        <v>3.4013</v>
      </c>
    </row>
    <row r="16" spans="1:9" s="9" customFormat="1" x14ac:dyDescent="0.2">
      <c r="A16" s="27" t="s">
        <v>739</v>
      </c>
      <c r="B16" s="27" t="s">
        <v>740</v>
      </c>
      <c r="C16" s="27" t="s">
        <v>52</v>
      </c>
      <c r="D16" s="31">
        <v>1500</v>
      </c>
      <c r="E16" s="29">
        <v>7485.4875000000002</v>
      </c>
      <c r="F16" s="30">
        <v>4.34224019585539</v>
      </c>
      <c r="G16" s="29">
        <v>3.3696999999999999</v>
      </c>
    </row>
    <row r="17" spans="1:9" s="9" customFormat="1" x14ac:dyDescent="0.2">
      <c r="A17" s="27" t="s">
        <v>741</v>
      </c>
      <c r="B17" s="27" t="s">
        <v>742</v>
      </c>
      <c r="C17" s="27" t="s">
        <v>52</v>
      </c>
      <c r="D17" s="31">
        <v>1500</v>
      </c>
      <c r="E17" s="29">
        <v>7471.3050000000003</v>
      </c>
      <c r="F17" s="30">
        <v>4.3340131002149596</v>
      </c>
      <c r="G17" s="29">
        <v>3.5051000000000001</v>
      </c>
    </row>
    <row r="18" spans="1:9" s="9" customFormat="1" x14ac:dyDescent="0.2">
      <c r="A18" s="27" t="s">
        <v>743</v>
      </c>
      <c r="B18" s="27" t="s">
        <v>744</v>
      </c>
      <c r="C18" s="27" t="s">
        <v>52</v>
      </c>
      <c r="D18" s="31">
        <v>1500</v>
      </c>
      <c r="E18" s="29">
        <v>7457.0325000000003</v>
      </c>
      <c r="F18" s="30">
        <v>4.3257337966698897</v>
      </c>
      <c r="G18" s="29">
        <v>3.5051999999999999</v>
      </c>
    </row>
    <row r="19" spans="1:9" s="9" customFormat="1" x14ac:dyDescent="0.2">
      <c r="A19" s="27" t="s">
        <v>745</v>
      </c>
      <c r="B19" s="27" t="s">
        <v>746</v>
      </c>
      <c r="C19" s="27" t="s">
        <v>52</v>
      </c>
      <c r="D19" s="31">
        <v>1500</v>
      </c>
      <c r="E19" s="29">
        <v>7453.14</v>
      </c>
      <c r="F19" s="30">
        <v>4.3234758047939597</v>
      </c>
      <c r="G19" s="29">
        <v>3.8250999999999999</v>
      </c>
    </row>
    <row r="20" spans="1:9" s="9" customFormat="1" x14ac:dyDescent="0.2">
      <c r="A20" s="27" t="s">
        <v>747</v>
      </c>
      <c r="B20" s="27" t="s">
        <v>748</v>
      </c>
      <c r="C20" s="27" t="s">
        <v>52</v>
      </c>
      <c r="D20" s="31">
        <v>1500</v>
      </c>
      <c r="E20" s="29">
        <v>7451.9775</v>
      </c>
      <c r="F20" s="30">
        <v>4.32280145269229</v>
      </c>
      <c r="G20" s="29">
        <v>3.9203000000000001</v>
      </c>
    </row>
    <row r="21" spans="1:9" s="9" customFormat="1" x14ac:dyDescent="0.2">
      <c r="A21" s="27" t="s">
        <v>749</v>
      </c>
      <c r="B21" s="27" t="s">
        <v>1306</v>
      </c>
      <c r="C21" s="27" t="s">
        <v>52</v>
      </c>
      <c r="D21" s="31">
        <v>1000</v>
      </c>
      <c r="E21" s="29">
        <v>4992.84</v>
      </c>
      <c r="F21" s="30">
        <v>2.8962857181278601</v>
      </c>
      <c r="G21" s="29">
        <v>3.49</v>
      </c>
    </row>
    <row r="22" spans="1:9" s="9" customFormat="1" x14ac:dyDescent="0.2">
      <c r="A22" s="27" t="s">
        <v>750</v>
      </c>
      <c r="B22" s="27" t="s">
        <v>751</v>
      </c>
      <c r="C22" s="27" t="s">
        <v>52</v>
      </c>
      <c r="D22" s="31">
        <v>1000</v>
      </c>
      <c r="E22" s="29">
        <v>4991.9799999999996</v>
      </c>
      <c r="F22" s="30">
        <v>2.8957868425945801</v>
      </c>
      <c r="G22" s="29">
        <v>3.4504999999999999</v>
      </c>
    </row>
    <row r="23" spans="1:9" s="9" customFormat="1" x14ac:dyDescent="0.2">
      <c r="A23" s="27" t="s">
        <v>752</v>
      </c>
      <c r="B23" s="27" t="s">
        <v>753</v>
      </c>
      <c r="C23" s="27" t="s">
        <v>57</v>
      </c>
      <c r="D23" s="31">
        <v>1000</v>
      </c>
      <c r="E23" s="29">
        <v>4990.1499999999996</v>
      </c>
      <c r="F23" s="30">
        <v>2.8947252818667799</v>
      </c>
      <c r="G23" s="29">
        <v>3.4308000000000001</v>
      </c>
    </row>
    <row r="24" spans="1:9" s="9" customFormat="1" x14ac:dyDescent="0.2">
      <c r="A24" s="27" t="s">
        <v>754</v>
      </c>
      <c r="B24" s="27" t="s">
        <v>755</v>
      </c>
      <c r="C24" s="27" t="s">
        <v>57</v>
      </c>
      <c r="D24" s="31">
        <v>1000</v>
      </c>
      <c r="E24" s="29">
        <v>4988.6049999999996</v>
      </c>
      <c r="F24" s="30">
        <v>2.8938290461703602</v>
      </c>
      <c r="G24" s="29">
        <v>3.4746999999999999</v>
      </c>
    </row>
    <row r="25" spans="1:9" s="9" customFormat="1" x14ac:dyDescent="0.2">
      <c r="A25" s="27" t="s">
        <v>756</v>
      </c>
      <c r="B25" s="27" t="s">
        <v>757</v>
      </c>
      <c r="C25" s="27" t="s">
        <v>52</v>
      </c>
      <c r="D25" s="31">
        <v>1000</v>
      </c>
      <c r="E25" s="29">
        <v>4969.0749999999998</v>
      </c>
      <c r="F25" s="30">
        <v>2.8824999308622399</v>
      </c>
      <c r="G25" s="29">
        <v>3.8500999999999999</v>
      </c>
    </row>
    <row r="26" spans="1:9" s="9" customFormat="1" x14ac:dyDescent="0.2">
      <c r="A26" s="27" t="s">
        <v>758</v>
      </c>
      <c r="B26" s="27" t="s">
        <v>759</v>
      </c>
      <c r="C26" s="27" t="s">
        <v>760</v>
      </c>
      <c r="D26" s="31">
        <v>1000</v>
      </c>
      <c r="E26" s="29">
        <v>4958.28</v>
      </c>
      <c r="F26" s="30">
        <v>2.8762378827438901</v>
      </c>
      <c r="G26" s="29">
        <v>3.49</v>
      </c>
    </row>
    <row r="27" spans="1:9" s="9" customFormat="1" x14ac:dyDescent="0.2">
      <c r="A27" s="27" t="s">
        <v>761</v>
      </c>
      <c r="B27" s="27" t="s">
        <v>762</v>
      </c>
      <c r="C27" s="27" t="s">
        <v>52</v>
      </c>
      <c r="D27" s="31">
        <v>800</v>
      </c>
      <c r="E27" s="29">
        <v>3991.8319999999999</v>
      </c>
      <c r="F27" s="30">
        <v>2.3156131601985601</v>
      </c>
      <c r="G27" s="29">
        <v>3.7351999999999999</v>
      </c>
    </row>
    <row r="28" spans="1:9" s="9" customFormat="1" x14ac:dyDescent="0.2">
      <c r="A28" s="27" t="s">
        <v>763</v>
      </c>
      <c r="B28" s="27" t="s">
        <v>764</v>
      </c>
      <c r="C28" s="27" t="s">
        <v>52</v>
      </c>
      <c r="D28" s="31">
        <v>600</v>
      </c>
      <c r="E28" s="29">
        <v>2985.366</v>
      </c>
      <c r="F28" s="30">
        <v>1.7317744828964099</v>
      </c>
      <c r="G28" s="29">
        <v>3.89</v>
      </c>
    </row>
    <row r="29" spans="1:9" x14ac:dyDescent="0.2">
      <c r="A29" s="103" t="s">
        <v>765</v>
      </c>
      <c r="B29" s="103" t="s">
        <v>1305</v>
      </c>
      <c r="C29" s="103" t="s">
        <v>57</v>
      </c>
      <c r="D29" s="104">
        <v>500</v>
      </c>
      <c r="E29" s="105">
        <v>2491.1875</v>
      </c>
      <c r="F29" s="105">
        <v>1.4451075494966099</v>
      </c>
      <c r="G29" s="105">
        <v>3.49</v>
      </c>
    </row>
    <row r="30" spans="1:9" s="9" customFormat="1" x14ac:dyDescent="0.2">
      <c r="A30" s="26" t="s">
        <v>33</v>
      </c>
      <c r="B30" s="26"/>
      <c r="C30" s="26"/>
      <c r="D30" s="32"/>
      <c r="E30" s="33">
        <f>SUM(E14:E29)</f>
        <v>84169.880499999985</v>
      </c>
      <c r="F30" s="34">
        <f>SUM(F14:F29)</f>
        <v>48.825923279872519</v>
      </c>
      <c r="G30" s="33"/>
      <c r="H30" s="18"/>
      <c r="I30" s="18"/>
    </row>
    <row r="31" spans="1:9" s="9" customFormat="1" x14ac:dyDescent="0.2">
      <c r="A31" s="27"/>
      <c r="B31" s="27"/>
      <c r="C31" s="27"/>
      <c r="D31" s="28"/>
      <c r="E31" s="29"/>
      <c r="F31" s="30"/>
      <c r="G31" s="29"/>
    </row>
    <row r="32" spans="1:9" s="9" customFormat="1" x14ac:dyDescent="0.2">
      <c r="A32" s="26" t="s">
        <v>766</v>
      </c>
      <c r="B32" s="27"/>
      <c r="C32" s="27"/>
      <c r="D32" s="28"/>
      <c r="E32" s="29"/>
      <c r="F32" s="30"/>
      <c r="G32" s="29"/>
    </row>
    <row r="33" spans="1:9" s="9" customFormat="1" x14ac:dyDescent="0.2">
      <c r="A33" s="27" t="s">
        <v>767</v>
      </c>
      <c r="B33" s="27" t="s">
        <v>768</v>
      </c>
      <c r="C33" s="27" t="s">
        <v>59</v>
      </c>
      <c r="D33" s="31">
        <v>12500000</v>
      </c>
      <c r="E33" s="29">
        <v>12485.5625</v>
      </c>
      <c r="F33" s="30">
        <v>7.2427228494289402</v>
      </c>
      <c r="G33" s="29">
        <v>3.2465999999999999</v>
      </c>
    </row>
    <row r="34" spans="1:9" s="9" customFormat="1" x14ac:dyDescent="0.2">
      <c r="A34" s="27" t="s">
        <v>769</v>
      </c>
      <c r="B34" s="27" t="s">
        <v>770</v>
      </c>
      <c r="C34" s="27" t="s">
        <v>59</v>
      </c>
      <c r="D34" s="31">
        <v>10000000</v>
      </c>
      <c r="E34" s="29">
        <v>9994.74</v>
      </c>
      <c r="F34" s="30">
        <v>5.7978270319900602</v>
      </c>
      <c r="G34" s="29">
        <v>3.2014999999999998</v>
      </c>
    </row>
    <row r="35" spans="1:9" s="9" customFormat="1" x14ac:dyDescent="0.2">
      <c r="A35" s="27" t="s">
        <v>771</v>
      </c>
      <c r="B35" s="27" t="s">
        <v>772</v>
      </c>
      <c r="C35" s="27" t="s">
        <v>59</v>
      </c>
      <c r="D35" s="31">
        <v>10000000</v>
      </c>
      <c r="E35" s="29">
        <v>9955.69</v>
      </c>
      <c r="F35" s="30">
        <v>5.7751746022521004</v>
      </c>
      <c r="G35" s="29">
        <v>3.3847999999999998</v>
      </c>
    </row>
    <row r="36" spans="1:9" s="9" customFormat="1" x14ac:dyDescent="0.2">
      <c r="A36" s="27" t="s">
        <v>773</v>
      </c>
      <c r="B36" s="27" t="s">
        <v>774</v>
      </c>
      <c r="C36" s="27" t="s">
        <v>59</v>
      </c>
      <c r="D36" s="31">
        <v>7500000</v>
      </c>
      <c r="E36" s="29">
        <v>7461.9449999999997</v>
      </c>
      <c r="F36" s="30">
        <v>4.3285834781318098</v>
      </c>
      <c r="G36" s="29">
        <v>3.3847999999999998</v>
      </c>
    </row>
    <row r="37" spans="1:9" s="9" customFormat="1" x14ac:dyDescent="0.2">
      <c r="A37" s="27" t="s">
        <v>775</v>
      </c>
      <c r="B37" s="27" t="s">
        <v>776</v>
      </c>
      <c r="C37" s="27" t="s">
        <v>59</v>
      </c>
      <c r="D37" s="31">
        <v>5000000</v>
      </c>
      <c r="E37" s="29">
        <v>4968.07</v>
      </c>
      <c r="F37" s="30">
        <v>2.8819169425936901</v>
      </c>
      <c r="G37" s="29">
        <v>3.3997999999999999</v>
      </c>
    </row>
    <row r="38" spans="1:9" s="9" customFormat="1" x14ac:dyDescent="0.2">
      <c r="A38" s="27" t="s">
        <v>777</v>
      </c>
      <c r="B38" s="27" t="s">
        <v>778</v>
      </c>
      <c r="C38" s="27" t="s">
        <v>59</v>
      </c>
      <c r="D38" s="31">
        <v>5000000</v>
      </c>
      <c r="E38" s="29">
        <v>4964.57</v>
      </c>
      <c r="F38" s="30">
        <v>2.8798866351907999</v>
      </c>
      <c r="G38" s="29">
        <v>3.4277000000000002</v>
      </c>
    </row>
    <row r="39" spans="1:9" s="9" customFormat="1" x14ac:dyDescent="0.2">
      <c r="A39" s="27" t="s">
        <v>779</v>
      </c>
      <c r="B39" s="27" t="s">
        <v>780</v>
      </c>
      <c r="C39" s="27" t="s">
        <v>59</v>
      </c>
      <c r="D39" s="31">
        <v>5000000</v>
      </c>
      <c r="E39" s="29">
        <v>4961.2749999999996</v>
      </c>
      <c r="F39" s="30">
        <v>2.87797524579294</v>
      </c>
      <c r="G39" s="29">
        <v>3.4325000000000001</v>
      </c>
    </row>
    <row r="40" spans="1:9" s="9" customFormat="1" x14ac:dyDescent="0.2">
      <c r="A40" s="27" t="s">
        <v>781</v>
      </c>
      <c r="B40" s="27" t="s">
        <v>782</v>
      </c>
      <c r="C40" s="27" t="s">
        <v>59</v>
      </c>
      <c r="D40" s="31">
        <v>2500000</v>
      </c>
      <c r="E40" s="29">
        <v>2482.2849999999999</v>
      </c>
      <c r="F40" s="30">
        <v>1.4399433175954</v>
      </c>
      <c r="G40" s="29">
        <v>3.4277000000000002</v>
      </c>
    </row>
    <row r="41" spans="1:9" s="9" customFormat="1" x14ac:dyDescent="0.2">
      <c r="A41" s="26" t="s">
        <v>33</v>
      </c>
      <c r="B41" s="26"/>
      <c r="C41" s="26"/>
      <c r="D41" s="32"/>
      <c r="E41" s="33">
        <f>SUM(E32:E40)</f>
        <v>57274.137499999997</v>
      </c>
      <c r="F41" s="34">
        <f>SUM(F32:F40)</f>
        <v>33.224030102975739</v>
      </c>
      <c r="G41" s="33"/>
      <c r="H41" s="18"/>
      <c r="I41" s="18"/>
    </row>
    <row r="42" spans="1:9" s="9" customFormat="1" x14ac:dyDescent="0.2">
      <c r="A42" s="27"/>
      <c r="B42" s="27"/>
      <c r="C42" s="27"/>
      <c r="D42" s="28"/>
      <c r="E42" s="29"/>
      <c r="F42" s="30"/>
      <c r="G42" s="29"/>
    </row>
    <row r="43" spans="1:9" s="9" customFormat="1" x14ac:dyDescent="0.2">
      <c r="A43" s="26" t="s">
        <v>35</v>
      </c>
      <c r="B43" s="26"/>
      <c r="C43" s="26"/>
      <c r="D43" s="32"/>
      <c r="E43" s="33">
        <f>E11+E30+E41</f>
        <v>150478.511</v>
      </c>
      <c r="F43" s="34">
        <f>F11+F30+F41</f>
        <v>87.290752816923074</v>
      </c>
      <c r="G43" s="33"/>
      <c r="H43" s="18"/>
      <c r="I43" s="18"/>
    </row>
    <row r="44" spans="1:9" s="9" customFormat="1" x14ac:dyDescent="0.2">
      <c r="A44" s="26"/>
      <c r="B44" s="26"/>
      <c r="C44" s="26"/>
      <c r="D44" s="32"/>
      <c r="E44" s="33"/>
      <c r="F44" s="34"/>
      <c r="G44" s="33"/>
      <c r="H44" s="18"/>
      <c r="I44" s="18"/>
    </row>
    <row r="45" spans="1:9" s="9" customFormat="1" x14ac:dyDescent="0.2">
      <c r="A45" s="26" t="s">
        <v>37</v>
      </c>
      <c r="B45" s="26"/>
      <c r="C45" s="26"/>
      <c r="D45" s="32"/>
      <c r="E45" s="33">
        <f>E47-(E11+E30+E41)</f>
        <v>21909.177436600003</v>
      </c>
      <c r="F45" s="34">
        <f>F47-(F11+F30+F41)</f>
        <v>12.709247183076926</v>
      </c>
      <c r="G45" s="33"/>
      <c r="H45" s="18"/>
      <c r="I45" s="18"/>
    </row>
    <row r="46" spans="1:9" s="9" customFormat="1" x14ac:dyDescent="0.2">
      <c r="A46" s="26"/>
      <c r="B46" s="26"/>
      <c r="C46" s="26"/>
      <c r="D46" s="32"/>
      <c r="E46" s="33"/>
      <c r="F46" s="34"/>
      <c r="G46" s="33"/>
      <c r="H46" s="18"/>
      <c r="I46" s="18"/>
    </row>
    <row r="47" spans="1:9" s="9" customFormat="1" x14ac:dyDescent="0.2">
      <c r="A47" s="35" t="s">
        <v>36</v>
      </c>
      <c r="B47" s="35"/>
      <c r="C47" s="35"/>
      <c r="D47" s="36"/>
      <c r="E47" s="37">
        <v>172387.6884366</v>
      </c>
      <c r="F47" s="38">
        <v>100</v>
      </c>
      <c r="G47" s="37"/>
      <c r="H47" s="18"/>
      <c r="I47" s="18"/>
    </row>
    <row r="48" spans="1:9" s="9" customFormat="1" x14ac:dyDescent="0.2">
      <c r="D48" s="10"/>
      <c r="E48" s="13"/>
      <c r="F48" s="14"/>
      <c r="G48" s="13"/>
    </row>
    <row r="49" spans="1:7" s="9" customFormat="1" x14ac:dyDescent="0.2">
      <c r="A49" s="18" t="s">
        <v>60</v>
      </c>
      <c r="D49" s="10"/>
      <c r="E49" s="13"/>
      <c r="F49" s="14"/>
      <c r="G49" s="13"/>
    </row>
    <row r="50" spans="1:7" s="9" customFormat="1" x14ac:dyDescent="0.2">
      <c r="A50" s="18" t="s">
        <v>38</v>
      </c>
      <c r="D50" s="10"/>
      <c r="E50" s="13"/>
      <c r="F50" s="14"/>
      <c r="G50" s="13"/>
    </row>
    <row r="51" spans="1:7" s="9" customFormat="1" x14ac:dyDescent="0.2">
      <c r="A51" s="52"/>
      <c r="D51" s="10"/>
      <c r="E51" s="13"/>
      <c r="F51" s="14"/>
      <c r="G51" s="13"/>
    </row>
    <row r="52" spans="1:7" s="9" customFormat="1" x14ac:dyDescent="0.2">
      <c r="D52" s="10"/>
      <c r="E52" s="13"/>
      <c r="F52" s="14"/>
      <c r="G52" s="13"/>
    </row>
    <row r="53" spans="1:7" s="9" customFormat="1" x14ac:dyDescent="0.2">
      <c r="A53" s="18" t="s">
        <v>39</v>
      </c>
      <c r="D53" s="10"/>
      <c r="E53" s="13"/>
      <c r="F53" s="14"/>
      <c r="G53" s="13"/>
    </row>
    <row r="54" spans="1:7" s="9" customFormat="1" x14ac:dyDescent="0.2">
      <c r="A54" s="18" t="s">
        <v>40</v>
      </c>
      <c r="D54" s="10"/>
      <c r="E54" s="13"/>
      <c r="F54" s="14"/>
      <c r="G54" s="13"/>
    </row>
    <row r="55" spans="1:7" s="9" customFormat="1" x14ac:dyDescent="0.2">
      <c r="A55" s="18" t="s">
        <v>41</v>
      </c>
      <c r="B55" s="18"/>
      <c r="C55" s="39" t="s">
        <v>43</v>
      </c>
      <c r="D55" s="19" t="s">
        <v>42</v>
      </c>
      <c r="E55" s="13"/>
      <c r="F55" s="14"/>
      <c r="G55" s="13"/>
    </row>
    <row r="56" spans="1:7" s="9" customFormat="1" x14ac:dyDescent="0.2">
      <c r="A56" s="9" t="s">
        <v>1170</v>
      </c>
      <c r="C56" s="40">
        <v>4758.5057999999999</v>
      </c>
      <c r="D56" s="40">
        <v>4819.0032000000001</v>
      </c>
      <c r="E56" s="13"/>
      <c r="F56" s="14"/>
      <c r="G56" s="13"/>
    </row>
    <row r="57" spans="1:7" s="9" customFormat="1" x14ac:dyDescent="0.2">
      <c r="A57" s="9" t="s">
        <v>1171</v>
      </c>
      <c r="C57" s="40">
        <v>1510.4899</v>
      </c>
      <c r="D57" s="40">
        <v>1510.4899</v>
      </c>
      <c r="E57" s="13"/>
      <c r="F57" s="14"/>
      <c r="G57" s="13"/>
    </row>
    <row r="58" spans="1:7" s="9" customFormat="1" x14ac:dyDescent="0.2">
      <c r="A58" s="9" t="s">
        <v>1172</v>
      </c>
      <c r="C58" s="40">
        <v>1244.5408</v>
      </c>
      <c r="D58" s="40">
        <v>1244.5455999999999</v>
      </c>
      <c r="E58" s="13"/>
      <c r="F58" s="14"/>
      <c r="G58" s="13"/>
    </row>
    <row r="59" spans="1:7" s="9" customFormat="1" x14ac:dyDescent="0.2">
      <c r="A59" s="9" t="s">
        <v>1173</v>
      </c>
      <c r="C59" s="40">
        <v>1000</v>
      </c>
      <c r="D59" s="40">
        <v>1000</v>
      </c>
      <c r="E59" s="13"/>
      <c r="F59" s="14"/>
      <c r="G59" s="13"/>
    </row>
    <row r="60" spans="1:7" s="9" customFormat="1" x14ac:dyDescent="0.2">
      <c r="A60" s="9" t="s">
        <v>1174</v>
      </c>
      <c r="C60" s="40">
        <v>1054.9404</v>
      </c>
      <c r="D60" s="40">
        <v>1054.9594</v>
      </c>
      <c r="E60" s="13"/>
      <c r="F60" s="14"/>
      <c r="G60" s="13"/>
    </row>
    <row r="61" spans="1:7" s="9" customFormat="1" x14ac:dyDescent="0.2">
      <c r="A61" s="9" t="s">
        <v>787</v>
      </c>
      <c r="C61" s="40">
        <v>3075.9115000000002</v>
      </c>
      <c r="D61" s="40">
        <v>3125.3766000000001</v>
      </c>
      <c r="E61" s="13"/>
      <c r="F61" s="14"/>
      <c r="G61" s="13"/>
    </row>
    <row r="62" spans="1:7" s="9" customFormat="1" x14ac:dyDescent="0.2">
      <c r="A62" s="9" t="s">
        <v>788</v>
      </c>
      <c r="C62" s="40">
        <v>1000</v>
      </c>
      <c r="D62" s="40">
        <v>1000</v>
      </c>
      <c r="E62" s="13"/>
      <c r="F62" s="14"/>
      <c r="G62" s="13"/>
    </row>
    <row r="63" spans="1:7" s="9" customFormat="1" x14ac:dyDescent="0.2">
      <c r="A63" s="9" t="s">
        <v>789</v>
      </c>
      <c r="C63" s="40">
        <v>1022.1623</v>
      </c>
      <c r="D63" s="40">
        <v>1022.2021999999999</v>
      </c>
      <c r="E63" s="13"/>
      <c r="F63" s="14"/>
      <c r="G63" s="13"/>
    </row>
    <row r="64" spans="1:7" s="9" customFormat="1" x14ac:dyDescent="0.2">
      <c r="A64" s="9" t="s">
        <v>790</v>
      </c>
      <c r="C64" s="40">
        <v>3091.8067000000001</v>
      </c>
      <c r="D64" s="40">
        <v>3142.7307999999998</v>
      </c>
      <c r="E64" s="13"/>
      <c r="F64" s="14"/>
      <c r="G64" s="13"/>
    </row>
    <row r="65" spans="1:7" s="9" customFormat="1" x14ac:dyDescent="0.2">
      <c r="A65" s="9" t="s">
        <v>791</v>
      </c>
      <c r="C65" s="40">
        <v>1002.2204</v>
      </c>
      <c r="D65" s="40">
        <v>1002.2204</v>
      </c>
      <c r="E65" s="13"/>
      <c r="F65" s="14"/>
      <c r="G65" s="13"/>
    </row>
    <row r="66" spans="1:7" s="9" customFormat="1" x14ac:dyDescent="0.2">
      <c r="A66" s="9" t="s">
        <v>792</v>
      </c>
      <c r="C66" s="40">
        <v>1021.631</v>
      </c>
      <c r="D66" s="40">
        <v>1021.675</v>
      </c>
      <c r="E66" s="13"/>
      <c r="F66" s="14"/>
      <c r="G66" s="13"/>
    </row>
    <row r="67" spans="1:7" s="9" customFormat="1" x14ac:dyDescent="0.2">
      <c r="A67" s="9" t="s">
        <v>793</v>
      </c>
      <c r="C67" s="40">
        <v>13.051399999999999</v>
      </c>
      <c r="D67" s="40">
        <v>13.266400000000001</v>
      </c>
      <c r="E67" s="13"/>
      <c r="F67" s="14"/>
      <c r="G67" s="13"/>
    </row>
    <row r="68" spans="1:7" s="9" customFormat="1" x14ac:dyDescent="0.2">
      <c r="A68" s="9" t="s">
        <v>1175</v>
      </c>
      <c r="C68" s="40">
        <v>13.051399999999999</v>
      </c>
      <c r="D68" s="40">
        <v>13.266400000000001</v>
      </c>
      <c r="E68" s="13"/>
      <c r="F68" s="14"/>
      <c r="G68" s="13"/>
    </row>
    <row r="69" spans="1:7" s="9" customFormat="1" x14ac:dyDescent="0.2">
      <c r="A69" s="9" t="s">
        <v>794</v>
      </c>
      <c r="C69" s="40">
        <v>10</v>
      </c>
      <c r="D69" s="40">
        <v>10</v>
      </c>
      <c r="E69" s="13"/>
      <c r="F69" s="14"/>
      <c r="G69" s="13"/>
    </row>
    <row r="70" spans="1:7" s="9" customFormat="1" x14ac:dyDescent="0.2">
      <c r="A70" s="9" t="s">
        <v>1176</v>
      </c>
      <c r="C70" s="40">
        <v>10</v>
      </c>
      <c r="D70" s="40">
        <v>10</v>
      </c>
      <c r="E70" s="13"/>
      <c r="F70" s="14"/>
      <c r="G70" s="13"/>
    </row>
    <row r="71" spans="1:7" s="9" customFormat="1" x14ac:dyDescent="0.2">
      <c r="D71" s="10"/>
      <c r="E71" s="13"/>
      <c r="F71" s="14"/>
      <c r="G71" s="13"/>
    </row>
    <row r="72" spans="1:7" s="9" customFormat="1" x14ac:dyDescent="0.2">
      <c r="A72" s="49" t="s">
        <v>1177</v>
      </c>
      <c r="D72" s="10"/>
      <c r="E72" s="13"/>
      <c r="F72" s="14"/>
      <c r="G72" s="13"/>
    </row>
    <row r="73" spans="1:7" s="9" customFormat="1" x14ac:dyDescent="0.2">
      <c r="D73" s="10"/>
      <c r="E73" s="13"/>
      <c r="F73" s="14"/>
      <c r="G73" s="13"/>
    </row>
    <row r="74" spans="1:7" s="9" customFormat="1" x14ac:dyDescent="0.2">
      <c r="A74" s="18" t="s">
        <v>45</v>
      </c>
      <c r="D74" s="10"/>
      <c r="E74" s="13"/>
      <c r="F74" s="14"/>
      <c r="G74" s="13"/>
    </row>
    <row r="75" spans="1:7" s="9" customFormat="1" x14ac:dyDescent="0.2">
      <c r="A75" s="115" t="s">
        <v>61</v>
      </c>
      <c r="B75" s="116"/>
      <c r="C75" s="44" t="s">
        <v>62</v>
      </c>
      <c r="D75" s="10"/>
      <c r="E75" s="13"/>
      <c r="F75" s="14"/>
      <c r="G75" s="13"/>
    </row>
    <row r="76" spans="1:7" s="9" customFormat="1" x14ac:dyDescent="0.2">
      <c r="A76" s="111" t="s">
        <v>783</v>
      </c>
      <c r="B76" s="112"/>
      <c r="C76" s="45">
        <v>19.077153427999999</v>
      </c>
      <c r="D76" s="10"/>
      <c r="E76" s="13"/>
      <c r="F76" s="14"/>
      <c r="G76" s="13"/>
    </row>
    <row r="77" spans="1:7" s="9" customFormat="1" x14ac:dyDescent="0.2">
      <c r="A77" s="111" t="s">
        <v>784</v>
      </c>
      <c r="B77" s="112"/>
      <c r="C77" s="45">
        <v>15.713232036999999</v>
      </c>
      <c r="D77" s="10"/>
      <c r="E77" s="13"/>
      <c r="F77" s="14"/>
      <c r="G77" s="13"/>
    </row>
    <row r="78" spans="1:7" s="9" customFormat="1" x14ac:dyDescent="0.2">
      <c r="A78" s="111" t="s">
        <v>785</v>
      </c>
      <c r="B78" s="112"/>
      <c r="C78" s="45">
        <v>13.882266101000001</v>
      </c>
      <c r="D78" s="10"/>
      <c r="E78" s="13"/>
      <c r="F78" s="14"/>
      <c r="G78" s="13"/>
    </row>
    <row r="79" spans="1:7" s="9" customFormat="1" x14ac:dyDescent="0.2">
      <c r="A79" s="111" t="s">
        <v>786</v>
      </c>
      <c r="B79" s="112"/>
      <c r="C79" s="45">
        <v>14.648659624</v>
      </c>
      <c r="D79" s="10"/>
      <c r="E79" s="13"/>
      <c r="F79" s="14"/>
      <c r="G79" s="13"/>
    </row>
    <row r="80" spans="1:7" s="9" customFormat="1" x14ac:dyDescent="0.2">
      <c r="A80" s="111" t="s">
        <v>788</v>
      </c>
      <c r="B80" s="112"/>
      <c r="C80" s="45">
        <v>15.945026972000001</v>
      </c>
      <c r="D80" s="10"/>
      <c r="E80" s="13"/>
      <c r="F80" s="14"/>
      <c r="G80" s="13"/>
    </row>
    <row r="81" spans="1:7" s="9" customFormat="1" x14ac:dyDescent="0.2">
      <c r="A81" s="111" t="s">
        <v>789</v>
      </c>
      <c r="B81" s="112"/>
      <c r="C81" s="45">
        <v>16.267027340999999</v>
      </c>
      <c r="D81" s="10"/>
      <c r="E81" s="13"/>
      <c r="F81" s="14"/>
      <c r="G81" s="13"/>
    </row>
    <row r="82" spans="1:7" s="9" customFormat="1" x14ac:dyDescent="0.2">
      <c r="A82" s="111" t="s">
        <v>791</v>
      </c>
      <c r="B82" s="112"/>
      <c r="C82" s="45">
        <v>16.338852617000001</v>
      </c>
      <c r="D82" s="10"/>
      <c r="E82" s="13"/>
      <c r="F82" s="14"/>
      <c r="G82" s="13"/>
    </row>
    <row r="83" spans="1:7" s="9" customFormat="1" x14ac:dyDescent="0.2">
      <c r="A83" s="111" t="s">
        <v>792</v>
      </c>
      <c r="B83" s="112"/>
      <c r="C83" s="45">
        <v>16.623087255000002</v>
      </c>
      <c r="D83" s="10"/>
      <c r="E83" s="13"/>
      <c r="F83" s="14"/>
      <c r="G83" s="13"/>
    </row>
    <row r="84" spans="1:7" s="9" customFormat="1" x14ac:dyDescent="0.2">
      <c r="A84" s="9" t="s">
        <v>63</v>
      </c>
      <c r="D84" s="10"/>
      <c r="E84" s="13"/>
      <c r="F84" s="14"/>
      <c r="G84" s="13"/>
    </row>
    <row r="85" spans="1:7" s="9" customFormat="1" x14ac:dyDescent="0.2">
      <c r="A85" s="9" t="s">
        <v>44</v>
      </c>
      <c r="D85" s="10"/>
      <c r="E85" s="13"/>
      <c r="F85" s="14"/>
      <c r="G85" s="13"/>
    </row>
    <row r="86" spans="1:7" s="9" customFormat="1" x14ac:dyDescent="0.2">
      <c r="D86" s="10"/>
      <c r="E86" s="13"/>
      <c r="F86" s="14"/>
      <c r="G86" s="13"/>
    </row>
    <row r="87" spans="1:7" s="9" customFormat="1" x14ac:dyDescent="0.2">
      <c r="A87" s="18" t="s">
        <v>795</v>
      </c>
      <c r="D87" s="42">
        <v>0.101536776383562</v>
      </c>
      <c r="E87" s="13" t="s">
        <v>47</v>
      </c>
      <c r="F87" s="14"/>
      <c r="G87" s="13"/>
    </row>
    <row r="88" spans="1:7" s="9" customFormat="1" x14ac:dyDescent="0.2">
      <c r="D88" s="10"/>
      <c r="E88" s="13"/>
      <c r="F88" s="14"/>
      <c r="G88" s="13"/>
    </row>
    <row r="89" spans="1:7" s="9" customFormat="1" x14ac:dyDescent="0.2">
      <c r="A89" s="18" t="s">
        <v>48</v>
      </c>
      <c r="D89" s="41" t="s">
        <v>46</v>
      </c>
      <c r="E89" s="13"/>
      <c r="F89" s="14"/>
      <c r="G89" s="13"/>
    </row>
    <row r="90" spans="1:7" s="9" customFormat="1" x14ac:dyDescent="0.2">
      <c r="D90" s="10"/>
      <c r="E90" s="13"/>
      <c r="F90" s="14"/>
      <c r="G90" s="13"/>
    </row>
    <row r="91" spans="1:7" s="65" customFormat="1" x14ac:dyDescent="0.2">
      <c r="A91" s="49" t="s">
        <v>796</v>
      </c>
      <c r="E91" s="66"/>
      <c r="F91" s="66"/>
      <c r="G91" s="66"/>
    </row>
    <row r="92" spans="1:7" s="61" customFormat="1" x14ac:dyDescent="0.2">
      <c r="A92" s="60"/>
      <c r="E92" s="14"/>
      <c r="F92" s="14"/>
      <c r="G92" s="14"/>
    </row>
    <row r="93" spans="1:7" s="61" customFormat="1" x14ac:dyDescent="0.2">
      <c r="A93" s="49" t="s">
        <v>1263</v>
      </c>
      <c r="E93" s="14"/>
      <c r="F93" s="14"/>
      <c r="G93" s="14"/>
    </row>
    <row r="94" spans="1:7" s="61" customFormat="1" x14ac:dyDescent="0.2">
      <c r="E94" s="14"/>
      <c r="F94" s="14"/>
      <c r="G94" s="14"/>
    </row>
    <row r="95" spans="1:7" s="61" customFormat="1" x14ac:dyDescent="0.2">
      <c r="E95" s="14"/>
      <c r="F95" s="14"/>
      <c r="G95" s="14"/>
    </row>
    <row r="96" spans="1:7" s="61" customFormat="1" x14ac:dyDescent="0.2">
      <c r="E96" s="14"/>
      <c r="F96" s="14"/>
      <c r="G96" s="14"/>
    </row>
    <row r="97" spans="1:7" s="61" customFormat="1" x14ac:dyDescent="0.2">
      <c r="E97" s="14"/>
      <c r="F97" s="14"/>
      <c r="G97" s="14"/>
    </row>
    <row r="98" spans="1:7" s="61" customFormat="1" x14ac:dyDescent="0.2">
      <c r="E98" s="14"/>
      <c r="F98" s="14"/>
      <c r="G98" s="14"/>
    </row>
    <row r="99" spans="1:7" s="61" customFormat="1" x14ac:dyDescent="0.2">
      <c r="E99" s="14"/>
      <c r="F99" s="14"/>
      <c r="G99" s="14"/>
    </row>
    <row r="100" spans="1:7" s="61" customFormat="1" x14ac:dyDescent="0.2">
      <c r="E100" s="14"/>
      <c r="F100" s="14"/>
      <c r="G100" s="14"/>
    </row>
    <row r="101" spans="1:7" s="61" customFormat="1" x14ac:dyDescent="0.2">
      <c r="E101" s="14"/>
      <c r="F101" s="14"/>
      <c r="G101" s="14"/>
    </row>
    <row r="102" spans="1:7" s="61" customFormat="1" x14ac:dyDescent="0.2">
      <c r="E102" s="14"/>
      <c r="F102" s="14"/>
      <c r="G102" s="14"/>
    </row>
    <row r="103" spans="1:7" s="61" customFormat="1" x14ac:dyDescent="0.2">
      <c r="E103" s="14"/>
      <c r="F103" s="14"/>
      <c r="G103" s="14"/>
    </row>
    <row r="104" spans="1:7" s="61" customFormat="1" x14ac:dyDescent="0.2">
      <c r="E104" s="14"/>
      <c r="F104" s="14"/>
      <c r="G104" s="14"/>
    </row>
    <row r="105" spans="1:7" s="61" customFormat="1" x14ac:dyDescent="0.2">
      <c r="E105" s="14"/>
      <c r="F105" s="14"/>
      <c r="G105" s="14"/>
    </row>
    <row r="106" spans="1:7" s="61" customFormat="1" x14ac:dyDescent="0.2">
      <c r="E106" s="14"/>
      <c r="F106" s="14"/>
      <c r="G106" s="14"/>
    </row>
    <row r="107" spans="1:7" s="61" customFormat="1" x14ac:dyDescent="0.2">
      <c r="A107" s="60" t="s">
        <v>797</v>
      </c>
      <c r="E107" s="14"/>
      <c r="F107" s="14"/>
      <c r="G107" s="14"/>
    </row>
    <row r="108" spans="1:7" s="61" customFormat="1" x14ac:dyDescent="0.2">
      <c r="E108" s="14"/>
      <c r="F108" s="14"/>
      <c r="G108" s="14"/>
    </row>
    <row r="109" spans="1:7" s="61" customFormat="1" x14ac:dyDescent="0.2">
      <c r="A109" s="60" t="s">
        <v>1262</v>
      </c>
      <c r="E109" s="14"/>
      <c r="F109" s="14"/>
      <c r="G109" s="14"/>
    </row>
    <row r="110" spans="1:7" s="61" customFormat="1" x14ac:dyDescent="0.2">
      <c r="E110" s="14"/>
      <c r="F110" s="14"/>
      <c r="G110" s="14"/>
    </row>
    <row r="111" spans="1:7" s="61" customFormat="1" x14ac:dyDescent="0.2">
      <c r="E111" s="14"/>
      <c r="F111" s="14"/>
      <c r="G111" s="14"/>
    </row>
    <row r="112" spans="1:7" s="61" customFormat="1" x14ac:dyDescent="0.2">
      <c r="E112" s="14"/>
      <c r="F112" s="14"/>
      <c r="G112" s="14"/>
    </row>
    <row r="113" spans="5:7" s="61" customFormat="1" x14ac:dyDescent="0.2">
      <c r="E113" s="14"/>
      <c r="F113" s="14"/>
      <c r="G113" s="14"/>
    </row>
    <row r="114" spans="5:7" s="61" customFormat="1" x14ac:dyDescent="0.2">
      <c r="E114" s="14"/>
      <c r="F114" s="14"/>
      <c r="G114" s="14"/>
    </row>
    <row r="115" spans="5:7" s="61" customFormat="1" x14ac:dyDescent="0.2">
      <c r="E115" s="14"/>
      <c r="F115" s="14"/>
      <c r="G115" s="14"/>
    </row>
    <row r="116" spans="5:7" s="61" customFormat="1" x14ac:dyDescent="0.2">
      <c r="E116" s="14"/>
      <c r="F116" s="14"/>
      <c r="G116" s="14"/>
    </row>
    <row r="117" spans="5:7" s="61" customFormat="1" x14ac:dyDescent="0.2">
      <c r="E117" s="14"/>
      <c r="F117" s="14"/>
      <c r="G117" s="14"/>
    </row>
    <row r="118" spans="5:7" s="61" customFormat="1" x14ac:dyDescent="0.2">
      <c r="E118" s="14"/>
      <c r="F118" s="14"/>
      <c r="G118" s="14"/>
    </row>
    <row r="119" spans="5:7" s="61" customFormat="1" x14ac:dyDescent="0.2">
      <c r="E119" s="14"/>
      <c r="F119" s="14"/>
      <c r="G119" s="14"/>
    </row>
    <row r="120" spans="5:7" s="61" customFormat="1" x14ac:dyDescent="0.2">
      <c r="E120" s="14"/>
      <c r="F120" s="14"/>
      <c r="G120" s="14"/>
    </row>
    <row r="121" spans="5:7" s="61" customFormat="1" x14ac:dyDescent="0.2">
      <c r="E121" s="14"/>
      <c r="F121" s="14"/>
      <c r="G121" s="14"/>
    </row>
    <row r="122" spans="5:7" s="61" customFormat="1" x14ac:dyDescent="0.2">
      <c r="E122" s="14"/>
      <c r="F122" s="14"/>
      <c r="G122" s="14"/>
    </row>
    <row r="123" spans="5:7" s="61" customFormat="1" x14ac:dyDescent="0.2">
      <c r="E123" s="14"/>
      <c r="F123" s="14"/>
      <c r="G123" s="14"/>
    </row>
  </sheetData>
  <mergeCells count="10">
    <mergeCell ref="A80:B80"/>
    <mergeCell ref="A81:B81"/>
    <mergeCell ref="A82:B82"/>
    <mergeCell ref="A83:B83"/>
    <mergeCell ref="A1:G1"/>
    <mergeCell ref="A75:B75"/>
    <mergeCell ref="A76:B76"/>
    <mergeCell ref="A77:B77"/>
    <mergeCell ref="A78:B78"/>
    <mergeCell ref="A79:B79"/>
  </mergeCells>
  <conditionalFormatting sqref="F2:F3 F5:F65522">
    <cfRule type="cellIs" dxfId="74" priority="1" stopIfTrue="1" operator="between">
      <formula>0.009</formula>
      <formula>-0.009</formula>
    </cfRule>
  </conditionalFormatting>
  <pageMargins left="0.7" right="0.7" top="0.75" bottom="0.75" header="0.3" footer="0.3"/>
  <pageSetup paperSize="9" scale="48"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4"/>
  <sheetViews>
    <sheetView view="pageBreakPreview" zoomScale="80" zoomScaleNormal="100" zoomScaleSheetLayoutView="80" workbookViewId="0">
      <selection sqref="A1:G1"/>
    </sheetView>
  </sheetViews>
  <sheetFormatPr defaultColWidth="9.21875" defaultRowHeight="10.199999999999999" x14ac:dyDescent="0.2"/>
  <cols>
    <col min="1" max="1" width="37.5546875" style="9" bestFit="1" customWidth="1"/>
    <col min="2" max="2" width="20" style="9" bestFit="1" customWidth="1"/>
    <col min="3" max="3" width="42.21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13" t="s">
        <v>798</v>
      </c>
      <c r="B1" s="114"/>
      <c r="C1" s="114"/>
      <c r="D1" s="114"/>
      <c r="E1" s="114"/>
      <c r="F1" s="114"/>
      <c r="G1" s="114"/>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6" t="s">
        <v>37</v>
      </c>
      <c r="B5" s="26"/>
      <c r="C5" s="26"/>
      <c r="D5" s="32"/>
      <c r="E5" s="33">
        <v>16203.709835899999</v>
      </c>
      <c r="F5" s="34">
        <v>100</v>
      </c>
      <c r="G5" s="33"/>
      <c r="H5" s="18"/>
      <c r="I5" s="18"/>
    </row>
    <row r="6" spans="1:9" x14ac:dyDescent="0.2">
      <c r="A6" s="26"/>
      <c r="B6" s="26"/>
      <c r="C6" s="26"/>
      <c r="D6" s="32"/>
      <c r="E6" s="33"/>
      <c r="F6" s="34"/>
      <c r="G6" s="33"/>
      <c r="H6" s="18"/>
      <c r="I6" s="18"/>
    </row>
    <row r="7" spans="1:9" x14ac:dyDescent="0.2">
      <c r="A7" s="35" t="s">
        <v>36</v>
      </c>
      <c r="B7" s="35"/>
      <c r="C7" s="35"/>
      <c r="D7" s="36"/>
      <c r="E7" s="37">
        <v>16203.709835899999</v>
      </c>
      <c r="F7" s="38">
        <v>100</v>
      </c>
      <c r="G7" s="37"/>
      <c r="H7" s="18"/>
      <c r="I7" s="18"/>
    </row>
    <row r="9" spans="1:9" x14ac:dyDescent="0.2">
      <c r="A9" s="18" t="s">
        <v>39</v>
      </c>
    </row>
    <row r="10" spans="1:9" x14ac:dyDescent="0.2">
      <c r="A10" s="18" t="s">
        <v>40</v>
      </c>
    </row>
    <row r="11" spans="1:9" x14ac:dyDescent="0.2">
      <c r="A11" s="18" t="s">
        <v>41</v>
      </c>
      <c r="B11" s="18"/>
      <c r="C11" s="39" t="s">
        <v>43</v>
      </c>
      <c r="D11" s="19" t="s">
        <v>42</v>
      </c>
    </row>
    <row r="12" spans="1:9" x14ac:dyDescent="0.2">
      <c r="A12" s="9" t="s">
        <v>64</v>
      </c>
      <c r="C12" s="40">
        <v>1074.347</v>
      </c>
      <c r="D12" s="40">
        <v>1090.7813000000001</v>
      </c>
    </row>
    <row r="13" spans="1:9" x14ac:dyDescent="0.2">
      <c r="A13" s="9" t="s">
        <v>799</v>
      </c>
      <c r="C13" s="40">
        <v>1000</v>
      </c>
      <c r="D13" s="40">
        <v>1000</v>
      </c>
    </row>
    <row r="14" spans="1:9" x14ac:dyDescent="0.2">
      <c r="A14" s="9" t="s">
        <v>800</v>
      </c>
      <c r="C14" s="40">
        <v>1000.1723</v>
      </c>
      <c r="D14" s="40">
        <v>1000.3418</v>
      </c>
    </row>
    <row r="15" spans="1:9" x14ac:dyDescent="0.2">
      <c r="A15" s="9" t="s">
        <v>67</v>
      </c>
      <c r="C15" s="40">
        <v>1075.5297</v>
      </c>
      <c r="D15" s="40">
        <v>1092.2607</v>
      </c>
    </row>
    <row r="16" spans="1:9" x14ac:dyDescent="0.2">
      <c r="A16" s="9" t="s">
        <v>801</v>
      </c>
      <c r="C16" s="40">
        <v>1000</v>
      </c>
      <c r="D16" s="40">
        <v>1000</v>
      </c>
    </row>
    <row r="17" spans="1:7" x14ac:dyDescent="0.2">
      <c r="A17" s="9" t="s">
        <v>802</v>
      </c>
      <c r="C17" s="40">
        <v>1000.1755000000001</v>
      </c>
      <c r="D17" s="40">
        <v>1000.3464</v>
      </c>
    </row>
    <row r="19" spans="1:7" x14ac:dyDescent="0.2">
      <c r="A19" s="18" t="s">
        <v>45</v>
      </c>
    </row>
    <row r="20" spans="1:7" x14ac:dyDescent="0.2">
      <c r="A20" s="115" t="s">
        <v>61</v>
      </c>
      <c r="B20" s="116"/>
      <c r="C20" s="44" t="s">
        <v>62</v>
      </c>
    </row>
    <row r="21" spans="1:7" x14ac:dyDescent="0.2">
      <c r="A21" s="111" t="s">
        <v>799</v>
      </c>
      <c r="B21" s="112"/>
      <c r="C21" s="45">
        <v>15.179704671</v>
      </c>
    </row>
    <row r="22" spans="1:7" x14ac:dyDescent="0.2">
      <c r="A22" s="111" t="s">
        <v>800</v>
      </c>
      <c r="B22" s="112"/>
      <c r="C22" s="45">
        <v>15.066998879</v>
      </c>
    </row>
    <row r="23" spans="1:7" x14ac:dyDescent="0.2">
      <c r="A23" s="111" t="s">
        <v>801</v>
      </c>
      <c r="B23" s="112"/>
      <c r="C23" s="45">
        <v>15.461605745</v>
      </c>
    </row>
    <row r="24" spans="1:7" x14ac:dyDescent="0.2">
      <c r="A24" s="111" t="s">
        <v>802</v>
      </c>
      <c r="B24" s="112"/>
      <c r="C24" s="45">
        <v>15.306945009</v>
      </c>
    </row>
    <row r="25" spans="1:7" x14ac:dyDescent="0.2">
      <c r="A25" s="9" t="s">
        <v>63</v>
      </c>
    </row>
    <row r="26" spans="1:7" x14ac:dyDescent="0.2">
      <c r="A26" s="9" t="s">
        <v>44</v>
      </c>
    </row>
    <row r="28" spans="1:7" x14ac:dyDescent="0.2">
      <c r="A28" s="18" t="s">
        <v>795</v>
      </c>
      <c r="D28" s="42">
        <v>2.7397260273972599E-3</v>
      </c>
      <c r="E28" s="13" t="s">
        <v>47</v>
      </c>
    </row>
    <row r="30" spans="1:7" x14ac:dyDescent="0.2">
      <c r="A30" s="18" t="s">
        <v>48</v>
      </c>
      <c r="B30" s="18"/>
      <c r="C30" s="18"/>
      <c r="D30" s="64" t="s">
        <v>46</v>
      </c>
    </row>
    <row r="32" spans="1:7" s="65" customFormat="1" x14ac:dyDescent="0.2">
      <c r="A32" s="49" t="s">
        <v>796</v>
      </c>
      <c r="E32" s="66"/>
      <c r="F32" s="66"/>
      <c r="G32" s="66"/>
    </row>
    <row r="33" spans="1:7" s="65" customFormat="1" x14ac:dyDescent="0.2">
      <c r="A33" s="49"/>
      <c r="E33" s="66"/>
      <c r="F33" s="66"/>
      <c r="G33" s="66"/>
    </row>
    <row r="34" spans="1:7" s="65" customFormat="1" x14ac:dyDescent="0.2">
      <c r="A34" s="49" t="s">
        <v>1263</v>
      </c>
      <c r="E34" s="66"/>
      <c r="F34" s="66"/>
      <c r="G34" s="66"/>
    </row>
    <row r="35" spans="1:7" s="65" customFormat="1" x14ac:dyDescent="0.2">
      <c r="A35" s="67"/>
      <c r="E35" s="66"/>
      <c r="F35" s="66"/>
      <c r="G35" s="66"/>
    </row>
    <row r="36" spans="1:7" s="65" customFormat="1" x14ac:dyDescent="0.2">
      <c r="E36" s="66"/>
      <c r="F36" s="66"/>
      <c r="G36" s="66"/>
    </row>
    <row r="37" spans="1:7" s="65" customFormat="1" x14ac:dyDescent="0.2">
      <c r="E37" s="66"/>
      <c r="F37" s="66"/>
      <c r="G37" s="66"/>
    </row>
    <row r="38" spans="1:7" s="65" customFormat="1" x14ac:dyDescent="0.2">
      <c r="E38" s="66"/>
      <c r="F38" s="66"/>
      <c r="G38" s="66"/>
    </row>
    <row r="39" spans="1:7" s="65" customFormat="1" x14ac:dyDescent="0.2">
      <c r="E39" s="66"/>
      <c r="F39" s="66"/>
      <c r="G39" s="66"/>
    </row>
    <row r="40" spans="1:7" s="65" customFormat="1" x14ac:dyDescent="0.2">
      <c r="E40" s="66"/>
      <c r="F40" s="66"/>
      <c r="G40" s="66"/>
    </row>
    <row r="41" spans="1:7" s="65" customFormat="1" x14ac:dyDescent="0.2">
      <c r="E41" s="66"/>
      <c r="F41" s="66"/>
      <c r="G41" s="66"/>
    </row>
    <row r="42" spans="1:7" s="65" customFormat="1" x14ac:dyDescent="0.2">
      <c r="E42" s="66"/>
      <c r="F42" s="66"/>
      <c r="G42" s="66"/>
    </row>
    <row r="43" spans="1:7" s="65" customFormat="1" x14ac:dyDescent="0.2">
      <c r="E43" s="66"/>
      <c r="F43" s="66"/>
      <c r="G43" s="66"/>
    </row>
    <row r="44" spans="1:7" s="65" customFormat="1" x14ac:dyDescent="0.2">
      <c r="E44" s="66"/>
      <c r="F44" s="66"/>
      <c r="G44" s="66"/>
    </row>
    <row r="45" spans="1:7" s="65" customFormat="1" x14ac:dyDescent="0.2">
      <c r="E45" s="66"/>
      <c r="F45" s="66"/>
      <c r="G45" s="66"/>
    </row>
    <row r="46" spans="1:7" s="65" customFormat="1" x14ac:dyDescent="0.2">
      <c r="E46" s="66"/>
      <c r="F46" s="66"/>
      <c r="G46" s="66"/>
    </row>
    <row r="47" spans="1:7" s="65" customFormat="1" x14ac:dyDescent="0.2">
      <c r="E47" s="66"/>
      <c r="F47" s="66"/>
      <c r="G47" s="66"/>
    </row>
    <row r="48" spans="1:7" s="65" customFormat="1" x14ac:dyDescent="0.2">
      <c r="A48" s="49" t="s">
        <v>803</v>
      </c>
      <c r="E48" s="66"/>
      <c r="F48" s="66"/>
      <c r="G48" s="66"/>
    </row>
    <row r="49" spans="1:7" s="65" customFormat="1" x14ac:dyDescent="0.2">
      <c r="E49" s="66"/>
      <c r="F49" s="66"/>
      <c r="G49" s="66"/>
    </row>
    <row r="50" spans="1:7" s="65" customFormat="1" x14ac:dyDescent="0.2">
      <c r="A50" s="60" t="s">
        <v>1262</v>
      </c>
      <c r="E50" s="66"/>
      <c r="F50" s="66"/>
      <c r="G50" s="66"/>
    </row>
    <row r="51" spans="1:7" s="65" customFormat="1" x14ac:dyDescent="0.2">
      <c r="E51" s="66"/>
      <c r="F51" s="66"/>
      <c r="G51" s="66"/>
    </row>
    <row r="52" spans="1:7" s="65" customFormat="1" x14ac:dyDescent="0.2">
      <c r="E52" s="66"/>
      <c r="F52" s="66"/>
      <c r="G52" s="66"/>
    </row>
    <row r="53" spans="1:7" s="65" customFormat="1" x14ac:dyDescent="0.2">
      <c r="E53" s="66"/>
      <c r="F53" s="66"/>
      <c r="G53" s="66"/>
    </row>
    <row r="54" spans="1:7" s="65" customFormat="1" x14ac:dyDescent="0.2">
      <c r="E54" s="66"/>
      <c r="F54" s="66"/>
      <c r="G54" s="66"/>
    </row>
    <row r="55" spans="1:7" s="65" customFormat="1" x14ac:dyDescent="0.2">
      <c r="E55" s="66"/>
      <c r="F55" s="66"/>
      <c r="G55" s="66"/>
    </row>
    <row r="56" spans="1:7" s="65" customFormat="1" x14ac:dyDescent="0.2">
      <c r="E56" s="66"/>
      <c r="F56" s="66"/>
      <c r="G56" s="66"/>
    </row>
    <row r="57" spans="1:7" s="65" customFormat="1" x14ac:dyDescent="0.2">
      <c r="E57" s="66"/>
      <c r="F57" s="66"/>
      <c r="G57" s="66"/>
    </row>
    <row r="58" spans="1:7" s="65" customFormat="1" x14ac:dyDescent="0.2">
      <c r="E58" s="66"/>
      <c r="F58" s="66"/>
      <c r="G58" s="66"/>
    </row>
    <row r="59" spans="1:7" s="65" customFormat="1" x14ac:dyDescent="0.2">
      <c r="E59" s="66"/>
      <c r="F59" s="66"/>
      <c r="G59" s="66"/>
    </row>
    <row r="60" spans="1:7" s="65" customFormat="1" x14ac:dyDescent="0.2">
      <c r="E60" s="66"/>
      <c r="F60" s="66"/>
      <c r="G60" s="66"/>
    </row>
    <row r="61" spans="1:7" s="65" customFormat="1" x14ac:dyDescent="0.2">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sheetData>
  <mergeCells count="6">
    <mergeCell ref="A24:B24"/>
    <mergeCell ref="A1:G1"/>
    <mergeCell ref="A20:B20"/>
    <mergeCell ref="A21:B21"/>
    <mergeCell ref="A22:B22"/>
    <mergeCell ref="A23:B23"/>
  </mergeCells>
  <conditionalFormatting sqref="F2:F3 F5:F29 F31:F65524">
    <cfRule type="cellIs" dxfId="73" priority="2" stopIfTrue="1" operator="between">
      <formula>0.009</formula>
      <formula>-0.009</formula>
    </cfRule>
  </conditionalFormatting>
  <conditionalFormatting sqref="F30">
    <cfRule type="cellIs" dxfId="72" priority="1" stopIfTrue="1" operator="between">
      <formula>0.009</formula>
      <formula>-0.009</formula>
    </cfRule>
  </conditionalFormatting>
  <pageMargins left="0.7" right="0.7" top="0.75" bottom="0.75" header="0.3" footer="0.3"/>
  <pageSetup paperSize="9" scale="52"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5"/>
  <sheetViews>
    <sheetView view="pageBreakPreview" zoomScale="80" zoomScaleNormal="100" zoomScaleSheetLayoutView="80" workbookViewId="0">
      <selection sqref="A1:G1"/>
    </sheetView>
  </sheetViews>
  <sheetFormatPr defaultColWidth="9.21875" defaultRowHeight="10.199999999999999" x14ac:dyDescent="0.2"/>
  <cols>
    <col min="1" max="1" width="37.5546875" style="9" bestFit="1" customWidth="1"/>
    <col min="2" max="2" width="49"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13" t="s">
        <v>804</v>
      </c>
      <c r="B1" s="114"/>
      <c r="C1" s="114"/>
      <c r="D1" s="114"/>
      <c r="E1" s="114"/>
      <c r="F1" s="114"/>
      <c r="G1" s="114"/>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1" t="s">
        <v>50</v>
      </c>
      <c r="B5" s="22"/>
      <c r="C5" s="22"/>
      <c r="D5" s="23"/>
      <c r="E5" s="24"/>
      <c r="F5" s="25"/>
      <c r="G5" s="24"/>
    </row>
    <row r="6" spans="1:9" x14ac:dyDescent="0.2">
      <c r="A6" s="26" t="s">
        <v>51</v>
      </c>
      <c r="B6" s="27"/>
      <c r="C6" s="27"/>
      <c r="D6" s="28"/>
      <c r="E6" s="29"/>
      <c r="F6" s="30"/>
      <c r="G6" s="29"/>
    </row>
    <row r="7" spans="1:9" x14ac:dyDescent="0.2">
      <c r="A7" s="27" t="s">
        <v>805</v>
      </c>
      <c r="B7" s="27" t="s">
        <v>806</v>
      </c>
      <c r="C7" s="27" t="s">
        <v>52</v>
      </c>
      <c r="D7" s="31">
        <v>5000</v>
      </c>
      <c r="E7" s="29">
        <v>5001.9449999999997</v>
      </c>
      <c r="F7" s="30">
        <v>4.9799474980947602</v>
      </c>
      <c r="G7" s="29">
        <v>3.61</v>
      </c>
    </row>
    <row r="8" spans="1:9" x14ac:dyDescent="0.2">
      <c r="A8" s="27" t="s">
        <v>807</v>
      </c>
      <c r="B8" s="27" t="s">
        <v>808</v>
      </c>
      <c r="C8" s="27" t="s">
        <v>52</v>
      </c>
      <c r="D8" s="31">
        <v>5000</v>
      </c>
      <c r="E8" s="29">
        <v>4965.12</v>
      </c>
      <c r="F8" s="30">
        <v>4.9432844466982804</v>
      </c>
      <c r="G8" s="29">
        <v>3.4649999999999999</v>
      </c>
    </row>
    <row r="9" spans="1:9" x14ac:dyDescent="0.2">
      <c r="A9" s="27" t="s">
        <v>809</v>
      </c>
      <c r="B9" s="27" t="s">
        <v>810</v>
      </c>
      <c r="C9" s="27" t="s">
        <v>52</v>
      </c>
      <c r="D9" s="31">
        <v>5000</v>
      </c>
      <c r="E9" s="29">
        <v>4927.37</v>
      </c>
      <c r="F9" s="30">
        <v>4.9057004632572303</v>
      </c>
      <c r="G9" s="29">
        <v>3.66</v>
      </c>
    </row>
    <row r="10" spans="1:9" x14ac:dyDescent="0.2">
      <c r="A10" s="27" t="s">
        <v>811</v>
      </c>
      <c r="B10" s="27" t="s">
        <v>812</v>
      </c>
      <c r="C10" s="27" t="s">
        <v>760</v>
      </c>
      <c r="D10" s="31">
        <v>5000</v>
      </c>
      <c r="E10" s="29">
        <v>4916.2749999999996</v>
      </c>
      <c r="F10" s="30">
        <v>4.8946542567332898</v>
      </c>
      <c r="G10" s="29">
        <v>3.7</v>
      </c>
    </row>
    <row r="11" spans="1:9" x14ac:dyDescent="0.2">
      <c r="A11" s="27" t="s">
        <v>813</v>
      </c>
      <c r="B11" s="27" t="s">
        <v>814</v>
      </c>
      <c r="C11" s="27" t="s">
        <v>52</v>
      </c>
      <c r="D11" s="31">
        <v>2500</v>
      </c>
      <c r="E11" s="29">
        <v>2467.83</v>
      </c>
      <c r="F11" s="30">
        <v>2.4569770027905502</v>
      </c>
      <c r="G11" s="29">
        <v>3.66</v>
      </c>
    </row>
    <row r="12" spans="1:9" x14ac:dyDescent="0.2">
      <c r="A12" s="27" t="s">
        <v>815</v>
      </c>
      <c r="B12" s="27" t="s">
        <v>816</v>
      </c>
      <c r="C12" s="27" t="s">
        <v>53</v>
      </c>
      <c r="D12" s="31">
        <v>2500</v>
      </c>
      <c r="E12" s="29">
        <v>2463.9274999999998</v>
      </c>
      <c r="F12" s="30">
        <v>2.45309166516462</v>
      </c>
      <c r="G12" s="29">
        <v>3.6600999999999999</v>
      </c>
    </row>
    <row r="13" spans="1:9" x14ac:dyDescent="0.2">
      <c r="A13" s="26" t="s">
        <v>33</v>
      </c>
      <c r="B13" s="26"/>
      <c r="C13" s="26"/>
      <c r="D13" s="32"/>
      <c r="E13" s="33">
        <f>SUM(E6:E12)</f>
        <v>24742.467499999999</v>
      </c>
      <c r="F13" s="34">
        <f>SUM(F6:F12)</f>
        <v>24.633655332738734</v>
      </c>
      <c r="G13" s="33"/>
      <c r="H13" s="18"/>
      <c r="I13" s="18"/>
    </row>
    <row r="14" spans="1:9" x14ac:dyDescent="0.2">
      <c r="A14" s="27"/>
      <c r="B14" s="27"/>
      <c r="C14" s="27"/>
      <c r="D14" s="28"/>
      <c r="E14" s="29"/>
      <c r="F14" s="30"/>
      <c r="G14" s="29"/>
    </row>
    <row r="15" spans="1:9" x14ac:dyDescent="0.2">
      <c r="A15" s="26" t="s">
        <v>54</v>
      </c>
      <c r="B15" s="27"/>
      <c r="C15" s="27"/>
      <c r="D15" s="28"/>
      <c r="E15" s="29"/>
      <c r="F15" s="30"/>
      <c r="G15" s="29"/>
    </row>
    <row r="16" spans="1:9" x14ac:dyDescent="0.2">
      <c r="A16" s="27" t="s">
        <v>817</v>
      </c>
      <c r="B16" s="27" t="s">
        <v>818</v>
      </c>
      <c r="C16" s="27" t="s">
        <v>52</v>
      </c>
      <c r="D16" s="31">
        <v>1000</v>
      </c>
      <c r="E16" s="29">
        <v>4969.55</v>
      </c>
      <c r="F16" s="30">
        <v>4.9476949644901698</v>
      </c>
      <c r="G16" s="29">
        <v>3.55</v>
      </c>
    </row>
    <row r="17" spans="1:9" x14ac:dyDescent="0.2">
      <c r="A17" s="27" t="s">
        <v>819</v>
      </c>
      <c r="B17" s="27" t="s">
        <v>820</v>
      </c>
      <c r="C17" s="27" t="s">
        <v>52</v>
      </c>
      <c r="D17" s="31">
        <v>1000</v>
      </c>
      <c r="E17" s="29">
        <v>4934.76</v>
      </c>
      <c r="F17" s="30">
        <v>4.9130579635917799</v>
      </c>
      <c r="G17" s="29">
        <v>4.0549999999999997</v>
      </c>
    </row>
    <row r="18" spans="1:9" x14ac:dyDescent="0.2">
      <c r="A18" s="27" t="s">
        <v>821</v>
      </c>
      <c r="B18" s="27" t="s">
        <v>822</v>
      </c>
      <c r="C18" s="27" t="s">
        <v>53</v>
      </c>
      <c r="D18" s="31">
        <v>1000</v>
      </c>
      <c r="E18" s="29">
        <v>4925.1400000000003</v>
      </c>
      <c r="F18" s="30">
        <v>4.9034802703281199</v>
      </c>
      <c r="G18" s="29">
        <v>3.7999000000000001</v>
      </c>
    </row>
    <row r="19" spans="1:9" x14ac:dyDescent="0.2">
      <c r="A19" s="27" t="s">
        <v>56</v>
      </c>
      <c r="B19" s="27" t="s">
        <v>55</v>
      </c>
      <c r="C19" s="27" t="s">
        <v>57</v>
      </c>
      <c r="D19" s="31">
        <v>1000</v>
      </c>
      <c r="E19" s="29">
        <v>4924.1149999999998</v>
      </c>
      <c r="F19" s="30">
        <v>4.9024597780625099</v>
      </c>
      <c r="G19" s="29">
        <v>3.75</v>
      </c>
    </row>
    <row r="20" spans="1:9" x14ac:dyDescent="0.2">
      <c r="A20" s="27" t="s">
        <v>823</v>
      </c>
      <c r="B20" s="27" t="s">
        <v>824</v>
      </c>
      <c r="C20" s="27" t="s">
        <v>52</v>
      </c>
      <c r="D20" s="31">
        <v>1000</v>
      </c>
      <c r="E20" s="29">
        <v>4891.2650000000003</v>
      </c>
      <c r="F20" s="30">
        <v>4.86975424545221</v>
      </c>
      <c r="G20" s="29">
        <v>4.1399999999999997</v>
      </c>
    </row>
    <row r="21" spans="1:9" x14ac:dyDescent="0.2">
      <c r="A21" s="27" t="s">
        <v>825</v>
      </c>
      <c r="B21" s="27" t="s">
        <v>826</v>
      </c>
      <c r="C21" s="27" t="s">
        <v>52</v>
      </c>
      <c r="D21" s="31">
        <v>900</v>
      </c>
      <c r="E21" s="29">
        <v>4413.2444999999998</v>
      </c>
      <c r="F21" s="30">
        <v>4.3938359790552397</v>
      </c>
      <c r="G21" s="29">
        <v>4.1001000000000003</v>
      </c>
    </row>
    <row r="22" spans="1:9" x14ac:dyDescent="0.2">
      <c r="A22" s="27" t="s">
        <v>743</v>
      </c>
      <c r="B22" s="27" t="s">
        <v>744</v>
      </c>
      <c r="C22" s="27" t="s">
        <v>52</v>
      </c>
      <c r="D22" s="31">
        <v>500</v>
      </c>
      <c r="E22" s="29">
        <v>2485.6774999999998</v>
      </c>
      <c r="F22" s="30">
        <v>2.4747460132399399</v>
      </c>
      <c r="G22" s="29">
        <v>3.5051999999999999</v>
      </c>
    </row>
    <row r="23" spans="1:9" x14ac:dyDescent="0.2">
      <c r="A23" s="27" t="s">
        <v>827</v>
      </c>
      <c r="B23" s="27" t="s">
        <v>828</v>
      </c>
      <c r="C23" s="27" t="s">
        <v>52</v>
      </c>
      <c r="D23" s="31">
        <v>500</v>
      </c>
      <c r="E23" s="29">
        <v>2463.4450000000002</v>
      </c>
      <c r="F23" s="30">
        <v>2.4526112870981298</v>
      </c>
      <c r="G23" s="29">
        <v>3.9249000000000001</v>
      </c>
    </row>
    <row r="24" spans="1:9" x14ac:dyDescent="0.2">
      <c r="A24" s="27" t="s">
        <v>829</v>
      </c>
      <c r="B24" s="27" t="s">
        <v>830</v>
      </c>
      <c r="C24" s="27" t="s">
        <v>52</v>
      </c>
      <c r="D24" s="31">
        <v>500</v>
      </c>
      <c r="E24" s="29">
        <v>2453.48</v>
      </c>
      <c r="F24" s="30">
        <v>2.4426901110718999</v>
      </c>
      <c r="G24" s="29">
        <v>4.2199</v>
      </c>
    </row>
    <row r="25" spans="1:9" x14ac:dyDescent="0.2">
      <c r="A25" s="26" t="s">
        <v>33</v>
      </c>
      <c r="B25" s="26"/>
      <c r="C25" s="26"/>
      <c r="D25" s="32"/>
      <c r="E25" s="33">
        <f>SUM(E15:E24)</f>
        <v>36460.677000000003</v>
      </c>
      <c r="F25" s="34">
        <f>SUM(F15:F24)</f>
        <v>36.300330612389999</v>
      </c>
      <c r="G25" s="33"/>
      <c r="H25" s="18"/>
      <c r="I25" s="18"/>
    </row>
    <row r="26" spans="1:9" x14ac:dyDescent="0.2">
      <c r="A26" s="27"/>
      <c r="B26" s="27"/>
      <c r="C26" s="27"/>
      <c r="D26" s="28"/>
      <c r="E26" s="29"/>
      <c r="F26" s="30"/>
      <c r="G26" s="29"/>
    </row>
    <row r="27" spans="1:9" x14ac:dyDescent="0.2">
      <c r="A27" s="26" t="s">
        <v>766</v>
      </c>
      <c r="B27" s="27"/>
      <c r="C27" s="27"/>
      <c r="D27" s="28"/>
      <c r="E27" s="29"/>
      <c r="F27" s="30"/>
      <c r="G27" s="29"/>
    </row>
    <row r="28" spans="1:9" x14ac:dyDescent="0.2">
      <c r="A28" s="27" t="s">
        <v>831</v>
      </c>
      <c r="B28" s="27" t="s">
        <v>832</v>
      </c>
      <c r="C28" s="27" t="s">
        <v>59</v>
      </c>
      <c r="D28" s="31">
        <v>15000000</v>
      </c>
      <c r="E28" s="29">
        <v>14883.825000000001</v>
      </c>
      <c r="F28" s="30">
        <v>14.8183690685984</v>
      </c>
      <c r="G28" s="29">
        <v>3.4325000000000001</v>
      </c>
    </row>
    <row r="29" spans="1:9" x14ac:dyDescent="0.2">
      <c r="A29" s="27" t="s">
        <v>781</v>
      </c>
      <c r="B29" s="27" t="s">
        <v>782</v>
      </c>
      <c r="C29" s="27" t="s">
        <v>59</v>
      </c>
      <c r="D29" s="31">
        <v>5000000</v>
      </c>
      <c r="E29" s="29">
        <v>4964.57</v>
      </c>
      <c r="F29" s="30">
        <v>4.9427368654825798</v>
      </c>
      <c r="G29" s="29">
        <v>3.4277000000000002</v>
      </c>
    </row>
    <row r="30" spans="1:9" x14ac:dyDescent="0.2">
      <c r="A30" s="27" t="s">
        <v>833</v>
      </c>
      <c r="B30" s="27" t="s">
        <v>834</v>
      </c>
      <c r="C30" s="27" t="s">
        <v>59</v>
      </c>
      <c r="D30" s="31">
        <v>5000000</v>
      </c>
      <c r="E30" s="29">
        <v>4957.9949999999999</v>
      </c>
      <c r="F30" s="30">
        <v>4.9361907809494703</v>
      </c>
      <c r="G30" s="29">
        <v>3.4359000000000002</v>
      </c>
    </row>
    <row r="31" spans="1:9" x14ac:dyDescent="0.2">
      <c r="A31" s="26" t="s">
        <v>33</v>
      </c>
      <c r="B31" s="26"/>
      <c r="C31" s="26"/>
      <c r="D31" s="32"/>
      <c r="E31" s="33">
        <f>SUM(E27:E30)</f>
        <v>24806.39</v>
      </c>
      <c r="F31" s="34">
        <f>SUM(F27:F30)</f>
        <v>24.697296715030451</v>
      </c>
      <c r="G31" s="33"/>
      <c r="H31" s="18"/>
      <c r="I31" s="18"/>
    </row>
    <row r="32" spans="1:9" x14ac:dyDescent="0.2">
      <c r="A32" s="27"/>
      <c r="B32" s="27"/>
      <c r="C32" s="27"/>
      <c r="D32" s="28"/>
      <c r="E32" s="29"/>
      <c r="F32" s="30"/>
      <c r="G32" s="29"/>
    </row>
    <row r="33" spans="1:9" x14ac:dyDescent="0.2">
      <c r="A33" s="26" t="s">
        <v>58</v>
      </c>
      <c r="B33" s="27"/>
      <c r="C33" s="27"/>
      <c r="D33" s="28"/>
      <c r="E33" s="29"/>
      <c r="F33" s="30"/>
      <c r="G33" s="29"/>
    </row>
    <row r="34" spans="1:9" x14ac:dyDescent="0.2">
      <c r="A34" s="27" t="s">
        <v>835</v>
      </c>
      <c r="B34" s="27" t="s">
        <v>836</v>
      </c>
      <c r="C34" s="27" t="s">
        <v>59</v>
      </c>
      <c r="D34" s="31">
        <v>10000000</v>
      </c>
      <c r="E34" s="29">
        <v>10166</v>
      </c>
      <c r="F34" s="30">
        <v>10.121292070510799</v>
      </c>
      <c r="G34" s="29">
        <v>3.6114000000000002</v>
      </c>
    </row>
    <row r="35" spans="1:9" x14ac:dyDescent="0.2">
      <c r="A35" s="26" t="s">
        <v>33</v>
      </c>
      <c r="B35" s="26"/>
      <c r="C35" s="26"/>
      <c r="D35" s="32"/>
      <c r="E35" s="33">
        <f>SUM(E34:E34)</f>
        <v>10166</v>
      </c>
      <c r="F35" s="34">
        <f>SUM(F34:F34)</f>
        <v>10.121292070510799</v>
      </c>
      <c r="G35" s="33"/>
      <c r="H35" s="18"/>
      <c r="I35" s="18"/>
    </row>
    <row r="36" spans="1:9" x14ac:dyDescent="0.2">
      <c r="A36" s="27"/>
      <c r="B36" s="27"/>
      <c r="C36" s="27"/>
      <c r="D36" s="28"/>
      <c r="E36" s="29"/>
      <c r="F36" s="30"/>
      <c r="G36" s="29"/>
    </row>
    <row r="37" spans="1:9" x14ac:dyDescent="0.2">
      <c r="A37" s="26" t="s">
        <v>35</v>
      </c>
      <c r="B37" s="26"/>
      <c r="C37" s="26"/>
      <c r="D37" s="32"/>
      <c r="E37" s="33">
        <f>E13+E25+E31+E35</f>
        <v>96175.534500000009</v>
      </c>
      <c r="F37" s="34">
        <f>F13+F25+F31+F35</f>
        <v>95.752574730669991</v>
      </c>
      <c r="G37" s="33"/>
      <c r="H37" s="18"/>
      <c r="I37" s="18"/>
    </row>
    <row r="38" spans="1:9" x14ac:dyDescent="0.2">
      <c r="A38" s="26"/>
      <c r="B38" s="26"/>
      <c r="C38" s="26"/>
      <c r="D38" s="32"/>
      <c r="E38" s="33"/>
      <c r="F38" s="34"/>
      <c r="G38" s="33"/>
      <c r="H38" s="18"/>
      <c r="I38" s="18"/>
    </row>
    <row r="39" spans="1:9" x14ac:dyDescent="0.2">
      <c r="A39" s="26" t="s">
        <v>37</v>
      </c>
      <c r="B39" s="26"/>
      <c r="C39" s="26"/>
      <c r="D39" s="32"/>
      <c r="E39" s="33">
        <f>E41-(E13+E25+E31+E35)</f>
        <v>4266.1870625999873</v>
      </c>
      <c r="F39" s="34">
        <f>F41-(F13+F25+F31+F35)</f>
        <v>4.2474252693300087</v>
      </c>
      <c r="G39" s="33"/>
      <c r="H39" s="18"/>
      <c r="I39" s="18"/>
    </row>
    <row r="40" spans="1:9" x14ac:dyDescent="0.2">
      <c r="A40" s="26"/>
      <c r="B40" s="26"/>
      <c r="C40" s="26"/>
      <c r="D40" s="32"/>
      <c r="E40" s="33"/>
      <c r="F40" s="34"/>
      <c r="G40" s="33"/>
      <c r="H40" s="18"/>
      <c r="I40" s="18"/>
    </row>
    <row r="41" spans="1:9" x14ac:dyDescent="0.2">
      <c r="A41" s="35" t="s">
        <v>36</v>
      </c>
      <c r="B41" s="35"/>
      <c r="C41" s="35"/>
      <c r="D41" s="36"/>
      <c r="E41" s="37">
        <v>100441.7215626</v>
      </c>
      <c r="F41" s="38">
        <v>100</v>
      </c>
      <c r="G41" s="37"/>
      <c r="H41" s="18"/>
      <c r="I41" s="18"/>
    </row>
    <row r="43" spans="1:9" x14ac:dyDescent="0.2">
      <c r="A43" s="18" t="s">
        <v>60</v>
      </c>
    </row>
    <row r="44" spans="1:9" x14ac:dyDescent="0.2">
      <c r="A44" s="18" t="s">
        <v>38</v>
      </c>
    </row>
    <row r="45" spans="1:9" x14ac:dyDescent="0.2">
      <c r="A45" s="18" t="s">
        <v>1178</v>
      </c>
    </row>
    <row r="47" spans="1:9" x14ac:dyDescent="0.2">
      <c r="A47" s="18" t="s">
        <v>39</v>
      </c>
    </row>
    <row r="48" spans="1:9" x14ac:dyDescent="0.2">
      <c r="A48" s="18" t="s">
        <v>40</v>
      </c>
    </row>
    <row r="49" spans="1:4" x14ac:dyDescent="0.2">
      <c r="A49" s="18" t="s">
        <v>41</v>
      </c>
      <c r="B49" s="18"/>
      <c r="C49" s="39" t="s">
        <v>43</v>
      </c>
      <c r="D49" s="19" t="s">
        <v>42</v>
      </c>
    </row>
    <row r="50" spans="1:4" x14ac:dyDescent="0.2">
      <c r="A50" s="9" t="s">
        <v>837</v>
      </c>
      <c r="C50" s="40">
        <v>38.929499999999997</v>
      </c>
      <c r="D50" s="40">
        <v>39.650799999999997</v>
      </c>
    </row>
    <row r="51" spans="1:4" x14ac:dyDescent="0.2">
      <c r="A51" s="9" t="s">
        <v>838</v>
      </c>
      <c r="C51" s="40">
        <v>10.1099</v>
      </c>
      <c r="D51" s="40">
        <v>10.1068</v>
      </c>
    </row>
    <row r="52" spans="1:4" x14ac:dyDescent="0.2">
      <c r="A52" s="9" t="s">
        <v>839</v>
      </c>
      <c r="C52" s="40">
        <v>10.128399999999999</v>
      </c>
      <c r="D52" s="40">
        <v>10.134600000000001</v>
      </c>
    </row>
    <row r="53" spans="1:4" x14ac:dyDescent="0.2">
      <c r="A53" s="9" t="s">
        <v>840</v>
      </c>
      <c r="C53" s="40">
        <v>10.4762</v>
      </c>
      <c r="D53" s="40">
        <v>10.338100000000001</v>
      </c>
    </row>
    <row r="54" spans="1:4" x14ac:dyDescent="0.2">
      <c r="A54" s="9" t="s">
        <v>841</v>
      </c>
      <c r="C54" s="40">
        <v>39.9499</v>
      </c>
      <c r="D54" s="40">
        <v>40.723599999999998</v>
      </c>
    </row>
    <row r="55" spans="1:4" x14ac:dyDescent="0.2">
      <c r="A55" s="9" t="s">
        <v>842</v>
      </c>
      <c r="C55" s="40">
        <v>10.1198</v>
      </c>
      <c r="D55" s="40">
        <v>10.116899999999999</v>
      </c>
    </row>
    <row r="56" spans="1:4" x14ac:dyDescent="0.2">
      <c r="A56" s="9" t="s">
        <v>843</v>
      </c>
      <c r="C56" s="40">
        <v>10.4747</v>
      </c>
      <c r="D56" s="40">
        <v>10.4953</v>
      </c>
    </row>
    <row r="57" spans="1:4" x14ac:dyDescent="0.2">
      <c r="A57" s="9" t="s">
        <v>844</v>
      </c>
      <c r="C57" s="40">
        <v>10.872199999999999</v>
      </c>
      <c r="D57" s="40">
        <v>10.7498</v>
      </c>
    </row>
    <row r="59" spans="1:4" x14ac:dyDescent="0.2">
      <c r="A59" s="18" t="s">
        <v>45</v>
      </c>
    </row>
    <row r="60" spans="1:4" x14ac:dyDescent="0.2">
      <c r="A60" s="115" t="s">
        <v>61</v>
      </c>
      <c r="B60" s="116"/>
      <c r="C60" s="44" t="s">
        <v>62</v>
      </c>
    </row>
    <row r="61" spans="1:4" x14ac:dyDescent="0.2">
      <c r="A61" s="111" t="s">
        <v>838</v>
      </c>
      <c r="B61" s="112"/>
      <c r="C61" s="45">
        <v>0.18871132190000001</v>
      </c>
    </row>
    <row r="62" spans="1:4" x14ac:dyDescent="0.2">
      <c r="A62" s="111" t="s">
        <v>839</v>
      </c>
      <c r="B62" s="112"/>
      <c r="C62" s="45">
        <v>0.18</v>
      </c>
    </row>
    <row r="63" spans="1:4" x14ac:dyDescent="0.2">
      <c r="A63" s="111" t="s">
        <v>840</v>
      </c>
      <c r="B63" s="112"/>
      <c r="C63" s="45">
        <v>0.33</v>
      </c>
    </row>
    <row r="64" spans="1:4" x14ac:dyDescent="0.2">
      <c r="A64" s="111" t="s">
        <v>842</v>
      </c>
      <c r="B64" s="112"/>
      <c r="C64" s="45">
        <v>0.19628802079999999</v>
      </c>
    </row>
    <row r="65" spans="1:7" x14ac:dyDescent="0.2">
      <c r="A65" s="111" t="s">
        <v>843</v>
      </c>
      <c r="B65" s="112"/>
      <c r="C65" s="45">
        <v>0.18</v>
      </c>
    </row>
    <row r="66" spans="1:7" x14ac:dyDescent="0.2">
      <c r="A66" s="111" t="s">
        <v>844</v>
      </c>
      <c r="B66" s="112"/>
      <c r="C66" s="45">
        <v>0.33</v>
      </c>
    </row>
    <row r="67" spans="1:7" x14ac:dyDescent="0.2">
      <c r="A67" s="9" t="s">
        <v>63</v>
      </c>
    </row>
    <row r="68" spans="1:7" x14ac:dyDescent="0.2">
      <c r="A68" s="9" t="s">
        <v>44</v>
      </c>
    </row>
    <row r="70" spans="1:7" x14ac:dyDescent="0.2">
      <c r="A70" s="18" t="s">
        <v>795</v>
      </c>
      <c r="D70" s="42">
        <v>0.314819488383562</v>
      </c>
      <c r="E70" s="13" t="s">
        <v>47</v>
      </c>
    </row>
    <row r="72" spans="1:7" x14ac:dyDescent="0.2">
      <c r="A72" s="18" t="s">
        <v>48</v>
      </c>
      <c r="D72" s="41" t="s">
        <v>46</v>
      </c>
    </row>
    <row r="74" spans="1:7" s="65" customFormat="1" x14ac:dyDescent="0.2">
      <c r="A74" s="49" t="s">
        <v>796</v>
      </c>
      <c r="E74" s="66"/>
      <c r="F74" s="66"/>
      <c r="G74" s="66"/>
    </row>
    <row r="75" spans="1:7" s="65" customFormat="1" x14ac:dyDescent="0.2">
      <c r="A75" s="49"/>
      <c r="E75" s="66"/>
      <c r="F75" s="66"/>
      <c r="G75" s="66"/>
    </row>
    <row r="76" spans="1:7" s="65" customFormat="1" x14ac:dyDescent="0.2">
      <c r="A76" s="49" t="s">
        <v>1263</v>
      </c>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1:7" s="65" customFormat="1" x14ac:dyDescent="0.2">
      <c r="E81" s="66"/>
      <c r="F81" s="66"/>
      <c r="G81" s="66"/>
    </row>
    <row r="82" spans="1:7" s="65" customFormat="1" x14ac:dyDescent="0.2">
      <c r="E82" s="66"/>
      <c r="F82" s="66"/>
      <c r="G82" s="66"/>
    </row>
    <row r="83" spans="1:7" s="65" customFormat="1" x14ac:dyDescent="0.2">
      <c r="E83" s="66"/>
      <c r="F83" s="66"/>
      <c r="G83" s="66"/>
    </row>
    <row r="84" spans="1:7" s="65" customFormat="1" x14ac:dyDescent="0.2">
      <c r="E84" s="66"/>
      <c r="F84" s="66"/>
      <c r="G84" s="66"/>
    </row>
    <row r="85" spans="1:7" s="65" customFormat="1" x14ac:dyDescent="0.2">
      <c r="E85" s="66"/>
      <c r="F85" s="66"/>
      <c r="G85" s="66"/>
    </row>
    <row r="86" spans="1:7" s="65" customFormat="1" x14ac:dyDescent="0.2">
      <c r="E86" s="66"/>
      <c r="F86" s="66"/>
      <c r="G86" s="66"/>
    </row>
    <row r="87" spans="1:7" s="65" customFormat="1" x14ac:dyDescent="0.2">
      <c r="E87" s="66"/>
      <c r="F87" s="66"/>
      <c r="G87" s="66"/>
    </row>
    <row r="88" spans="1:7" s="65" customFormat="1" x14ac:dyDescent="0.2">
      <c r="E88" s="66"/>
      <c r="F88" s="66"/>
      <c r="G88" s="66"/>
    </row>
    <row r="89" spans="1:7" s="65" customFormat="1" x14ac:dyDescent="0.2">
      <c r="E89" s="66"/>
      <c r="F89" s="66"/>
      <c r="G89" s="66"/>
    </row>
    <row r="90" spans="1:7" s="65" customFormat="1" x14ac:dyDescent="0.2">
      <c r="A90" s="49" t="s">
        <v>845</v>
      </c>
      <c r="E90" s="66"/>
      <c r="F90" s="66"/>
      <c r="G90" s="66"/>
    </row>
    <row r="91" spans="1:7" s="65" customFormat="1" x14ac:dyDescent="0.2">
      <c r="E91" s="66"/>
      <c r="F91" s="66"/>
      <c r="G91" s="66"/>
    </row>
    <row r="92" spans="1:7" s="65" customFormat="1" x14ac:dyDescent="0.2">
      <c r="A92" s="60" t="s">
        <v>1262</v>
      </c>
      <c r="E92" s="66"/>
      <c r="F92" s="66"/>
      <c r="G92" s="66"/>
    </row>
    <row r="93" spans="1:7" s="65" customFormat="1" x14ac:dyDescent="0.2">
      <c r="E93" s="66"/>
      <c r="F93" s="66"/>
      <c r="G93" s="66"/>
    </row>
    <row r="94" spans="1:7" s="65" customFormat="1" x14ac:dyDescent="0.2">
      <c r="E94" s="66"/>
      <c r="F94" s="66"/>
      <c r="G94" s="66"/>
    </row>
    <row r="95" spans="1:7" s="65" customFormat="1" x14ac:dyDescent="0.2">
      <c r="E95" s="66"/>
      <c r="F95" s="66"/>
      <c r="G95" s="66"/>
    </row>
    <row r="96" spans="1:7" s="65" customFormat="1" x14ac:dyDescent="0.2">
      <c r="E96" s="66"/>
      <c r="F96" s="66"/>
      <c r="G96" s="66"/>
    </row>
    <row r="97" spans="4:7" s="65" customFormat="1" x14ac:dyDescent="0.2">
      <c r="E97" s="66"/>
      <c r="F97" s="66"/>
      <c r="G97" s="66"/>
    </row>
    <row r="98" spans="4:7" s="65" customFormat="1" x14ac:dyDescent="0.2">
      <c r="E98" s="66"/>
      <c r="F98" s="66"/>
      <c r="G98" s="66"/>
    </row>
    <row r="99" spans="4:7" s="65" customFormat="1" x14ac:dyDescent="0.2">
      <c r="E99" s="66"/>
      <c r="F99" s="66"/>
      <c r="G99" s="66"/>
    </row>
    <row r="100" spans="4:7" s="65" customFormat="1" x14ac:dyDescent="0.2">
      <c r="E100" s="66"/>
      <c r="F100" s="66"/>
      <c r="G100" s="66"/>
    </row>
    <row r="101" spans="4:7" s="65" customFormat="1" x14ac:dyDescent="0.2">
      <c r="E101" s="66"/>
      <c r="F101" s="66"/>
      <c r="G101" s="66"/>
    </row>
    <row r="102" spans="4:7" s="65" customFormat="1" x14ac:dyDescent="0.2">
      <c r="E102" s="66"/>
      <c r="F102" s="66"/>
      <c r="G102" s="66"/>
    </row>
    <row r="103" spans="4:7" s="65" customFormat="1" x14ac:dyDescent="0.2">
      <c r="E103" s="66"/>
      <c r="F103" s="66"/>
      <c r="G103" s="66"/>
    </row>
    <row r="104" spans="4:7" s="65" customFormat="1" ht="13.95" customHeight="1" x14ac:dyDescent="0.2">
      <c r="E104" s="66"/>
      <c r="F104" s="66"/>
      <c r="G104" s="66"/>
    </row>
    <row r="105" spans="4:7" s="65" customFormat="1" x14ac:dyDescent="0.2">
      <c r="D105" s="68"/>
      <c r="E105" s="66"/>
      <c r="F105" s="14"/>
      <c r="G105" s="66"/>
    </row>
  </sheetData>
  <mergeCells count="8">
    <mergeCell ref="A65:B65"/>
    <mergeCell ref="A66:B66"/>
    <mergeCell ref="A1:G1"/>
    <mergeCell ref="A60:B60"/>
    <mergeCell ref="A61:B61"/>
    <mergeCell ref="A62:B62"/>
    <mergeCell ref="A63:B63"/>
    <mergeCell ref="A64:B64"/>
  </mergeCells>
  <conditionalFormatting sqref="F2:F3 F5:F65522">
    <cfRule type="cellIs" dxfId="71" priority="1" stopIfTrue="1" operator="between">
      <formula>0.009</formula>
      <formula>-0.009</formula>
    </cfRule>
  </conditionalFormatting>
  <pageMargins left="0.7" right="0.7" top="0.75" bottom="0.75" header="0.3" footer="0.3"/>
  <pageSetup paperSize="9" scale="44" orientation="portrait" r:id="rId1"/>
  <headerFooter>
    <oddFooter>&amp;C&amp;1#&amp;"Calibri"&amp;10&amp;K000000PUBLIC</oddFooter>
    <evenFooter>&amp;LPUBLIC</evenFooter>
    <firstFooter>&amp;LPUBLIC</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7"/>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113" t="s">
        <v>846</v>
      </c>
      <c r="B1" s="114"/>
      <c r="C1" s="114"/>
      <c r="D1" s="114"/>
      <c r="E1" s="114"/>
      <c r="F1" s="114"/>
      <c r="G1" s="114"/>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847</v>
      </c>
      <c r="B7" s="27" t="s">
        <v>848</v>
      </c>
      <c r="C7" s="27" t="s">
        <v>85</v>
      </c>
      <c r="D7" s="31">
        <v>250</v>
      </c>
      <c r="E7" s="29">
        <v>2562.12</v>
      </c>
      <c r="F7" s="30">
        <v>6.8082352376764703</v>
      </c>
      <c r="G7" s="29">
        <v>4.3499999999999996</v>
      </c>
    </row>
    <row r="8" spans="1:9" x14ac:dyDescent="0.2">
      <c r="A8" s="27" t="s">
        <v>849</v>
      </c>
      <c r="B8" s="27" t="s">
        <v>850</v>
      </c>
      <c r="C8" s="27" t="s">
        <v>851</v>
      </c>
      <c r="D8" s="31">
        <v>250</v>
      </c>
      <c r="E8" s="29">
        <v>2521.6374999999998</v>
      </c>
      <c r="F8" s="30">
        <v>6.7006624530257701</v>
      </c>
      <c r="G8" s="29">
        <v>5.7844499999999996</v>
      </c>
    </row>
    <row r="9" spans="1:9" x14ac:dyDescent="0.2">
      <c r="A9" s="27" t="s">
        <v>852</v>
      </c>
      <c r="B9" s="27" t="s">
        <v>853</v>
      </c>
      <c r="C9" s="27" t="s">
        <v>854</v>
      </c>
      <c r="D9" s="31">
        <v>100</v>
      </c>
      <c r="E9" s="29">
        <v>1009.2089999999999</v>
      </c>
      <c r="F9" s="30">
        <v>2.6817371067632401</v>
      </c>
      <c r="G9" s="29">
        <v>8.5449999999999999</v>
      </c>
    </row>
    <row r="10" spans="1:9" x14ac:dyDescent="0.2">
      <c r="A10" s="27" t="s">
        <v>87</v>
      </c>
      <c r="B10" s="27" t="s">
        <v>86</v>
      </c>
      <c r="C10" s="27" t="s">
        <v>32</v>
      </c>
      <c r="D10" s="31">
        <v>100</v>
      </c>
      <c r="E10" s="29">
        <v>1006.545</v>
      </c>
      <c r="F10" s="30">
        <v>2.6746581492307402</v>
      </c>
      <c r="G10" s="29">
        <v>8.8623999999999992</v>
      </c>
    </row>
    <row r="11" spans="1:9" x14ac:dyDescent="0.2">
      <c r="A11" s="26" t="s">
        <v>33</v>
      </c>
      <c r="B11" s="26"/>
      <c r="C11" s="26"/>
      <c r="D11" s="32"/>
      <c r="E11" s="33">
        <f>SUM(E6:E10)</f>
        <v>7099.5114999999996</v>
      </c>
      <c r="F11" s="34">
        <f>SUM(F6:F10)</f>
        <v>18.865292946696222</v>
      </c>
      <c r="G11" s="33"/>
      <c r="H11" s="18"/>
      <c r="I11" s="18"/>
    </row>
    <row r="12" spans="1:9" x14ac:dyDescent="0.2">
      <c r="A12" s="27"/>
      <c r="B12" s="27"/>
      <c r="C12" s="27"/>
      <c r="D12" s="28"/>
      <c r="E12" s="29"/>
      <c r="F12" s="30"/>
      <c r="G12" s="29"/>
    </row>
    <row r="13" spans="1:9" x14ac:dyDescent="0.2">
      <c r="A13" s="26" t="s">
        <v>50</v>
      </c>
      <c r="B13" s="27"/>
      <c r="C13" s="27"/>
      <c r="D13" s="28"/>
      <c r="E13" s="29"/>
      <c r="F13" s="30"/>
      <c r="G13" s="29"/>
    </row>
    <row r="14" spans="1:9" x14ac:dyDescent="0.2">
      <c r="A14" s="26" t="s">
        <v>51</v>
      </c>
      <c r="B14" s="27"/>
      <c r="C14" s="27"/>
      <c r="D14" s="28"/>
      <c r="E14" s="29"/>
      <c r="F14" s="30"/>
      <c r="G14" s="29"/>
    </row>
    <row r="15" spans="1:9" x14ac:dyDescent="0.2">
      <c r="A15" s="27" t="s">
        <v>805</v>
      </c>
      <c r="B15" s="27" t="s">
        <v>806</v>
      </c>
      <c r="C15" s="27" t="s">
        <v>52</v>
      </c>
      <c r="D15" s="31">
        <v>1000</v>
      </c>
      <c r="E15" s="29">
        <v>1000.389</v>
      </c>
      <c r="F15" s="30">
        <v>2.6583000176353702</v>
      </c>
      <c r="G15" s="29">
        <v>3.61</v>
      </c>
    </row>
    <row r="16" spans="1:9" x14ac:dyDescent="0.2">
      <c r="A16" s="26" t="s">
        <v>33</v>
      </c>
      <c r="B16" s="26"/>
      <c r="C16" s="26"/>
      <c r="D16" s="32"/>
      <c r="E16" s="33">
        <f>SUM(E14:E15)</f>
        <v>1000.389</v>
      </c>
      <c r="F16" s="34">
        <f>SUM(F14:F15)</f>
        <v>2.6583000176353702</v>
      </c>
      <c r="G16" s="33"/>
      <c r="H16" s="18"/>
      <c r="I16" s="18"/>
    </row>
    <row r="17" spans="1:9" x14ac:dyDescent="0.2">
      <c r="A17" s="27"/>
      <c r="B17" s="27"/>
      <c r="C17" s="27"/>
      <c r="D17" s="28"/>
      <c r="E17" s="29"/>
      <c r="F17" s="30"/>
      <c r="G17" s="29"/>
    </row>
    <row r="18" spans="1:9" x14ac:dyDescent="0.2">
      <c r="A18" s="26" t="s">
        <v>54</v>
      </c>
      <c r="B18" s="27"/>
      <c r="C18" s="27"/>
      <c r="D18" s="28"/>
      <c r="E18" s="29"/>
      <c r="F18" s="30"/>
      <c r="G18" s="29"/>
    </row>
    <row r="19" spans="1:9" x14ac:dyDescent="0.2">
      <c r="A19" s="27" t="s">
        <v>855</v>
      </c>
      <c r="B19" s="27" t="s">
        <v>856</v>
      </c>
      <c r="C19" s="27" t="s">
        <v>52</v>
      </c>
      <c r="D19" s="31">
        <v>500</v>
      </c>
      <c r="E19" s="29">
        <v>2478.67</v>
      </c>
      <c r="F19" s="30">
        <v>6.5864863615176201</v>
      </c>
      <c r="G19" s="29">
        <v>3.49</v>
      </c>
    </row>
    <row r="20" spans="1:9" x14ac:dyDescent="0.2">
      <c r="A20" s="27" t="s">
        <v>857</v>
      </c>
      <c r="B20" s="27" t="s">
        <v>858</v>
      </c>
      <c r="C20" s="27" t="s">
        <v>52</v>
      </c>
      <c r="D20" s="31">
        <v>500</v>
      </c>
      <c r="E20" s="29">
        <v>2438.5225</v>
      </c>
      <c r="F20" s="30">
        <v>6.4798037610911701</v>
      </c>
      <c r="G20" s="29">
        <v>4.28</v>
      </c>
    </row>
    <row r="21" spans="1:9" x14ac:dyDescent="0.2">
      <c r="A21" s="27" t="s">
        <v>859</v>
      </c>
      <c r="B21" s="27" t="s">
        <v>860</v>
      </c>
      <c r="C21" s="27" t="s">
        <v>52</v>
      </c>
      <c r="D21" s="31">
        <v>500</v>
      </c>
      <c r="E21" s="29">
        <v>2422.5974999999999</v>
      </c>
      <c r="F21" s="30">
        <v>6.4374867946102903</v>
      </c>
      <c r="G21" s="29">
        <v>4.1798999999999999</v>
      </c>
    </row>
    <row r="22" spans="1:9" x14ac:dyDescent="0.2">
      <c r="A22" s="26" t="s">
        <v>33</v>
      </c>
      <c r="B22" s="26"/>
      <c r="C22" s="26"/>
      <c r="D22" s="32"/>
      <c r="E22" s="33">
        <f>SUM(E18:E21)</f>
        <v>7339.79</v>
      </c>
      <c r="F22" s="34">
        <f>SUM(F18:F21)</f>
        <v>19.503776917219081</v>
      </c>
      <c r="G22" s="33"/>
      <c r="H22" s="18"/>
      <c r="I22" s="18"/>
    </row>
    <row r="23" spans="1:9" x14ac:dyDescent="0.2">
      <c r="A23" s="27"/>
      <c r="B23" s="27"/>
      <c r="C23" s="27"/>
      <c r="D23" s="28"/>
      <c r="E23" s="29"/>
      <c r="F23" s="30"/>
      <c r="G23" s="29"/>
    </row>
    <row r="24" spans="1:9" x14ac:dyDescent="0.2">
      <c r="A24" s="26" t="s">
        <v>58</v>
      </c>
      <c r="B24" s="27"/>
      <c r="C24" s="27"/>
      <c r="D24" s="28"/>
      <c r="E24" s="29"/>
      <c r="F24" s="30"/>
      <c r="G24" s="29"/>
    </row>
    <row r="25" spans="1:9" x14ac:dyDescent="0.2">
      <c r="A25" s="27" t="s">
        <v>861</v>
      </c>
      <c r="B25" s="27" t="s">
        <v>862</v>
      </c>
      <c r="C25" s="27" t="s">
        <v>59</v>
      </c>
      <c r="D25" s="31">
        <v>6500000</v>
      </c>
      <c r="E25" s="29">
        <v>6433.05</v>
      </c>
      <c r="F25" s="30">
        <v>17.094327235154701</v>
      </c>
      <c r="G25" s="29">
        <v>3.8648256078553298</v>
      </c>
    </row>
    <row r="26" spans="1:9" x14ac:dyDescent="0.2">
      <c r="A26" s="27" t="s">
        <v>863</v>
      </c>
      <c r="B26" s="27" t="s">
        <v>864</v>
      </c>
      <c r="C26" s="27" t="s">
        <v>59</v>
      </c>
      <c r="D26" s="31">
        <v>6000000</v>
      </c>
      <c r="E26" s="29">
        <v>6109.5420000000004</v>
      </c>
      <c r="F26" s="30">
        <v>16.234680315701201</v>
      </c>
      <c r="G26" s="29">
        <v>4.4218593191943496</v>
      </c>
    </row>
    <row r="27" spans="1:9" x14ac:dyDescent="0.2">
      <c r="A27" s="27" t="s">
        <v>865</v>
      </c>
      <c r="B27" s="27" t="s">
        <v>866</v>
      </c>
      <c r="C27" s="27" t="s">
        <v>59</v>
      </c>
      <c r="D27" s="31">
        <v>3000000</v>
      </c>
      <c r="E27" s="29">
        <v>3033</v>
      </c>
      <c r="F27" s="30">
        <v>8.0594888123400601</v>
      </c>
      <c r="G27" s="29">
        <v>4.4537374494477602</v>
      </c>
    </row>
    <row r="28" spans="1:9" x14ac:dyDescent="0.2">
      <c r="A28" s="27" t="s">
        <v>867</v>
      </c>
      <c r="B28" s="27" t="s">
        <v>868</v>
      </c>
      <c r="C28" s="27" t="s">
        <v>59</v>
      </c>
      <c r="D28" s="31">
        <v>1000000</v>
      </c>
      <c r="E28" s="29">
        <v>1028.1859999999999</v>
      </c>
      <c r="F28" s="30">
        <v>2.73216405011694</v>
      </c>
      <c r="G28" s="29">
        <v>3.6941999999999999</v>
      </c>
    </row>
    <row r="29" spans="1:9" x14ac:dyDescent="0.2">
      <c r="A29" s="27" t="s">
        <v>869</v>
      </c>
      <c r="B29" s="27" t="s">
        <v>870</v>
      </c>
      <c r="C29" s="27" t="s">
        <v>59</v>
      </c>
      <c r="D29" s="31">
        <v>1000000</v>
      </c>
      <c r="E29" s="29">
        <v>1001.255</v>
      </c>
      <c r="F29" s="30">
        <v>2.6606012102866998</v>
      </c>
      <c r="G29" s="29">
        <v>4.4146000000000001</v>
      </c>
    </row>
    <row r="30" spans="1:9" x14ac:dyDescent="0.2">
      <c r="A30" s="27" t="s">
        <v>871</v>
      </c>
      <c r="B30" s="27" t="s">
        <v>872</v>
      </c>
      <c r="C30" s="27" t="s">
        <v>59</v>
      </c>
      <c r="D30" s="31">
        <v>1000000</v>
      </c>
      <c r="E30" s="29">
        <v>998.22799999999995</v>
      </c>
      <c r="F30" s="30">
        <v>2.6525576650724001</v>
      </c>
      <c r="G30" s="29">
        <v>4.4676962182658002</v>
      </c>
    </row>
    <row r="31" spans="1:9" x14ac:dyDescent="0.2">
      <c r="A31" s="27" t="s">
        <v>873</v>
      </c>
      <c r="B31" s="27" t="s">
        <v>874</v>
      </c>
      <c r="C31" s="27" t="s">
        <v>59</v>
      </c>
      <c r="D31" s="31">
        <v>500000</v>
      </c>
      <c r="E31" s="29">
        <v>516.47500000000002</v>
      </c>
      <c r="F31" s="30">
        <v>1.3724116334828</v>
      </c>
      <c r="G31" s="29">
        <v>4.0305</v>
      </c>
    </row>
    <row r="32" spans="1:9" x14ac:dyDescent="0.2">
      <c r="A32" s="27" t="s">
        <v>80</v>
      </c>
      <c r="B32" s="27" t="s">
        <v>79</v>
      </c>
      <c r="C32" s="27" t="s">
        <v>59</v>
      </c>
      <c r="D32" s="31">
        <v>500000</v>
      </c>
      <c r="E32" s="29">
        <v>499.32499999999999</v>
      </c>
      <c r="F32" s="30">
        <v>1.3268395157341599</v>
      </c>
      <c r="G32" s="29">
        <v>5.6635999999999997</v>
      </c>
    </row>
    <row r="33" spans="1:9" x14ac:dyDescent="0.2">
      <c r="A33" s="26" t="s">
        <v>33</v>
      </c>
      <c r="B33" s="26"/>
      <c r="C33" s="26"/>
      <c r="D33" s="32"/>
      <c r="E33" s="33">
        <f>SUM(E25:E32)</f>
        <v>19619.061000000002</v>
      </c>
      <c r="F33" s="34">
        <f>SUM(F25:F32)</f>
        <v>52.133070437888968</v>
      </c>
      <c r="G33" s="33"/>
      <c r="H33" s="18"/>
      <c r="I33" s="18"/>
    </row>
    <row r="34" spans="1:9" x14ac:dyDescent="0.2">
      <c r="A34" s="27"/>
      <c r="B34" s="27"/>
      <c r="C34" s="27"/>
      <c r="D34" s="28"/>
      <c r="E34" s="29"/>
      <c r="F34" s="30"/>
      <c r="G34" s="29"/>
    </row>
    <row r="35" spans="1:9" x14ac:dyDescent="0.2">
      <c r="A35" s="26" t="s">
        <v>35</v>
      </c>
      <c r="B35" s="26"/>
      <c r="C35" s="26"/>
      <c r="D35" s="32"/>
      <c r="E35" s="33">
        <f>E11+E16+E22+E33</f>
        <v>35058.751499999998</v>
      </c>
      <c r="F35" s="34">
        <f>F11+F16+F22+F33</f>
        <v>93.16044031943963</v>
      </c>
      <c r="G35" s="33"/>
      <c r="H35" s="18"/>
      <c r="I35" s="18"/>
    </row>
    <row r="36" spans="1:9" x14ac:dyDescent="0.2">
      <c r="A36" s="26"/>
      <c r="B36" s="26"/>
      <c r="C36" s="26"/>
      <c r="D36" s="32"/>
      <c r="E36" s="33"/>
      <c r="F36" s="34"/>
      <c r="G36" s="33"/>
      <c r="H36" s="18"/>
      <c r="I36" s="18"/>
    </row>
    <row r="37" spans="1:9" x14ac:dyDescent="0.2">
      <c r="A37" s="26" t="s">
        <v>37</v>
      </c>
      <c r="B37" s="26"/>
      <c r="C37" s="26"/>
      <c r="D37" s="32"/>
      <c r="E37" s="33">
        <f>E39-(E11+E16+E22+E33)</f>
        <v>2573.9082210000051</v>
      </c>
      <c r="F37" s="34">
        <f>F39-(F11+F16+F22+F33)</f>
        <v>6.8395596805603702</v>
      </c>
      <c r="G37" s="33"/>
      <c r="H37" s="18"/>
      <c r="I37" s="18"/>
    </row>
    <row r="38" spans="1:9" x14ac:dyDescent="0.2">
      <c r="A38" s="26"/>
      <c r="B38" s="26"/>
      <c r="C38" s="26"/>
      <c r="D38" s="32"/>
      <c r="E38" s="33"/>
      <c r="F38" s="34"/>
      <c r="G38" s="33"/>
      <c r="H38" s="18"/>
      <c r="I38" s="18"/>
    </row>
    <row r="39" spans="1:9" x14ac:dyDescent="0.2">
      <c r="A39" s="35" t="s">
        <v>36</v>
      </c>
      <c r="B39" s="35"/>
      <c r="C39" s="35"/>
      <c r="D39" s="36"/>
      <c r="E39" s="37">
        <v>37632.659721000004</v>
      </c>
      <c r="F39" s="38">
        <v>100</v>
      </c>
      <c r="G39" s="37"/>
      <c r="H39" s="18"/>
      <c r="I39" s="18"/>
    </row>
    <row r="41" spans="1:9" x14ac:dyDescent="0.2">
      <c r="A41" s="18" t="s">
        <v>60</v>
      </c>
    </row>
    <row r="42" spans="1:9" x14ac:dyDescent="0.2">
      <c r="A42" s="18" t="s">
        <v>38</v>
      </c>
    </row>
    <row r="43" spans="1:9" x14ac:dyDescent="0.2">
      <c r="A43" s="18" t="s">
        <v>1179</v>
      </c>
    </row>
    <row r="44" spans="1:9" x14ac:dyDescent="0.2">
      <c r="A44" s="18" t="s">
        <v>1180</v>
      </c>
    </row>
    <row r="45" spans="1:9" x14ac:dyDescent="0.2">
      <c r="A45" s="18"/>
    </row>
    <row r="46" spans="1:9" x14ac:dyDescent="0.2">
      <c r="A46" s="18" t="s">
        <v>39</v>
      </c>
    </row>
    <row r="47" spans="1:9" x14ac:dyDescent="0.2">
      <c r="A47" s="18" t="s">
        <v>40</v>
      </c>
    </row>
    <row r="48" spans="1:9" x14ac:dyDescent="0.2">
      <c r="A48" s="18" t="s">
        <v>41</v>
      </c>
      <c r="B48" s="18"/>
      <c r="C48" s="39" t="s">
        <v>43</v>
      </c>
      <c r="D48" s="19" t="s">
        <v>42</v>
      </c>
    </row>
    <row r="49" spans="1:5" x14ac:dyDescent="0.2">
      <c r="A49" s="9" t="s">
        <v>64</v>
      </c>
      <c r="C49" s="40">
        <v>31.370999999999999</v>
      </c>
      <c r="D49" s="40">
        <v>32.089500000000001</v>
      </c>
    </row>
    <row r="50" spans="1:5" x14ac:dyDescent="0.2">
      <c r="A50" s="9" t="s">
        <v>799</v>
      </c>
      <c r="C50" s="40">
        <v>10.139799999999999</v>
      </c>
      <c r="D50" s="40">
        <v>10.1838</v>
      </c>
    </row>
    <row r="51" spans="1:5" x14ac:dyDescent="0.2">
      <c r="A51" s="9" t="s">
        <v>67</v>
      </c>
      <c r="C51" s="40">
        <v>33.2303</v>
      </c>
      <c r="D51" s="40">
        <v>34.1068</v>
      </c>
    </row>
    <row r="52" spans="1:5" x14ac:dyDescent="0.2">
      <c r="A52" s="9" t="s">
        <v>801</v>
      </c>
      <c r="C52" s="40">
        <v>10.042299999999999</v>
      </c>
      <c r="D52" s="40">
        <v>10.0847</v>
      </c>
    </row>
    <row r="54" spans="1:5" x14ac:dyDescent="0.2">
      <c r="A54" s="18" t="s">
        <v>45</v>
      </c>
    </row>
    <row r="55" spans="1:5" x14ac:dyDescent="0.2">
      <c r="A55" s="115" t="s">
        <v>61</v>
      </c>
      <c r="B55" s="116"/>
      <c r="C55" s="44" t="s">
        <v>62</v>
      </c>
    </row>
    <row r="56" spans="1:5" x14ac:dyDescent="0.2">
      <c r="A56" s="111" t="s">
        <v>799</v>
      </c>
      <c r="B56" s="112"/>
      <c r="C56" s="45">
        <v>0.18608514470000001</v>
      </c>
    </row>
    <row r="57" spans="1:5" x14ac:dyDescent="0.2">
      <c r="A57" s="111" t="s">
        <v>801</v>
      </c>
      <c r="B57" s="112"/>
      <c r="C57" s="45">
        <v>0.21294083389999999</v>
      </c>
    </row>
    <row r="58" spans="1:5" x14ac:dyDescent="0.2">
      <c r="A58" s="9" t="s">
        <v>63</v>
      </c>
    </row>
    <row r="59" spans="1:5" x14ac:dyDescent="0.2">
      <c r="A59" s="9" t="s">
        <v>44</v>
      </c>
    </row>
    <row r="61" spans="1:5" x14ac:dyDescent="0.2">
      <c r="A61" s="18" t="s">
        <v>795</v>
      </c>
      <c r="D61" s="42">
        <v>4.1885770647945204</v>
      </c>
      <c r="E61" s="13" t="s">
        <v>47</v>
      </c>
    </row>
    <row r="63" spans="1:5" x14ac:dyDescent="0.2">
      <c r="A63" s="18" t="s">
        <v>48</v>
      </c>
      <c r="D63" s="41" t="s">
        <v>46</v>
      </c>
    </row>
    <row r="65" spans="1:7" s="65" customFormat="1" x14ac:dyDescent="0.2">
      <c r="A65" s="49" t="s">
        <v>796</v>
      </c>
      <c r="E65" s="66"/>
      <c r="F65" s="66"/>
      <c r="G65" s="66"/>
    </row>
    <row r="66" spans="1:7" s="65" customFormat="1" x14ac:dyDescent="0.2">
      <c r="A66" s="49"/>
      <c r="E66" s="66"/>
      <c r="F66" s="66"/>
      <c r="G66" s="66"/>
    </row>
    <row r="67" spans="1:7" s="65" customFormat="1" x14ac:dyDescent="0.2">
      <c r="A67" s="49" t="s">
        <v>1263</v>
      </c>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1:7" s="65" customFormat="1" x14ac:dyDescent="0.2">
      <c r="A81" s="49" t="s">
        <v>797</v>
      </c>
      <c r="E81" s="66"/>
      <c r="F81" s="66"/>
      <c r="G81" s="66"/>
    </row>
    <row r="82" spans="1:7" s="65" customFormat="1" x14ac:dyDescent="0.2">
      <c r="E82" s="66"/>
      <c r="F82" s="66"/>
      <c r="G82" s="66"/>
    </row>
    <row r="83" spans="1:7" s="65" customFormat="1" x14ac:dyDescent="0.2">
      <c r="A83" s="60" t="s">
        <v>1262</v>
      </c>
      <c r="E83" s="66"/>
      <c r="F83" s="66"/>
      <c r="G83" s="66"/>
    </row>
    <row r="84" spans="1:7" s="65" customFormat="1" x14ac:dyDescent="0.2">
      <c r="E84" s="66"/>
      <c r="F84" s="66"/>
      <c r="G84" s="66"/>
    </row>
    <row r="85" spans="1:7" s="65" customFormat="1" x14ac:dyDescent="0.2">
      <c r="E85" s="66"/>
      <c r="F85" s="66"/>
      <c r="G85" s="66"/>
    </row>
    <row r="86" spans="1:7" s="65" customFormat="1" x14ac:dyDescent="0.2">
      <c r="E86" s="66"/>
      <c r="F86" s="66"/>
      <c r="G86" s="66"/>
    </row>
    <row r="87" spans="1:7" s="65" customFormat="1" x14ac:dyDescent="0.2">
      <c r="E87" s="66"/>
      <c r="F87" s="66"/>
      <c r="G87" s="66"/>
    </row>
    <row r="88" spans="1:7" s="65" customFormat="1" x14ac:dyDescent="0.2">
      <c r="E88" s="66"/>
      <c r="F88" s="66"/>
      <c r="G88" s="66"/>
    </row>
    <row r="89" spans="1:7" s="65" customFormat="1" x14ac:dyDescent="0.2">
      <c r="E89" s="66"/>
      <c r="F89" s="66"/>
      <c r="G89" s="66"/>
    </row>
    <row r="90" spans="1:7" s="65" customFormat="1" x14ac:dyDescent="0.2">
      <c r="E90" s="66"/>
      <c r="F90" s="66"/>
      <c r="G90" s="66"/>
    </row>
    <row r="91" spans="1:7" s="65" customFormat="1" x14ac:dyDescent="0.2">
      <c r="E91" s="66"/>
      <c r="F91" s="66"/>
      <c r="G91" s="66"/>
    </row>
    <row r="92" spans="1:7" s="65" customFormat="1" x14ac:dyDescent="0.2">
      <c r="E92" s="66"/>
      <c r="F92" s="66"/>
      <c r="G92" s="66"/>
    </row>
    <row r="93" spans="1:7" s="65" customFormat="1" x14ac:dyDescent="0.2">
      <c r="E93" s="66"/>
      <c r="F93" s="66"/>
      <c r="G93" s="66"/>
    </row>
    <row r="94" spans="1:7" s="65" customFormat="1" x14ac:dyDescent="0.2">
      <c r="E94" s="66"/>
      <c r="F94" s="66"/>
      <c r="G94" s="66"/>
    </row>
    <row r="95" spans="1:7" s="65" customFormat="1" x14ac:dyDescent="0.2">
      <c r="E95" s="66"/>
      <c r="F95" s="66"/>
      <c r="G95" s="66"/>
    </row>
    <row r="96" spans="1:7" s="65" customFormat="1" x14ac:dyDescent="0.2">
      <c r="E96" s="66"/>
      <c r="F96" s="66"/>
      <c r="G96" s="66"/>
    </row>
    <row r="97" spans="5:7" s="65" customFormat="1" x14ac:dyDescent="0.2">
      <c r="E97" s="66"/>
      <c r="F97" s="66"/>
      <c r="G97" s="66"/>
    </row>
  </sheetData>
  <mergeCells count="4">
    <mergeCell ref="A1:G1"/>
    <mergeCell ref="A55:B55"/>
    <mergeCell ref="A56:B56"/>
    <mergeCell ref="A57:B57"/>
  </mergeCells>
  <conditionalFormatting sqref="F2:F3 F5:F65528">
    <cfRule type="cellIs" dxfId="70"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1"/>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13" t="s">
        <v>875</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876</v>
      </c>
      <c r="B7" s="27" t="s">
        <v>877</v>
      </c>
      <c r="C7" s="27" t="s">
        <v>878</v>
      </c>
      <c r="D7" s="31">
        <v>550</v>
      </c>
      <c r="E7" s="29">
        <v>5804.7439999999997</v>
      </c>
      <c r="F7" s="30">
        <v>6.9454013104914596</v>
      </c>
      <c r="G7" s="29">
        <v>4.6041999999999996</v>
      </c>
    </row>
    <row r="8" spans="1:7" x14ac:dyDescent="0.2">
      <c r="A8" s="27" t="s">
        <v>879</v>
      </c>
      <c r="B8" s="27" t="s">
        <v>880</v>
      </c>
      <c r="C8" s="27" t="s">
        <v>85</v>
      </c>
      <c r="D8" s="31">
        <v>500</v>
      </c>
      <c r="E8" s="29">
        <v>5285.9949999999999</v>
      </c>
      <c r="F8" s="30">
        <v>6.3247158876000897</v>
      </c>
      <c r="G8" s="29">
        <v>4.83</v>
      </c>
    </row>
    <row r="9" spans="1:7" x14ac:dyDescent="0.2">
      <c r="A9" s="27" t="s">
        <v>881</v>
      </c>
      <c r="B9" s="27" t="s">
        <v>882</v>
      </c>
      <c r="C9" s="27" t="s">
        <v>85</v>
      </c>
      <c r="D9" s="31">
        <v>500</v>
      </c>
      <c r="E9" s="29">
        <v>5270.3950000000004</v>
      </c>
      <c r="F9" s="30">
        <v>6.3060504201059802</v>
      </c>
      <c r="G9" s="29">
        <v>5.63</v>
      </c>
    </row>
    <row r="10" spans="1:7" x14ac:dyDescent="0.2">
      <c r="A10" s="27" t="s">
        <v>883</v>
      </c>
      <c r="B10" s="27" t="s">
        <v>884</v>
      </c>
      <c r="C10" s="27" t="s">
        <v>885</v>
      </c>
      <c r="D10" s="31">
        <v>430</v>
      </c>
      <c r="E10" s="29">
        <v>4373.8825999999999</v>
      </c>
      <c r="F10" s="30">
        <v>5.2333694547039098</v>
      </c>
      <c r="G10" s="29">
        <v>4.5875000000000004</v>
      </c>
    </row>
    <row r="11" spans="1:7" x14ac:dyDescent="0.2">
      <c r="A11" s="27" t="s">
        <v>886</v>
      </c>
      <c r="B11" s="27" t="s">
        <v>887</v>
      </c>
      <c r="C11" s="27" t="s">
        <v>878</v>
      </c>
      <c r="D11" s="31">
        <v>264</v>
      </c>
      <c r="E11" s="29">
        <v>2694.85392</v>
      </c>
      <c r="F11" s="30">
        <v>3.2244043746892301</v>
      </c>
      <c r="G11" s="29">
        <v>4.8474000000000004</v>
      </c>
    </row>
    <row r="12" spans="1:7" x14ac:dyDescent="0.2">
      <c r="A12" s="27" t="s">
        <v>888</v>
      </c>
      <c r="B12" s="27" t="s">
        <v>889</v>
      </c>
      <c r="C12" s="27" t="s">
        <v>85</v>
      </c>
      <c r="D12" s="31">
        <v>250</v>
      </c>
      <c r="E12" s="29">
        <v>2625.6849999999999</v>
      </c>
      <c r="F12" s="30">
        <v>3.1416434626467198</v>
      </c>
      <c r="G12" s="29">
        <v>6.35</v>
      </c>
    </row>
    <row r="13" spans="1:7" x14ac:dyDescent="0.2">
      <c r="A13" s="27" t="s">
        <v>890</v>
      </c>
      <c r="B13" s="27" t="s">
        <v>891</v>
      </c>
      <c r="C13" s="27" t="s">
        <v>85</v>
      </c>
      <c r="D13" s="31">
        <v>250</v>
      </c>
      <c r="E13" s="29">
        <v>2600.4475000000002</v>
      </c>
      <c r="F13" s="30">
        <v>3.1114466847055202</v>
      </c>
      <c r="G13" s="29">
        <v>5.4970999999999997</v>
      </c>
    </row>
    <row r="14" spans="1:7" x14ac:dyDescent="0.2">
      <c r="A14" s="27" t="s">
        <v>892</v>
      </c>
      <c r="B14" s="27" t="s">
        <v>893</v>
      </c>
      <c r="C14" s="27" t="s">
        <v>85</v>
      </c>
      <c r="D14" s="31">
        <v>250</v>
      </c>
      <c r="E14" s="29">
        <v>2565.7350000000001</v>
      </c>
      <c r="F14" s="30">
        <v>3.0699130282702898</v>
      </c>
      <c r="G14" s="29">
        <v>4.45</v>
      </c>
    </row>
    <row r="15" spans="1:7" x14ac:dyDescent="0.2">
      <c r="A15" s="27" t="s">
        <v>894</v>
      </c>
      <c r="B15" s="27" t="s">
        <v>895</v>
      </c>
      <c r="C15" s="27" t="s">
        <v>85</v>
      </c>
      <c r="D15" s="31">
        <v>250</v>
      </c>
      <c r="E15" s="29">
        <v>2555.9074999999998</v>
      </c>
      <c r="F15" s="30">
        <v>3.0581543820011601</v>
      </c>
      <c r="G15" s="29">
        <v>4.6616999999999997</v>
      </c>
    </row>
    <row r="16" spans="1:7" x14ac:dyDescent="0.2">
      <c r="A16" s="27" t="s">
        <v>896</v>
      </c>
      <c r="B16" s="27" t="s">
        <v>897</v>
      </c>
      <c r="C16" s="27" t="s">
        <v>85</v>
      </c>
      <c r="D16" s="31">
        <v>250</v>
      </c>
      <c r="E16" s="29">
        <v>2547.9250000000002</v>
      </c>
      <c r="F16" s="30">
        <v>3.0486032862145098</v>
      </c>
      <c r="G16" s="29">
        <v>4.1550000000000002</v>
      </c>
    </row>
    <row r="17" spans="1:7" x14ac:dyDescent="0.2">
      <c r="A17" s="27" t="s">
        <v>898</v>
      </c>
      <c r="B17" s="27" t="s">
        <v>899</v>
      </c>
      <c r="C17" s="27" t="s">
        <v>85</v>
      </c>
      <c r="D17" s="31">
        <v>250</v>
      </c>
      <c r="E17" s="29">
        <v>2545.21</v>
      </c>
      <c r="F17" s="30">
        <v>3.0453547769679399</v>
      </c>
      <c r="G17" s="29">
        <v>4.5949999999999998</v>
      </c>
    </row>
    <row r="18" spans="1:7" x14ac:dyDescent="0.2">
      <c r="A18" s="27" t="s">
        <v>900</v>
      </c>
      <c r="B18" s="27" t="s">
        <v>901</v>
      </c>
      <c r="C18" s="27" t="s">
        <v>85</v>
      </c>
      <c r="D18" s="31">
        <v>250</v>
      </c>
      <c r="E18" s="29">
        <v>2542.08</v>
      </c>
      <c r="F18" s="30">
        <v>3.0416097184258502</v>
      </c>
      <c r="G18" s="29">
        <v>3.7288999999999999</v>
      </c>
    </row>
    <row r="19" spans="1:7" x14ac:dyDescent="0.2">
      <c r="A19" s="27" t="s">
        <v>902</v>
      </c>
      <c r="B19" s="27" t="s">
        <v>903</v>
      </c>
      <c r="C19" s="27" t="s">
        <v>85</v>
      </c>
      <c r="D19" s="31">
        <v>250</v>
      </c>
      <c r="E19" s="29">
        <v>2521.9</v>
      </c>
      <c r="F19" s="30">
        <v>3.01746426111615</v>
      </c>
      <c r="G19" s="29">
        <v>4.2549999999999999</v>
      </c>
    </row>
    <row r="20" spans="1:7" x14ac:dyDescent="0.2">
      <c r="A20" s="27" t="s">
        <v>904</v>
      </c>
      <c r="B20" s="27" t="s">
        <v>905</v>
      </c>
      <c r="C20" s="27" t="s">
        <v>85</v>
      </c>
      <c r="D20" s="31">
        <v>166</v>
      </c>
      <c r="E20" s="29">
        <v>2168.23722</v>
      </c>
      <c r="F20" s="30">
        <v>2.59430521470789</v>
      </c>
      <c r="G20" s="29">
        <v>3.98</v>
      </c>
    </row>
    <row r="21" spans="1:7" x14ac:dyDescent="0.2">
      <c r="A21" s="27" t="s">
        <v>906</v>
      </c>
      <c r="B21" s="27" t="s">
        <v>907</v>
      </c>
      <c r="C21" s="27" t="s">
        <v>85</v>
      </c>
      <c r="D21" s="31">
        <v>200</v>
      </c>
      <c r="E21" s="29">
        <v>2090.8760000000002</v>
      </c>
      <c r="F21" s="30">
        <v>2.50174218027102</v>
      </c>
      <c r="G21" s="29">
        <v>5.2449000000000003</v>
      </c>
    </row>
    <row r="22" spans="1:7" x14ac:dyDescent="0.2">
      <c r="A22" s="27" t="s">
        <v>908</v>
      </c>
      <c r="B22" s="27" t="s">
        <v>909</v>
      </c>
      <c r="C22" s="27" t="s">
        <v>910</v>
      </c>
      <c r="D22" s="31">
        <v>200</v>
      </c>
      <c r="E22" s="29">
        <v>2090.308</v>
      </c>
      <c r="F22" s="30">
        <v>2.5010625658135499</v>
      </c>
      <c r="G22" s="29">
        <v>4.6399999999999997</v>
      </c>
    </row>
    <row r="23" spans="1:7" x14ac:dyDescent="0.2">
      <c r="A23" s="27" t="s">
        <v>911</v>
      </c>
      <c r="B23" s="27" t="s">
        <v>912</v>
      </c>
      <c r="C23" s="27" t="s">
        <v>913</v>
      </c>
      <c r="D23" s="31">
        <v>160</v>
      </c>
      <c r="E23" s="29">
        <v>1844.4512</v>
      </c>
      <c r="F23" s="30">
        <v>2.20689384090281</v>
      </c>
      <c r="G23" s="29">
        <v>7.0248999999999997</v>
      </c>
    </row>
    <row r="24" spans="1:7" x14ac:dyDescent="0.2">
      <c r="A24" s="27" t="s">
        <v>914</v>
      </c>
      <c r="B24" s="27" t="s">
        <v>915</v>
      </c>
      <c r="C24" s="27" t="s">
        <v>85</v>
      </c>
      <c r="D24" s="31">
        <v>180</v>
      </c>
      <c r="E24" s="29">
        <v>1813.8996</v>
      </c>
      <c r="F24" s="30">
        <v>2.17033871931991</v>
      </c>
      <c r="G24" s="29">
        <v>3.5501</v>
      </c>
    </row>
    <row r="25" spans="1:7" x14ac:dyDescent="0.2">
      <c r="A25" s="27" t="s">
        <v>916</v>
      </c>
      <c r="B25" s="27" t="s">
        <v>917</v>
      </c>
      <c r="C25" s="27" t="s">
        <v>910</v>
      </c>
      <c r="D25" s="31">
        <v>150</v>
      </c>
      <c r="E25" s="29">
        <v>1505.0550000000001</v>
      </c>
      <c r="F25" s="30">
        <v>1.80080481918957</v>
      </c>
      <c r="G25" s="29">
        <v>5.0199999999999996</v>
      </c>
    </row>
    <row r="26" spans="1:7" x14ac:dyDescent="0.2">
      <c r="A26" s="27" t="s">
        <v>918</v>
      </c>
      <c r="B26" s="27" t="s">
        <v>919</v>
      </c>
      <c r="C26" s="27" t="s">
        <v>910</v>
      </c>
      <c r="D26" s="31">
        <v>140</v>
      </c>
      <c r="E26" s="29">
        <v>1503.0540000000001</v>
      </c>
      <c r="F26" s="30">
        <v>1.7984106140321501</v>
      </c>
      <c r="G26" s="29">
        <v>4.9513999999999996</v>
      </c>
    </row>
    <row r="27" spans="1:7" x14ac:dyDescent="0.2">
      <c r="A27" s="27" t="s">
        <v>920</v>
      </c>
      <c r="B27" s="27" t="s">
        <v>921</v>
      </c>
      <c r="C27" s="27" t="s">
        <v>85</v>
      </c>
      <c r="D27" s="31">
        <v>100</v>
      </c>
      <c r="E27" s="29">
        <v>1077.681</v>
      </c>
      <c r="F27" s="30">
        <v>1.2894499791363301</v>
      </c>
      <c r="G27" s="29">
        <v>5.7999000000000001</v>
      </c>
    </row>
    <row r="28" spans="1:7" x14ac:dyDescent="0.2">
      <c r="A28" s="27" t="s">
        <v>922</v>
      </c>
      <c r="B28" s="27" t="s">
        <v>923</v>
      </c>
      <c r="C28" s="27" t="s">
        <v>85</v>
      </c>
      <c r="D28" s="31">
        <v>100</v>
      </c>
      <c r="E28" s="29">
        <v>1052.8230000000001</v>
      </c>
      <c r="F28" s="30">
        <v>1.2597072745870499</v>
      </c>
      <c r="G28" s="29">
        <v>5.53</v>
      </c>
    </row>
    <row r="29" spans="1:7" x14ac:dyDescent="0.2">
      <c r="A29" s="27" t="s">
        <v>924</v>
      </c>
      <c r="B29" s="27" t="s">
        <v>925</v>
      </c>
      <c r="C29" s="27" t="s">
        <v>926</v>
      </c>
      <c r="D29" s="31">
        <v>100</v>
      </c>
      <c r="E29" s="29">
        <v>1033.492</v>
      </c>
      <c r="F29" s="30">
        <v>1.23657764945059</v>
      </c>
      <c r="G29" s="29">
        <v>9.15</v>
      </c>
    </row>
    <row r="30" spans="1:7" x14ac:dyDescent="0.2">
      <c r="A30" s="27" t="s">
        <v>927</v>
      </c>
      <c r="B30" s="27" t="s">
        <v>928</v>
      </c>
      <c r="C30" s="27" t="s">
        <v>85</v>
      </c>
      <c r="D30" s="31">
        <v>100</v>
      </c>
      <c r="E30" s="29">
        <v>1032.6500000000001</v>
      </c>
      <c r="F30" s="30">
        <v>1.2355701928076399</v>
      </c>
      <c r="G30" s="29">
        <v>4.72</v>
      </c>
    </row>
    <row r="31" spans="1:7" x14ac:dyDescent="0.2">
      <c r="A31" s="27" t="s">
        <v>929</v>
      </c>
      <c r="B31" s="27" t="s">
        <v>930</v>
      </c>
      <c r="C31" s="27" t="s">
        <v>85</v>
      </c>
      <c r="D31" s="31">
        <v>76</v>
      </c>
      <c r="E31" s="29">
        <v>771.76404000000002</v>
      </c>
      <c r="F31" s="30">
        <v>0.92341901293255702</v>
      </c>
      <c r="G31" s="29">
        <v>3.6999</v>
      </c>
    </row>
    <row r="32" spans="1:7" x14ac:dyDescent="0.2">
      <c r="A32" s="27" t="s">
        <v>931</v>
      </c>
      <c r="B32" s="27" t="s">
        <v>932</v>
      </c>
      <c r="C32" s="27" t="s">
        <v>851</v>
      </c>
      <c r="D32" s="31">
        <v>59</v>
      </c>
      <c r="E32" s="29">
        <v>601.42417</v>
      </c>
      <c r="F32" s="30">
        <v>0.719606621494288</v>
      </c>
      <c r="G32" s="29">
        <v>3.7601</v>
      </c>
    </row>
    <row r="33" spans="1:9" x14ac:dyDescent="0.2">
      <c r="A33" s="27" t="s">
        <v>933</v>
      </c>
      <c r="B33" s="27" t="s">
        <v>934</v>
      </c>
      <c r="C33" s="27" t="s">
        <v>85</v>
      </c>
      <c r="D33" s="31">
        <v>52</v>
      </c>
      <c r="E33" s="29">
        <v>529.61167999999998</v>
      </c>
      <c r="F33" s="30">
        <v>0.63368266650925298</v>
      </c>
      <c r="G33" s="29">
        <v>4.2491000000000003</v>
      </c>
    </row>
    <row r="34" spans="1:9" x14ac:dyDescent="0.2">
      <c r="A34" s="27" t="s">
        <v>935</v>
      </c>
      <c r="B34" s="27" t="s">
        <v>936</v>
      </c>
      <c r="C34" s="27" t="s">
        <v>85</v>
      </c>
      <c r="D34" s="31">
        <v>45</v>
      </c>
      <c r="E34" s="29">
        <v>492.58935000000002</v>
      </c>
      <c r="F34" s="30">
        <v>0.58938528848544203</v>
      </c>
      <c r="G34" s="29">
        <v>5.7069999999999999</v>
      </c>
    </row>
    <row r="35" spans="1:9" x14ac:dyDescent="0.2">
      <c r="A35" s="27" t="s">
        <v>937</v>
      </c>
      <c r="B35" s="27" t="s">
        <v>938</v>
      </c>
      <c r="C35" s="27" t="s">
        <v>85</v>
      </c>
      <c r="D35" s="31">
        <v>31</v>
      </c>
      <c r="E35" s="29">
        <v>394.76082000000002</v>
      </c>
      <c r="F35" s="30">
        <v>0.47233302908081498</v>
      </c>
      <c r="G35" s="29">
        <v>4.2999000000000001</v>
      </c>
    </row>
    <row r="36" spans="1:9" x14ac:dyDescent="0.2">
      <c r="A36" s="27" t="s">
        <v>939</v>
      </c>
      <c r="B36" s="27" t="s">
        <v>940</v>
      </c>
      <c r="C36" s="27" t="s">
        <v>910</v>
      </c>
      <c r="D36" s="31">
        <v>34</v>
      </c>
      <c r="E36" s="29">
        <v>345.24313999999998</v>
      </c>
      <c r="F36" s="30">
        <v>0.41308491072029802</v>
      </c>
      <c r="G36" s="29">
        <v>3.6798999999999999</v>
      </c>
    </row>
    <row r="37" spans="1:9" x14ac:dyDescent="0.2">
      <c r="A37" s="27" t="s">
        <v>941</v>
      </c>
      <c r="B37" s="27" t="s">
        <v>942</v>
      </c>
      <c r="C37" s="27" t="s">
        <v>85</v>
      </c>
      <c r="D37" s="31">
        <v>15</v>
      </c>
      <c r="E37" s="29">
        <v>196.46355</v>
      </c>
      <c r="F37" s="30">
        <v>0.23506948758356999</v>
      </c>
      <c r="G37" s="29">
        <v>3.7602000000000002</v>
      </c>
    </row>
    <row r="38" spans="1:9" x14ac:dyDescent="0.2">
      <c r="A38" s="27" t="s">
        <v>943</v>
      </c>
      <c r="B38" s="27" t="s">
        <v>944</v>
      </c>
      <c r="C38" s="27" t="s">
        <v>851</v>
      </c>
      <c r="D38" s="31">
        <v>3</v>
      </c>
      <c r="E38" s="29">
        <v>40.120350000000002</v>
      </c>
      <c r="F38" s="30">
        <v>4.8004172357536498E-2</v>
      </c>
      <c r="G38" s="29">
        <v>4.4149000000000003</v>
      </c>
    </row>
    <row r="39" spans="1:9" x14ac:dyDescent="0.2">
      <c r="A39" s="27" t="s">
        <v>945</v>
      </c>
      <c r="B39" s="27" t="s">
        <v>946</v>
      </c>
      <c r="C39" s="27" t="s">
        <v>85</v>
      </c>
      <c r="D39" s="31">
        <v>3</v>
      </c>
      <c r="E39" s="29">
        <v>30.45909</v>
      </c>
      <c r="F39" s="30">
        <v>3.6444432967651499E-2</v>
      </c>
      <c r="G39" s="29">
        <v>3.7850999999999999</v>
      </c>
    </row>
    <row r="40" spans="1:9" x14ac:dyDescent="0.2">
      <c r="A40" s="27" t="s">
        <v>947</v>
      </c>
      <c r="B40" s="27" t="s">
        <v>948</v>
      </c>
      <c r="C40" s="27" t="s">
        <v>85</v>
      </c>
      <c r="D40" s="31">
        <v>2</v>
      </c>
      <c r="E40" s="29">
        <v>20.09348</v>
      </c>
      <c r="F40" s="30">
        <v>2.40419357553639E-2</v>
      </c>
      <c r="G40" s="29">
        <v>3.5251000000000001</v>
      </c>
    </row>
    <row r="41" spans="1:9" x14ac:dyDescent="0.2">
      <c r="A41" s="26" t="s">
        <v>33</v>
      </c>
      <c r="B41" s="26"/>
      <c r="C41" s="26"/>
      <c r="D41" s="32"/>
      <c r="E41" s="33">
        <f>SUM(E6:E40)</f>
        <v>64569.817210000008</v>
      </c>
      <c r="F41" s="34">
        <f>SUM(F6:F40)</f>
        <v>77.258065656044124</v>
      </c>
      <c r="G41" s="33"/>
      <c r="H41" s="18"/>
      <c r="I41" s="18"/>
    </row>
    <row r="42" spans="1:9" x14ac:dyDescent="0.2">
      <c r="A42" s="27"/>
      <c r="B42" s="27"/>
      <c r="C42" s="27"/>
      <c r="D42" s="28"/>
      <c r="E42" s="29"/>
      <c r="F42" s="30"/>
      <c r="G42" s="29"/>
    </row>
    <row r="43" spans="1:9" x14ac:dyDescent="0.2">
      <c r="A43" s="26" t="s">
        <v>50</v>
      </c>
      <c r="B43" s="27"/>
      <c r="C43" s="27"/>
      <c r="D43" s="28"/>
      <c r="E43" s="29"/>
      <c r="F43" s="30"/>
      <c r="G43" s="29"/>
    </row>
    <row r="44" spans="1:9" x14ac:dyDescent="0.2">
      <c r="A44" s="26" t="s">
        <v>51</v>
      </c>
      <c r="B44" s="27"/>
      <c r="C44" s="27"/>
      <c r="D44" s="28"/>
      <c r="E44" s="29"/>
      <c r="F44" s="30"/>
      <c r="G44" s="29"/>
    </row>
    <row r="45" spans="1:9" x14ac:dyDescent="0.2">
      <c r="A45" s="27" t="s">
        <v>949</v>
      </c>
      <c r="B45" s="27" t="s">
        <v>950</v>
      </c>
      <c r="C45" s="27" t="s">
        <v>52</v>
      </c>
      <c r="D45" s="31">
        <v>160</v>
      </c>
      <c r="E45" s="29">
        <v>156.26480000000001</v>
      </c>
      <c r="F45" s="30">
        <v>0.18697150928683301</v>
      </c>
      <c r="G45" s="29">
        <v>3.93</v>
      </c>
    </row>
    <row r="46" spans="1:9" x14ac:dyDescent="0.2">
      <c r="A46" s="26" t="s">
        <v>33</v>
      </c>
      <c r="B46" s="26"/>
      <c r="C46" s="26"/>
      <c r="D46" s="32"/>
      <c r="E46" s="33">
        <f>SUM(E44:E45)</f>
        <v>156.26480000000001</v>
      </c>
      <c r="F46" s="34">
        <f>SUM(F44:F45)</f>
        <v>0.18697150928683301</v>
      </c>
      <c r="G46" s="33"/>
      <c r="H46" s="18"/>
      <c r="I46" s="18"/>
    </row>
    <row r="47" spans="1:9" x14ac:dyDescent="0.2">
      <c r="A47" s="27"/>
      <c r="B47" s="27"/>
      <c r="C47" s="27"/>
      <c r="D47" s="28"/>
      <c r="E47" s="29"/>
      <c r="F47" s="30"/>
      <c r="G47" s="29"/>
    </row>
    <row r="48" spans="1:9" x14ac:dyDescent="0.2">
      <c r="A48" s="26" t="s">
        <v>58</v>
      </c>
      <c r="B48" s="27"/>
      <c r="C48" s="27"/>
      <c r="D48" s="28"/>
      <c r="E48" s="29"/>
      <c r="F48" s="30"/>
      <c r="G48" s="29"/>
    </row>
    <row r="49" spans="1:9" x14ac:dyDescent="0.2">
      <c r="A49" s="27" t="s">
        <v>76</v>
      </c>
      <c r="B49" s="27" t="s">
        <v>75</v>
      </c>
      <c r="C49" s="27" t="s">
        <v>59</v>
      </c>
      <c r="D49" s="31">
        <v>3000000</v>
      </c>
      <c r="E49" s="29">
        <v>3171.5340000000001</v>
      </c>
      <c r="F49" s="30">
        <v>3.7947541527874802</v>
      </c>
      <c r="G49" s="29">
        <v>6.0576999999999996</v>
      </c>
    </row>
    <row r="50" spans="1:9" x14ac:dyDescent="0.2">
      <c r="A50" s="27" t="s">
        <v>80</v>
      </c>
      <c r="B50" s="27" t="s">
        <v>79</v>
      </c>
      <c r="C50" s="27" t="s">
        <v>59</v>
      </c>
      <c r="D50" s="31">
        <v>2500000</v>
      </c>
      <c r="E50" s="29">
        <v>2496.625</v>
      </c>
      <c r="F50" s="30">
        <v>2.9872226142626999</v>
      </c>
      <c r="G50" s="29">
        <v>5.6635999999999997</v>
      </c>
    </row>
    <row r="51" spans="1:9" x14ac:dyDescent="0.2">
      <c r="A51" s="27" t="s">
        <v>82</v>
      </c>
      <c r="B51" s="27" t="s">
        <v>81</v>
      </c>
      <c r="C51" s="27" t="s">
        <v>59</v>
      </c>
      <c r="D51" s="31">
        <v>2500000</v>
      </c>
      <c r="E51" s="29">
        <v>2491.9324999999999</v>
      </c>
      <c r="F51" s="30">
        <v>2.9816080177103901</v>
      </c>
      <c r="G51" s="29">
        <v>5.3146000000000004</v>
      </c>
    </row>
    <row r="52" spans="1:9" x14ac:dyDescent="0.2">
      <c r="A52" s="27" t="s">
        <v>89</v>
      </c>
      <c r="B52" s="27" t="s">
        <v>88</v>
      </c>
      <c r="C52" s="27" t="s">
        <v>59</v>
      </c>
      <c r="D52" s="31">
        <v>2000000</v>
      </c>
      <c r="E52" s="29">
        <v>2114.192</v>
      </c>
      <c r="F52" s="30">
        <v>2.5296398751487699</v>
      </c>
      <c r="G52" s="29">
        <v>4.6947000000000001</v>
      </c>
    </row>
    <row r="53" spans="1:9" x14ac:dyDescent="0.2">
      <c r="A53" s="27" t="s">
        <v>951</v>
      </c>
      <c r="B53" s="27" t="s">
        <v>952</v>
      </c>
      <c r="C53" s="27" t="s">
        <v>59</v>
      </c>
      <c r="D53" s="31">
        <v>2000000</v>
      </c>
      <c r="E53" s="29">
        <v>2087.11</v>
      </c>
      <c r="F53" s="30">
        <v>2.4972361449772502</v>
      </c>
      <c r="G53" s="29">
        <v>4.4145000000000003</v>
      </c>
    </row>
    <row r="54" spans="1:9" x14ac:dyDescent="0.2">
      <c r="A54" s="27" t="s">
        <v>73</v>
      </c>
      <c r="B54" s="27" t="s">
        <v>72</v>
      </c>
      <c r="C54" s="27" t="s">
        <v>59</v>
      </c>
      <c r="D54" s="31">
        <v>1500000</v>
      </c>
      <c r="E54" s="29">
        <v>1560.039</v>
      </c>
      <c r="F54" s="30">
        <v>1.8665934130803701</v>
      </c>
      <c r="G54" s="29">
        <v>5.9401999999999999</v>
      </c>
    </row>
    <row r="55" spans="1:9" x14ac:dyDescent="0.2">
      <c r="A55" s="26" t="s">
        <v>33</v>
      </c>
      <c r="B55" s="26"/>
      <c r="C55" s="26"/>
      <c r="D55" s="32"/>
      <c r="E55" s="33">
        <f>SUM(E49:E54)</f>
        <v>13921.432500000001</v>
      </c>
      <c r="F55" s="34">
        <f>SUM(F49:F54)</f>
        <v>16.657054217966962</v>
      </c>
      <c r="G55" s="33"/>
      <c r="H55" s="18"/>
      <c r="I55" s="18"/>
    </row>
    <row r="56" spans="1:9" x14ac:dyDescent="0.2">
      <c r="A56" s="27"/>
      <c r="B56" s="27"/>
      <c r="C56" s="27"/>
      <c r="D56" s="28"/>
      <c r="E56" s="29"/>
      <c r="F56" s="30"/>
      <c r="G56" s="29"/>
    </row>
    <row r="57" spans="1:9" x14ac:dyDescent="0.2">
      <c r="A57" s="26" t="s">
        <v>35</v>
      </c>
      <c r="B57" s="26"/>
      <c r="C57" s="26"/>
      <c r="D57" s="32"/>
      <c r="E57" s="33">
        <f>E41+E46+E55</f>
        <v>78647.514510000008</v>
      </c>
      <c r="F57" s="34">
        <f>F41+F46+F55</f>
        <v>94.102091383297918</v>
      </c>
      <c r="G57" s="33"/>
      <c r="H57" s="18"/>
      <c r="I57" s="18"/>
    </row>
    <row r="58" spans="1:9" x14ac:dyDescent="0.2">
      <c r="A58" s="26"/>
      <c r="B58" s="26"/>
      <c r="C58" s="26"/>
      <c r="D58" s="32"/>
      <c r="E58" s="33"/>
      <c r="F58" s="34"/>
      <c r="G58" s="33"/>
      <c r="H58" s="18"/>
      <c r="I58" s="18"/>
    </row>
    <row r="59" spans="1:9" x14ac:dyDescent="0.2">
      <c r="A59" s="26" t="s">
        <v>37</v>
      </c>
      <c r="B59" s="26"/>
      <c r="C59" s="26"/>
      <c r="D59" s="32"/>
      <c r="E59" s="33">
        <f>E61-(E41+E46+E55)</f>
        <v>4929.2831507999945</v>
      </c>
      <c r="F59" s="34">
        <f>F61-(F41+F46+F55)</f>
        <v>5.8979086167020824</v>
      </c>
      <c r="G59" s="33"/>
      <c r="H59" s="18"/>
      <c r="I59" s="18"/>
    </row>
    <row r="60" spans="1:9" x14ac:dyDescent="0.2">
      <c r="A60" s="26"/>
      <c r="B60" s="26"/>
      <c r="C60" s="26"/>
      <c r="D60" s="32"/>
      <c r="E60" s="33"/>
      <c r="F60" s="34"/>
      <c r="G60" s="33"/>
      <c r="H60" s="18"/>
      <c r="I60" s="18"/>
    </row>
    <row r="61" spans="1:9" x14ac:dyDescent="0.2">
      <c r="A61" s="35" t="s">
        <v>36</v>
      </c>
      <c r="B61" s="35"/>
      <c r="C61" s="35"/>
      <c r="D61" s="36"/>
      <c r="E61" s="37">
        <v>83576.797660800003</v>
      </c>
      <c r="F61" s="38">
        <v>100</v>
      </c>
      <c r="G61" s="37"/>
      <c r="H61" s="18"/>
      <c r="I61" s="18"/>
    </row>
    <row r="63" spans="1:9" x14ac:dyDescent="0.2">
      <c r="A63" s="18" t="s">
        <v>38</v>
      </c>
    </row>
    <row r="65" spans="1:4" x14ac:dyDescent="0.2">
      <c r="A65" s="18" t="s">
        <v>39</v>
      </c>
    </row>
    <row r="66" spans="1:4" x14ac:dyDescent="0.2">
      <c r="A66" s="18" t="s">
        <v>40</v>
      </c>
    </row>
    <row r="67" spans="1:4" x14ac:dyDescent="0.2">
      <c r="A67" s="18" t="s">
        <v>41</v>
      </c>
      <c r="B67" s="18"/>
      <c r="C67" s="39" t="s">
        <v>43</v>
      </c>
      <c r="D67" s="19" t="s">
        <v>42</v>
      </c>
    </row>
    <row r="68" spans="1:4" x14ac:dyDescent="0.2">
      <c r="A68" s="9" t="s">
        <v>64</v>
      </c>
      <c r="C68" s="40">
        <v>77.210599999999999</v>
      </c>
      <c r="D68" s="40">
        <v>79.145099999999999</v>
      </c>
    </row>
    <row r="69" spans="1:4" x14ac:dyDescent="0.2">
      <c r="A69" s="9" t="s">
        <v>65</v>
      </c>
      <c r="C69" s="40">
        <v>16.026</v>
      </c>
      <c r="D69" s="40">
        <v>15.791399999999999</v>
      </c>
    </row>
    <row r="70" spans="1:4" x14ac:dyDescent="0.2">
      <c r="A70" s="9" t="s">
        <v>66</v>
      </c>
      <c r="C70" s="40">
        <v>13.2174</v>
      </c>
      <c r="D70" s="40">
        <v>12.9953</v>
      </c>
    </row>
    <row r="71" spans="1:4" x14ac:dyDescent="0.2">
      <c r="A71" s="9" t="s">
        <v>953</v>
      </c>
      <c r="C71" s="40">
        <v>13.744199999999999</v>
      </c>
      <c r="D71" s="40">
        <v>13.539300000000001</v>
      </c>
    </row>
    <row r="72" spans="1:4" x14ac:dyDescent="0.2">
      <c r="A72" s="9" t="s">
        <v>954</v>
      </c>
      <c r="C72" s="40">
        <v>17.302299999999999</v>
      </c>
      <c r="D72" s="40">
        <v>17.735800000000001</v>
      </c>
    </row>
    <row r="73" spans="1:4" x14ac:dyDescent="0.2">
      <c r="A73" s="9" t="s">
        <v>67</v>
      </c>
      <c r="C73" s="40">
        <v>81.702100000000002</v>
      </c>
      <c r="D73" s="40">
        <v>83.972200000000001</v>
      </c>
    </row>
    <row r="74" spans="1:4" x14ac:dyDescent="0.2">
      <c r="A74" s="9" t="s">
        <v>68</v>
      </c>
      <c r="C74" s="40">
        <v>17.3858</v>
      </c>
      <c r="D74" s="40">
        <v>17.232299999999999</v>
      </c>
    </row>
    <row r="75" spans="1:4" x14ac:dyDescent="0.2">
      <c r="A75" s="9" t="s">
        <v>69</v>
      </c>
      <c r="C75" s="40">
        <v>14.388999999999999</v>
      </c>
      <c r="D75" s="40">
        <v>14.2354</v>
      </c>
    </row>
    <row r="76" spans="1:4" x14ac:dyDescent="0.2">
      <c r="A76" s="9" t="s">
        <v>955</v>
      </c>
      <c r="C76" s="40">
        <v>15.2721</v>
      </c>
      <c r="D76" s="40">
        <v>15.1487</v>
      </c>
    </row>
    <row r="77" spans="1:4" x14ac:dyDescent="0.2">
      <c r="A77" s="9" t="s">
        <v>956</v>
      </c>
      <c r="C77" s="40">
        <v>18.856200000000001</v>
      </c>
      <c r="D77" s="40">
        <v>19.380600000000001</v>
      </c>
    </row>
    <row r="79" spans="1:4" x14ac:dyDescent="0.2">
      <c r="A79" s="18" t="s">
        <v>45</v>
      </c>
    </row>
    <row r="80" spans="1:4" x14ac:dyDescent="0.2">
      <c r="A80" s="115" t="s">
        <v>61</v>
      </c>
      <c r="B80" s="116"/>
      <c r="C80" s="44" t="s">
        <v>62</v>
      </c>
    </row>
    <row r="81" spans="1:5" x14ac:dyDescent="0.2">
      <c r="A81" s="111" t="s">
        <v>65</v>
      </c>
      <c r="B81" s="112"/>
      <c r="C81" s="45">
        <v>0.63</v>
      </c>
    </row>
    <row r="82" spans="1:5" x14ac:dyDescent="0.2">
      <c r="A82" s="111" t="s">
        <v>66</v>
      </c>
      <c r="B82" s="112"/>
      <c r="C82" s="45">
        <v>0.55000000000000004</v>
      </c>
    </row>
    <row r="83" spans="1:5" x14ac:dyDescent="0.2">
      <c r="A83" s="111" t="s">
        <v>953</v>
      </c>
      <c r="B83" s="112"/>
      <c r="C83" s="45">
        <v>0.55000000000000004</v>
      </c>
    </row>
    <row r="84" spans="1:5" x14ac:dyDescent="0.2">
      <c r="A84" s="111" t="s">
        <v>68</v>
      </c>
      <c r="B84" s="112"/>
      <c r="C84" s="45">
        <v>0.63</v>
      </c>
    </row>
    <row r="85" spans="1:5" x14ac:dyDescent="0.2">
      <c r="A85" s="111" t="s">
        <v>69</v>
      </c>
      <c r="B85" s="112"/>
      <c r="C85" s="45">
        <v>0.55000000000000004</v>
      </c>
    </row>
    <row r="86" spans="1:5" x14ac:dyDescent="0.2">
      <c r="A86" s="111" t="s">
        <v>955</v>
      </c>
      <c r="B86" s="112"/>
      <c r="C86" s="45">
        <v>0.55000000000000004</v>
      </c>
    </row>
    <row r="87" spans="1:5" x14ac:dyDescent="0.2">
      <c r="A87" s="9" t="s">
        <v>63</v>
      </c>
    </row>
    <row r="88" spans="1:5" x14ac:dyDescent="0.2">
      <c r="A88" s="9" t="s">
        <v>44</v>
      </c>
    </row>
    <row r="90" spans="1:5" x14ac:dyDescent="0.2">
      <c r="A90" s="18" t="s">
        <v>795</v>
      </c>
      <c r="D90" s="42">
        <v>2.1394165383835602</v>
      </c>
      <c r="E90" s="13" t="s">
        <v>47</v>
      </c>
    </row>
    <row r="92" spans="1:5" x14ac:dyDescent="0.2">
      <c r="A92" s="18" t="s">
        <v>48</v>
      </c>
      <c r="D92" s="41" t="s">
        <v>46</v>
      </c>
    </row>
    <row r="94" spans="1:5" x14ac:dyDescent="0.2">
      <c r="A94" s="18" t="s">
        <v>1181</v>
      </c>
    </row>
    <row r="96" spans="1:5" x14ac:dyDescent="0.2">
      <c r="A96" s="9" t="s">
        <v>1182</v>
      </c>
    </row>
    <row r="98" spans="1:7" ht="40.799999999999997" x14ac:dyDescent="0.2">
      <c r="A98" s="84" t="s">
        <v>2</v>
      </c>
      <c r="B98" s="85" t="s">
        <v>1183</v>
      </c>
      <c r="C98" s="86" t="s">
        <v>1184</v>
      </c>
      <c r="D98" s="86" t="s">
        <v>1185</v>
      </c>
      <c r="E98" s="86" t="s">
        <v>1186</v>
      </c>
    </row>
    <row r="99" spans="1:7" x14ac:dyDescent="0.2">
      <c r="A99" s="87" t="s">
        <v>1187</v>
      </c>
      <c r="B99" s="87" t="s">
        <v>1188</v>
      </c>
      <c r="C99" s="88">
        <f>53460000/100000</f>
        <v>534.6</v>
      </c>
      <c r="D99" s="89">
        <f>C99/E61</f>
        <v>6.3965121297144805E-3</v>
      </c>
      <c r="E99" s="88">
        <f>224422415.43/100000</f>
        <v>2244.2241543</v>
      </c>
    </row>
    <row r="100" spans="1:7" x14ac:dyDescent="0.2">
      <c r="A100" s="61"/>
      <c r="B100" s="61"/>
      <c r="C100" s="12"/>
      <c r="D100" s="82"/>
      <c r="E100" s="12"/>
    </row>
    <row r="101" spans="1:7" x14ac:dyDescent="0.2">
      <c r="A101" s="61" t="s">
        <v>1189</v>
      </c>
      <c r="B101" s="61"/>
      <c r="C101" s="12"/>
      <c r="D101" s="82"/>
      <c r="E101" s="12"/>
    </row>
    <row r="103" spans="1:7" x14ac:dyDescent="0.2">
      <c r="A103" s="18" t="s">
        <v>1142</v>
      </c>
    </row>
    <row r="104" spans="1:7" x14ac:dyDescent="0.2">
      <c r="A104" s="48" t="s">
        <v>957</v>
      </c>
    </row>
    <row r="106" spans="1:7" s="65" customFormat="1" x14ac:dyDescent="0.2">
      <c r="A106" s="49" t="s">
        <v>1190</v>
      </c>
      <c r="E106" s="66"/>
      <c r="F106" s="66"/>
      <c r="G106" s="66"/>
    </row>
    <row r="107" spans="1:7" s="65" customFormat="1" x14ac:dyDescent="0.2">
      <c r="A107" s="49"/>
      <c r="E107" s="66"/>
      <c r="F107" s="66"/>
      <c r="G107" s="66"/>
    </row>
    <row r="108" spans="1:7" s="65" customFormat="1" x14ac:dyDescent="0.2">
      <c r="A108" s="49" t="s">
        <v>1263</v>
      </c>
      <c r="E108" s="66"/>
      <c r="F108" s="66"/>
      <c r="G108" s="66"/>
    </row>
    <row r="109" spans="1:7" s="65" customFormat="1" x14ac:dyDescent="0.2">
      <c r="A109" s="67"/>
      <c r="E109" s="66"/>
      <c r="F109" s="66"/>
      <c r="G109" s="66"/>
    </row>
    <row r="110" spans="1:7" s="65" customFormat="1" x14ac:dyDescent="0.2">
      <c r="E110" s="66"/>
      <c r="F110" s="66"/>
      <c r="G110" s="66"/>
    </row>
    <row r="111" spans="1:7" s="65" customFormat="1" x14ac:dyDescent="0.2">
      <c r="E111" s="66"/>
      <c r="F111" s="66"/>
      <c r="G111" s="66"/>
    </row>
    <row r="112" spans="1:7" s="65" customFormat="1" x14ac:dyDescent="0.2">
      <c r="E112" s="66"/>
      <c r="F112" s="66"/>
      <c r="G112" s="66"/>
    </row>
    <row r="113" spans="1:7" s="65" customFormat="1" x14ac:dyDescent="0.2">
      <c r="E113" s="66"/>
      <c r="F113" s="66"/>
      <c r="G113" s="66"/>
    </row>
    <row r="114" spans="1:7" s="65" customFormat="1" x14ac:dyDescent="0.2">
      <c r="E114" s="66"/>
      <c r="F114" s="66"/>
      <c r="G114" s="66"/>
    </row>
    <row r="115" spans="1:7" s="65" customFormat="1" x14ac:dyDescent="0.2">
      <c r="E115" s="66"/>
      <c r="F115" s="66"/>
      <c r="G115" s="66"/>
    </row>
    <row r="116" spans="1:7" s="65" customFormat="1" x14ac:dyDescent="0.2">
      <c r="E116" s="66"/>
      <c r="F116" s="66"/>
      <c r="G116" s="66"/>
    </row>
    <row r="117" spans="1:7" s="65" customFormat="1" x14ac:dyDescent="0.2">
      <c r="E117" s="66"/>
      <c r="F117" s="66"/>
      <c r="G117" s="66"/>
    </row>
    <row r="118" spans="1:7" s="65" customFormat="1" x14ac:dyDescent="0.2">
      <c r="E118" s="66"/>
      <c r="F118" s="66"/>
      <c r="G118" s="66"/>
    </row>
    <row r="119" spans="1:7" s="65" customFormat="1" x14ac:dyDescent="0.2">
      <c r="E119" s="66"/>
      <c r="F119" s="66"/>
      <c r="G119" s="66"/>
    </row>
    <row r="120" spans="1:7" s="65" customFormat="1" x14ac:dyDescent="0.2">
      <c r="E120" s="66"/>
      <c r="F120" s="66"/>
      <c r="G120" s="66"/>
    </row>
    <row r="121" spans="1:7" s="65" customFormat="1" x14ac:dyDescent="0.2">
      <c r="E121" s="66"/>
      <c r="F121" s="66"/>
      <c r="G121" s="66"/>
    </row>
    <row r="122" spans="1:7" s="65" customFormat="1" x14ac:dyDescent="0.2">
      <c r="A122" s="49" t="s">
        <v>959</v>
      </c>
      <c r="E122" s="66"/>
      <c r="F122" s="66"/>
      <c r="G122" s="66"/>
    </row>
    <row r="123" spans="1:7" s="65" customFormat="1" x14ac:dyDescent="0.2">
      <c r="E123" s="66"/>
      <c r="F123" s="66"/>
      <c r="G123" s="66"/>
    </row>
    <row r="124" spans="1:7" s="65" customFormat="1" x14ac:dyDescent="0.2">
      <c r="A124" s="60" t="s">
        <v>1262</v>
      </c>
      <c r="E124" s="66"/>
      <c r="F124" s="66"/>
      <c r="G124" s="66"/>
    </row>
    <row r="125" spans="1:7" s="65" customFormat="1" x14ac:dyDescent="0.2">
      <c r="E125" s="66"/>
      <c r="F125" s="66"/>
      <c r="G125" s="66"/>
    </row>
    <row r="126" spans="1:7" s="65" customFormat="1" x14ac:dyDescent="0.2">
      <c r="E126" s="66"/>
      <c r="F126" s="66"/>
      <c r="G126" s="66"/>
    </row>
    <row r="127" spans="1:7" s="65" customFormat="1" x14ac:dyDescent="0.2">
      <c r="E127" s="66"/>
      <c r="F127" s="66"/>
      <c r="G127" s="66"/>
    </row>
    <row r="128" spans="1:7" s="65" customFormat="1" x14ac:dyDescent="0.2">
      <c r="E128" s="66"/>
      <c r="F128" s="66"/>
      <c r="G128" s="66"/>
    </row>
    <row r="129" spans="5:7" s="65" customFormat="1" x14ac:dyDescent="0.2">
      <c r="E129" s="66"/>
      <c r="F129" s="66"/>
      <c r="G129" s="66"/>
    </row>
    <row r="130" spans="5:7" s="65" customFormat="1" x14ac:dyDescent="0.2">
      <c r="E130" s="66"/>
      <c r="F130" s="66"/>
      <c r="G130" s="66"/>
    </row>
    <row r="131" spans="5:7" s="65" customFormat="1" x14ac:dyDescent="0.2">
      <c r="E131" s="66"/>
      <c r="F131" s="66"/>
      <c r="G131" s="66"/>
    </row>
    <row r="132" spans="5:7" s="65" customFormat="1" x14ac:dyDescent="0.2">
      <c r="E132" s="66"/>
      <c r="F132" s="66"/>
      <c r="G132" s="66"/>
    </row>
    <row r="133" spans="5:7" s="65" customFormat="1" x14ac:dyDescent="0.2">
      <c r="E133" s="66"/>
      <c r="F133" s="66"/>
      <c r="G133" s="66"/>
    </row>
    <row r="134" spans="5:7" s="65" customFormat="1" x14ac:dyDescent="0.2">
      <c r="E134" s="66"/>
      <c r="F134" s="66"/>
      <c r="G134" s="66"/>
    </row>
    <row r="135" spans="5:7" s="65" customFormat="1" x14ac:dyDescent="0.2">
      <c r="E135" s="66"/>
      <c r="F135" s="66"/>
      <c r="G135" s="66"/>
    </row>
    <row r="136" spans="5:7" s="65" customFormat="1" x14ac:dyDescent="0.2">
      <c r="E136" s="66"/>
      <c r="F136" s="66"/>
      <c r="G136" s="66"/>
    </row>
    <row r="137" spans="5:7" s="65" customFormat="1" x14ac:dyDescent="0.2">
      <c r="E137" s="66"/>
      <c r="F137" s="66"/>
      <c r="G137" s="66"/>
    </row>
    <row r="138" spans="5:7" s="65" customFormat="1" x14ac:dyDescent="0.2">
      <c r="E138" s="66"/>
      <c r="F138" s="66"/>
      <c r="G138" s="66"/>
    </row>
    <row r="139" spans="5:7" s="58" customFormat="1" x14ac:dyDescent="0.2">
      <c r="E139" s="59"/>
      <c r="F139" s="59"/>
      <c r="G139" s="59"/>
    </row>
    <row r="140" spans="5:7" s="58" customFormat="1" x14ac:dyDescent="0.2">
      <c r="E140" s="59"/>
      <c r="F140" s="59"/>
      <c r="G140" s="59"/>
    </row>
    <row r="141" spans="5:7" s="58" customFormat="1" x14ac:dyDescent="0.2">
      <c r="E141" s="59"/>
      <c r="F141" s="59"/>
      <c r="G141" s="59"/>
    </row>
  </sheetData>
  <mergeCells count="8">
    <mergeCell ref="A85:B85"/>
    <mergeCell ref="A86:B86"/>
    <mergeCell ref="A1:G1"/>
    <mergeCell ref="A80:B80"/>
    <mergeCell ref="A81:B81"/>
    <mergeCell ref="A82:B82"/>
    <mergeCell ref="A83:B83"/>
    <mergeCell ref="A84:B84"/>
  </mergeCells>
  <conditionalFormatting sqref="F2:F3 F5:F65538">
    <cfRule type="cellIs" dxfId="69" priority="1" stopIfTrue="1" operator="between">
      <formula>0.009</formula>
      <formula>-0.009</formula>
    </cfRule>
  </conditionalFormatting>
  <hyperlinks>
    <hyperlink ref="A104" r:id="rId1" tooltip="https://www.franklintempletonindia.com/downloadsServlet/pdf/franklin-templeton-update-on-reliance-broadcast-july-23-2020-kcg9m1gq" xr:uid="{00000000-0004-0000-0400-000000000000}"/>
  </hyperlinks>
  <pageMargins left="0.7" right="0.7" top="0.75" bottom="0.75" header="0.3" footer="0.3"/>
  <pageSetup paperSize="9" scale="45"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7"/>
  <sheetViews>
    <sheetView view="pageBreakPreview" zoomScale="80" zoomScaleNormal="100" zoomScaleSheetLayoutView="80" workbookViewId="0">
      <selection sqref="A1:G1"/>
    </sheetView>
  </sheetViews>
  <sheetFormatPr defaultColWidth="9.21875" defaultRowHeight="10.199999999999999" x14ac:dyDescent="0.2"/>
  <cols>
    <col min="1" max="1" width="39.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13" t="s">
        <v>960</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961</v>
      </c>
      <c r="B7" s="27" t="s">
        <v>962</v>
      </c>
      <c r="C7" s="27" t="s">
        <v>963</v>
      </c>
      <c r="D7" s="31">
        <v>500</v>
      </c>
      <c r="E7" s="29">
        <v>5139.63</v>
      </c>
      <c r="F7" s="30">
        <v>6.1134393082599203</v>
      </c>
      <c r="G7" s="29">
        <v>4.3499999999999996</v>
      </c>
    </row>
    <row r="8" spans="1:7" x14ac:dyDescent="0.2">
      <c r="A8" s="27" t="s">
        <v>964</v>
      </c>
      <c r="B8" s="27" t="s">
        <v>965</v>
      </c>
      <c r="C8" s="27" t="s">
        <v>963</v>
      </c>
      <c r="D8" s="31">
        <v>500</v>
      </c>
      <c r="E8" s="29">
        <v>5006.8249999999998</v>
      </c>
      <c r="F8" s="30">
        <v>5.9554716515738502</v>
      </c>
      <c r="G8" s="29">
        <v>5.415</v>
      </c>
    </row>
    <row r="9" spans="1:7" x14ac:dyDescent="0.2">
      <c r="A9" s="27" t="s">
        <v>922</v>
      </c>
      <c r="B9" s="27" t="s">
        <v>923</v>
      </c>
      <c r="C9" s="27" t="s">
        <v>85</v>
      </c>
      <c r="D9" s="31">
        <v>400</v>
      </c>
      <c r="E9" s="29">
        <v>4211.2920000000004</v>
      </c>
      <c r="F9" s="30">
        <v>5.0092084549589302</v>
      </c>
      <c r="G9" s="29">
        <v>5.53</v>
      </c>
    </row>
    <row r="10" spans="1:7" x14ac:dyDescent="0.2">
      <c r="A10" s="27" t="s">
        <v>918</v>
      </c>
      <c r="B10" s="27" t="s">
        <v>919</v>
      </c>
      <c r="C10" s="27" t="s">
        <v>910</v>
      </c>
      <c r="D10" s="31">
        <v>360</v>
      </c>
      <c r="E10" s="29">
        <v>3864.9960000000001</v>
      </c>
      <c r="F10" s="30">
        <v>4.5972995084602104</v>
      </c>
      <c r="G10" s="29">
        <v>4.9513999999999996</v>
      </c>
    </row>
    <row r="11" spans="1:7" x14ac:dyDescent="0.2">
      <c r="A11" s="27" t="s">
        <v>908</v>
      </c>
      <c r="B11" s="27" t="s">
        <v>909</v>
      </c>
      <c r="C11" s="27" t="s">
        <v>910</v>
      </c>
      <c r="D11" s="31">
        <v>300</v>
      </c>
      <c r="E11" s="29">
        <v>3135.462</v>
      </c>
      <c r="F11" s="30">
        <v>3.7295401887597501</v>
      </c>
      <c r="G11" s="29">
        <v>4.6399999999999997</v>
      </c>
    </row>
    <row r="12" spans="1:7" x14ac:dyDescent="0.2">
      <c r="A12" s="27" t="s">
        <v>966</v>
      </c>
      <c r="B12" s="27" t="s">
        <v>967</v>
      </c>
      <c r="C12" s="27" t="s">
        <v>910</v>
      </c>
      <c r="D12" s="31">
        <v>300</v>
      </c>
      <c r="E12" s="29">
        <v>3075.2429999999999</v>
      </c>
      <c r="F12" s="30">
        <v>3.65791145250751</v>
      </c>
      <c r="G12" s="29">
        <v>4.125</v>
      </c>
    </row>
    <row r="13" spans="1:7" x14ac:dyDescent="0.2">
      <c r="A13" s="27" t="s">
        <v>883</v>
      </c>
      <c r="B13" s="27" t="s">
        <v>884</v>
      </c>
      <c r="C13" s="27" t="s">
        <v>885</v>
      </c>
      <c r="D13" s="31">
        <v>300</v>
      </c>
      <c r="E13" s="29">
        <v>3051.5459999999998</v>
      </c>
      <c r="F13" s="30">
        <v>3.62972456526313</v>
      </c>
      <c r="G13" s="29">
        <v>4.5875000000000004</v>
      </c>
    </row>
    <row r="14" spans="1:7" x14ac:dyDescent="0.2">
      <c r="A14" s="27" t="s">
        <v>968</v>
      </c>
      <c r="B14" s="27" t="s">
        <v>969</v>
      </c>
      <c r="C14" s="27" t="s">
        <v>85</v>
      </c>
      <c r="D14" s="31">
        <v>250</v>
      </c>
      <c r="E14" s="29">
        <v>2767.5925000000002</v>
      </c>
      <c r="F14" s="30">
        <v>3.2919701960540699</v>
      </c>
      <c r="G14" s="29">
        <v>5.19</v>
      </c>
    </row>
    <row r="15" spans="1:7" x14ac:dyDescent="0.2">
      <c r="A15" s="27" t="s">
        <v>970</v>
      </c>
      <c r="B15" s="27" t="s">
        <v>971</v>
      </c>
      <c r="C15" s="27" t="s">
        <v>85</v>
      </c>
      <c r="D15" s="31">
        <v>250</v>
      </c>
      <c r="E15" s="29">
        <v>2592.6675</v>
      </c>
      <c r="F15" s="30">
        <v>3.08390203336582</v>
      </c>
      <c r="G15" s="29">
        <v>5.6599000000000004</v>
      </c>
    </row>
    <row r="16" spans="1:7" x14ac:dyDescent="0.2">
      <c r="A16" s="27" t="s">
        <v>972</v>
      </c>
      <c r="B16" s="27" t="s">
        <v>973</v>
      </c>
      <c r="C16" s="27" t="s">
        <v>85</v>
      </c>
      <c r="D16" s="31">
        <v>250</v>
      </c>
      <c r="E16" s="29">
        <v>2578.0925000000002</v>
      </c>
      <c r="F16" s="30">
        <v>3.0665654978724302</v>
      </c>
      <c r="G16" s="29">
        <v>5.3550000000000004</v>
      </c>
    </row>
    <row r="17" spans="1:7" x14ac:dyDescent="0.2">
      <c r="A17" s="27" t="s">
        <v>974</v>
      </c>
      <c r="B17" s="27" t="s">
        <v>975</v>
      </c>
      <c r="C17" s="27" t="s">
        <v>910</v>
      </c>
      <c r="D17" s="31">
        <v>250</v>
      </c>
      <c r="E17" s="29">
        <v>2552.4575</v>
      </c>
      <c r="F17" s="30">
        <v>3.0360734164060199</v>
      </c>
      <c r="G17" s="29">
        <v>4.0044000000000004</v>
      </c>
    </row>
    <row r="18" spans="1:7" x14ac:dyDescent="0.2">
      <c r="A18" s="27" t="s">
        <v>902</v>
      </c>
      <c r="B18" s="27" t="s">
        <v>903</v>
      </c>
      <c r="C18" s="27" t="s">
        <v>85</v>
      </c>
      <c r="D18" s="31">
        <v>250</v>
      </c>
      <c r="E18" s="29">
        <v>2521.9</v>
      </c>
      <c r="F18" s="30">
        <v>2.9997261654050398</v>
      </c>
      <c r="G18" s="29">
        <v>4.2549999999999999</v>
      </c>
    </row>
    <row r="19" spans="1:7" x14ac:dyDescent="0.2">
      <c r="A19" s="27" t="s">
        <v>976</v>
      </c>
      <c r="B19" s="27" t="s">
        <v>977</v>
      </c>
      <c r="C19" s="27" t="s">
        <v>85</v>
      </c>
      <c r="D19" s="31">
        <v>250</v>
      </c>
      <c r="E19" s="29">
        <v>2498.9899999999998</v>
      </c>
      <c r="F19" s="30">
        <v>2.9724753916037701</v>
      </c>
      <c r="G19" s="29">
        <v>5.375</v>
      </c>
    </row>
    <row r="20" spans="1:7" x14ac:dyDescent="0.2">
      <c r="A20" s="27" t="s">
        <v>978</v>
      </c>
      <c r="B20" s="27" t="s">
        <v>979</v>
      </c>
      <c r="C20" s="27" t="s">
        <v>85</v>
      </c>
      <c r="D20" s="31">
        <v>250</v>
      </c>
      <c r="E20" s="29">
        <v>2494.09</v>
      </c>
      <c r="F20" s="30">
        <v>2.9666469851600201</v>
      </c>
      <c r="G20" s="29">
        <v>5.8650000000000002</v>
      </c>
    </row>
    <row r="21" spans="1:7" x14ac:dyDescent="0.2">
      <c r="A21" s="27" t="s">
        <v>927</v>
      </c>
      <c r="B21" s="27" t="s">
        <v>928</v>
      </c>
      <c r="C21" s="27" t="s">
        <v>85</v>
      </c>
      <c r="D21" s="31">
        <v>150</v>
      </c>
      <c r="E21" s="29">
        <v>1548.9749999999999</v>
      </c>
      <c r="F21" s="30">
        <v>1.84246038187806</v>
      </c>
      <c r="G21" s="29">
        <v>4.72</v>
      </c>
    </row>
    <row r="22" spans="1:7" x14ac:dyDescent="0.2">
      <c r="A22" s="27" t="s">
        <v>914</v>
      </c>
      <c r="B22" s="27" t="s">
        <v>915</v>
      </c>
      <c r="C22" s="27" t="s">
        <v>85</v>
      </c>
      <c r="D22" s="31">
        <v>120</v>
      </c>
      <c r="E22" s="29">
        <v>1209.2664</v>
      </c>
      <c r="F22" s="30">
        <v>1.4383869546870001</v>
      </c>
      <c r="G22" s="29">
        <v>3.5501</v>
      </c>
    </row>
    <row r="23" spans="1:7" x14ac:dyDescent="0.2">
      <c r="A23" s="27" t="s">
        <v>935</v>
      </c>
      <c r="B23" s="27" t="s">
        <v>936</v>
      </c>
      <c r="C23" s="27" t="s">
        <v>85</v>
      </c>
      <c r="D23" s="31">
        <v>110</v>
      </c>
      <c r="E23" s="29">
        <v>1204.1072999999999</v>
      </c>
      <c r="F23" s="30">
        <v>1.43225035638416</v>
      </c>
      <c r="G23" s="29">
        <v>5.7069999999999999</v>
      </c>
    </row>
    <row r="24" spans="1:7" x14ac:dyDescent="0.2">
      <c r="A24" s="27" t="s">
        <v>980</v>
      </c>
      <c r="B24" s="27" t="s">
        <v>981</v>
      </c>
      <c r="C24" s="27" t="s">
        <v>910</v>
      </c>
      <c r="D24" s="31">
        <v>100</v>
      </c>
      <c r="E24" s="29">
        <v>1093.117</v>
      </c>
      <c r="F24" s="30">
        <v>1.30023064623857</v>
      </c>
      <c r="G24" s="29">
        <v>5.8346</v>
      </c>
    </row>
    <row r="25" spans="1:7" x14ac:dyDescent="0.2">
      <c r="A25" s="27" t="s">
        <v>982</v>
      </c>
      <c r="B25" s="27" t="s">
        <v>983</v>
      </c>
      <c r="C25" s="27" t="s">
        <v>85</v>
      </c>
      <c r="D25" s="31">
        <v>100</v>
      </c>
      <c r="E25" s="29">
        <v>1077.5219999999999</v>
      </c>
      <c r="F25" s="30">
        <v>1.2816808506283199</v>
      </c>
      <c r="G25" s="29">
        <v>5.6599000000000004</v>
      </c>
    </row>
    <row r="26" spans="1:7" x14ac:dyDescent="0.2">
      <c r="A26" s="27" t="s">
        <v>984</v>
      </c>
      <c r="B26" s="27" t="s">
        <v>985</v>
      </c>
      <c r="C26" s="27" t="s">
        <v>986</v>
      </c>
      <c r="D26" s="31">
        <v>100</v>
      </c>
      <c r="E26" s="29">
        <v>1013.409</v>
      </c>
      <c r="F26" s="30">
        <v>1.2054203154593599</v>
      </c>
      <c r="G26" s="29">
        <v>9.5798000000000005</v>
      </c>
    </row>
    <row r="27" spans="1:7" x14ac:dyDescent="0.2">
      <c r="A27" s="27" t="s">
        <v>987</v>
      </c>
      <c r="B27" s="27" t="s">
        <v>988</v>
      </c>
      <c r="C27" s="27" t="s">
        <v>85</v>
      </c>
      <c r="D27" s="31">
        <v>50</v>
      </c>
      <c r="E27" s="29">
        <v>547.76149999999996</v>
      </c>
      <c r="F27" s="30">
        <v>0.65154625637476205</v>
      </c>
      <c r="G27" s="29">
        <v>5.5697999999999999</v>
      </c>
    </row>
    <row r="28" spans="1:7" x14ac:dyDescent="0.2">
      <c r="A28" s="27" t="s">
        <v>989</v>
      </c>
      <c r="B28" s="27" t="s">
        <v>990</v>
      </c>
      <c r="C28" s="27" t="s">
        <v>85</v>
      </c>
      <c r="D28" s="31">
        <v>50</v>
      </c>
      <c r="E28" s="29">
        <v>547.07650000000001</v>
      </c>
      <c r="F28" s="30">
        <v>0.65073146894334</v>
      </c>
      <c r="G28" s="29">
        <v>5.5549999999999997</v>
      </c>
    </row>
    <row r="29" spans="1:7" x14ac:dyDescent="0.2">
      <c r="A29" s="27" t="s">
        <v>991</v>
      </c>
      <c r="B29" s="27" t="s">
        <v>992</v>
      </c>
      <c r="C29" s="27" t="s">
        <v>85</v>
      </c>
      <c r="D29" s="31">
        <v>50</v>
      </c>
      <c r="E29" s="29">
        <v>540.19799999999998</v>
      </c>
      <c r="F29" s="30">
        <v>0.64254969471409296</v>
      </c>
      <c r="G29" s="29">
        <v>5.0650000000000004</v>
      </c>
    </row>
    <row r="30" spans="1:7" x14ac:dyDescent="0.2">
      <c r="A30" s="27" t="s">
        <v>920</v>
      </c>
      <c r="B30" s="27" t="s">
        <v>921</v>
      </c>
      <c r="C30" s="27" t="s">
        <v>85</v>
      </c>
      <c r="D30" s="31">
        <v>50</v>
      </c>
      <c r="E30" s="29">
        <v>538.84050000000002</v>
      </c>
      <c r="F30" s="30">
        <v>0.64093498823503503</v>
      </c>
      <c r="G30" s="29">
        <v>5.7999000000000001</v>
      </c>
    </row>
    <row r="31" spans="1:7" x14ac:dyDescent="0.2">
      <c r="A31" s="27" t="s">
        <v>886</v>
      </c>
      <c r="B31" s="27" t="s">
        <v>887</v>
      </c>
      <c r="C31" s="27" t="s">
        <v>878</v>
      </c>
      <c r="D31" s="31">
        <v>50</v>
      </c>
      <c r="E31" s="29">
        <v>510.38900000000001</v>
      </c>
      <c r="F31" s="30">
        <v>0.607092762534166</v>
      </c>
      <c r="G31" s="29">
        <v>4.8474000000000004</v>
      </c>
    </row>
    <row r="32" spans="1:7" x14ac:dyDescent="0.2">
      <c r="A32" s="27" t="s">
        <v>993</v>
      </c>
      <c r="B32" s="27" t="s">
        <v>994</v>
      </c>
      <c r="C32" s="27" t="s">
        <v>878</v>
      </c>
      <c r="D32" s="31">
        <v>50</v>
      </c>
      <c r="E32" s="29">
        <v>493.87099999999998</v>
      </c>
      <c r="F32" s="30">
        <v>0.587445085465226</v>
      </c>
      <c r="G32" s="29">
        <v>6.8339999999999996</v>
      </c>
    </row>
    <row r="33" spans="1:9" x14ac:dyDescent="0.2">
      <c r="A33" s="27" t="s">
        <v>896</v>
      </c>
      <c r="B33" s="27" t="s">
        <v>897</v>
      </c>
      <c r="C33" s="27" t="s">
        <v>85</v>
      </c>
      <c r="D33" s="31">
        <v>32</v>
      </c>
      <c r="E33" s="29">
        <v>326.13440000000003</v>
      </c>
      <c r="F33" s="30">
        <v>0.38792731397703101</v>
      </c>
      <c r="G33" s="29">
        <v>4.1550000000000002</v>
      </c>
    </row>
    <row r="34" spans="1:9" x14ac:dyDescent="0.2">
      <c r="A34" s="27" t="s">
        <v>995</v>
      </c>
      <c r="B34" s="27" t="s">
        <v>996</v>
      </c>
      <c r="C34" s="27" t="s">
        <v>997</v>
      </c>
      <c r="D34" s="31">
        <v>27</v>
      </c>
      <c r="E34" s="29">
        <v>276.81966</v>
      </c>
      <c r="F34" s="30">
        <v>0.329268875530563</v>
      </c>
      <c r="G34" s="29">
        <v>3.7700999999999998</v>
      </c>
    </row>
    <row r="35" spans="1:9" x14ac:dyDescent="0.2">
      <c r="A35" s="27" t="s">
        <v>947</v>
      </c>
      <c r="B35" s="27" t="s">
        <v>948</v>
      </c>
      <c r="C35" s="27" t="s">
        <v>85</v>
      </c>
      <c r="D35" s="31">
        <v>23</v>
      </c>
      <c r="E35" s="29">
        <v>231.07501999999999</v>
      </c>
      <c r="F35" s="30">
        <v>0.27485696644018098</v>
      </c>
      <c r="G35" s="29">
        <v>3.5251000000000001</v>
      </c>
    </row>
    <row r="36" spans="1:9" x14ac:dyDescent="0.2">
      <c r="A36" s="27" t="s">
        <v>998</v>
      </c>
      <c r="B36" s="27" t="s">
        <v>999</v>
      </c>
      <c r="C36" s="27" t="s">
        <v>910</v>
      </c>
      <c r="D36" s="31">
        <v>5</v>
      </c>
      <c r="E36" s="29">
        <v>50.958100000000002</v>
      </c>
      <c r="F36" s="30">
        <v>6.0613167020629903E-2</v>
      </c>
      <c r="G36" s="29">
        <v>3.76</v>
      </c>
    </row>
    <row r="37" spans="1:9" x14ac:dyDescent="0.2">
      <c r="A37" s="26" t="s">
        <v>33</v>
      </c>
      <c r="B37" s="26"/>
      <c r="C37" s="26"/>
      <c r="D37" s="32"/>
      <c r="E37" s="33">
        <f>SUM(E6:E36)</f>
        <v>56700.304379999987</v>
      </c>
      <c r="F37" s="34">
        <f>SUM(F6:F36)</f>
        <v>67.443350900160951</v>
      </c>
      <c r="G37" s="33"/>
      <c r="H37" s="18"/>
      <c r="I37" s="18"/>
    </row>
    <row r="38" spans="1:9" x14ac:dyDescent="0.2">
      <c r="A38" s="27"/>
      <c r="B38" s="27"/>
      <c r="C38" s="27"/>
      <c r="D38" s="28"/>
      <c r="E38" s="29"/>
      <c r="F38" s="30"/>
      <c r="G38" s="29"/>
    </row>
    <row r="39" spans="1:9" x14ac:dyDescent="0.2">
      <c r="A39" s="26" t="s">
        <v>50</v>
      </c>
      <c r="B39" s="27"/>
      <c r="C39" s="27"/>
      <c r="D39" s="28"/>
      <c r="E39" s="29"/>
      <c r="F39" s="30"/>
      <c r="G39" s="29"/>
    </row>
    <row r="40" spans="1:9" x14ac:dyDescent="0.2">
      <c r="A40" s="26" t="s">
        <v>51</v>
      </c>
      <c r="B40" s="27"/>
      <c r="C40" s="27"/>
      <c r="D40" s="28"/>
      <c r="E40" s="29"/>
      <c r="F40" s="30"/>
      <c r="G40" s="29"/>
    </row>
    <row r="41" spans="1:9" x14ac:dyDescent="0.2">
      <c r="A41" s="27" t="s">
        <v>1000</v>
      </c>
      <c r="B41" s="27" t="s">
        <v>1001</v>
      </c>
      <c r="C41" s="27" t="s">
        <v>52</v>
      </c>
      <c r="D41" s="31">
        <v>2500</v>
      </c>
      <c r="E41" s="29">
        <v>2441.125</v>
      </c>
      <c r="F41" s="30">
        <v>2.90364666938593</v>
      </c>
      <c r="G41" s="29">
        <v>3.9298999999999999</v>
      </c>
    </row>
    <row r="42" spans="1:9" x14ac:dyDescent="0.2">
      <c r="A42" s="27" t="s">
        <v>1002</v>
      </c>
      <c r="B42" s="27" t="s">
        <v>1003</v>
      </c>
      <c r="C42" s="27" t="s">
        <v>52</v>
      </c>
      <c r="D42" s="31">
        <v>1000</v>
      </c>
      <c r="E42" s="29">
        <v>982.38400000000001</v>
      </c>
      <c r="F42" s="30">
        <v>1.16851698690482</v>
      </c>
      <c r="G42" s="29">
        <v>3.7401</v>
      </c>
    </row>
    <row r="43" spans="1:9" x14ac:dyDescent="0.2">
      <c r="A43" s="26" t="s">
        <v>33</v>
      </c>
      <c r="B43" s="26"/>
      <c r="C43" s="26"/>
      <c r="D43" s="32"/>
      <c r="E43" s="33">
        <f>SUM(E40:E42)</f>
        <v>3423.509</v>
      </c>
      <c r="F43" s="34">
        <f>SUM(F40:F42)</f>
        <v>4.0721636562907495</v>
      </c>
      <c r="G43" s="33"/>
      <c r="H43" s="18"/>
      <c r="I43" s="18"/>
    </row>
    <row r="44" spans="1:9" x14ac:dyDescent="0.2">
      <c r="A44" s="27"/>
      <c r="B44" s="27"/>
      <c r="C44" s="27"/>
      <c r="D44" s="28"/>
      <c r="E44" s="29"/>
      <c r="F44" s="30"/>
      <c r="G44" s="29"/>
    </row>
    <row r="45" spans="1:9" x14ac:dyDescent="0.2">
      <c r="A45" s="26" t="s">
        <v>54</v>
      </c>
      <c r="B45" s="27"/>
      <c r="C45" s="27"/>
      <c r="D45" s="28"/>
      <c r="E45" s="29"/>
      <c r="F45" s="30"/>
      <c r="G45" s="29"/>
    </row>
    <row r="46" spans="1:9" x14ac:dyDescent="0.2">
      <c r="A46" s="27" t="s">
        <v>750</v>
      </c>
      <c r="B46" s="27" t="s">
        <v>751</v>
      </c>
      <c r="C46" s="27" t="s">
        <v>52</v>
      </c>
      <c r="D46" s="31">
        <v>500</v>
      </c>
      <c r="E46" s="29">
        <v>2495.9899999999998</v>
      </c>
      <c r="F46" s="30">
        <v>2.9689069794953502</v>
      </c>
      <c r="G46" s="29">
        <v>3.4504999999999999</v>
      </c>
    </row>
    <row r="47" spans="1:9" x14ac:dyDescent="0.2">
      <c r="A47" s="27" t="s">
        <v>855</v>
      </c>
      <c r="B47" s="27" t="s">
        <v>856</v>
      </c>
      <c r="C47" s="27" t="s">
        <v>52</v>
      </c>
      <c r="D47" s="31">
        <v>500</v>
      </c>
      <c r="E47" s="29">
        <v>2478.67</v>
      </c>
      <c r="F47" s="30">
        <v>2.9483053469227598</v>
      </c>
      <c r="G47" s="29">
        <v>3.49</v>
      </c>
    </row>
    <row r="48" spans="1:9" x14ac:dyDescent="0.2">
      <c r="A48" s="26" t="s">
        <v>33</v>
      </c>
      <c r="B48" s="26"/>
      <c r="C48" s="26"/>
      <c r="D48" s="32"/>
      <c r="E48" s="33">
        <f>SUM(E45:E47)</f>
        <v>4974.66</v>
      </c>
      <c r="F48" s="34">
        <f>SUM(F45:F47)</f>
        <v>5.9172123264181096</v>
      </c>
      <c r="G48" s="33"/>
      <c r="H48" s="18"/>
      <c r="I48" s="18"/>
    </row>
    <row r="49" spans="1:9" x14ac:dyDescent="0.2">
      <c r="A49" s="27"/>
      <c r="B49" s="27"/>
      <c r="C49" s="27"/>
      <c r="D49" s="28"/>
      <c r="E49" s="29"/>
      <c r="F49" s="30"/>
      <c r="G49" s="29"/>
    </row>
    <row r="50" spans="1:9" x14ac:dyDescent="0.2">
      <c r="A50" s="26" t="s">
        <v>58</v>
      </c>
      <c r="B50" s="27"/>
      <c r="C50" s="27"/>
      <c r="D50" s="28"/>
      <c r="E50" s="29"/>
      <c r="F50" s="30"/>
      <c r="G50" s="29"/>
    </row>
    <row r="51" spans="1:9" x14ac:dyDescent="0.2">
      <c r="A51" s="27" t="s">
        <v>80</v>
      </c>
      <c r="B51" s="27" t="s">
        <v>79</v>
      </c>
      <c r="C51" s="27" t="s">
        <v>59</v>
      </c>
      <c r="D51" s="31">
        <v>5998600</v>
      </c>
      <c r="E51" s="29">
        <v>5990.5018899999995</v>
      </c>
      <c r="F51" s="30">
        <v>7.1255264932556202</v>
      </c>
      <c r="G51" s="29">
        <v>5.6635999999999997</v>
      </c>
    </row>
    <row r="52" spans="1:9" x14ac:dyDescent="0.2">
      <c r="A52" s="27" t="s">
        <v>82</v>
      </c>
      <c r="B52" s="27" t="s">
        <v>81</v>
      </c>
      <c r="C52" s="27" t="s">
        <v>59</v>
      </c>
      <c r="D52" s="31">
        <v>4000000</v>
      </c>
      <c r="E52" s="29">
        <v>3987.0920000000001</v>
      </c>
      <c r="F52" s="30">
        <v>4.74252912338995</v>
      </c>
      <c r="G52" s="29">
        <v>5.3146000000000004</v>
      </c>
    </row>
    <row r="53" spans="1:9" x14ac:dyDescent="0.2">
      <c r="A53" s="27" t="s">
        <v>76</v>
      </c>
      <c r="B53" s="27" t="s">
        <v>75</v>
      </c>
      <c r="C53" s="27" t="s">
        <v>59</v>
      </c>
      <c r="D53" s="31">
        <v>3500000</v>
      </c>
      <c r="E53" s="29">
        <v>3700.123</v>
      </c>
      <c r="F53" s="30">
        <v>4.4011879052765703</v>
      </c>
      <c r="G53" s="29">
        <v>6.0576999999999996</v>
      </c>
    </row>
    <row r="54" spans="1:9" x14ac:dyDescent="0.2">
      <c r="A54" s="27" t="s">
        <v>73</v>
      </c>
      <c r="B54" s="27" t="s">
        <v>72</v>
      </c>
      <c r="C54" s="27" t="s">
        <v>59</v>
      </c>
      <c r="D54" s="31">
        <v>2000000</v>
      </c>
      <c r="E54" s="29">
        <v>2080.0520000000001</v>
      </c>
      <c r="F54" s="30">
        <v>2.4741609143118599</v>
      </c>
      <c r="G54" s="29">
        <v>5.9401999999999999</v>
      </c>
    </row>
    <row r="55" spans="1:9" x14ac:dyDescent="0.2">
      <c r="A55" s="26" t="s">
        <v>33</v>
      </c>
      <c r="B55" s="26"/>
      <c r="C55" s="26"/>
      <c r="D55" s="32"/>
      <c r="E55" s="33">
        <f>SUM(E51:E54)</f>
        <v>15757.768889999999</v>
      </c>
      <c r="F55" s="34">
        <f>SUM(F51:F54)</f>
        <v>18.743404436234002</v>
      </c>
      <c r="G55" s="33"/>
      <c r="H55" s="18"/>
      <c r="I55" s="18"/>
    </row>
    <row r="56" spans="1:9" x14ac:dyDescent="0.2">
      <c r="A56" s="27"/>
      <c r="B56" s="27"/>
      <c r="C56" s="27"/>
      <c r="D56" s="28"/>
      <c r="E56" s="29"/>
      <c r="F56" s="30"/>
      <c r="G56" s="29"/>
    </row>
    <row r="57" spans="1:9" x14ac:dyDescent="0.2">
      <c r="A57" s="26" t="s">
        <v>35</v>
      </c>
      <c r="B57" s="26"/>
      <c r="C57" s="26"/>
      <c r="D57" s="32"/>
      <c r="E57" s="33">
        <f>E37+E43+E48+E55</f>
        <v>80856.242269999988</v>
      </c>
      <c r="F57" s="34">
        <f>F37+F43+F48+F55</f>
        <v>96.176131319103817</v>
      </c>
      <c r="G57" s="33"/>
      <c r="H57" s="18"/>
      <c r="I57" s="18"/>
    </row>
    <row r="58" spans="1:9" x14ac:dyDescent="0.2">
      <c r="A58" s="26"/>
      <c r="B58" s="26"/>
      <c r="C58" s="26"/>
      <c r="D58" s="32"/>
      <c r="E58" s="33"/>
      <c r="F58" s="34"/>
      <c r="G58" s="33"/>
      <c r="H58" s="18"/>
      <c r="I58" s="18"/>
    </row>
    <row r="59" spans="1:9" x14ac:dyDescent="0.2">
      <c r="A59" s="26" t="s">
        <v>37</v>
      </c>
      <c r="B59" s="26"/>
      <c r="C59" s="26"/>
      <c r="D59" s="32"/>
      <c r="E59" s="33">
        <f>E61-(E37+E43+E48+E55)</f>
        <v>3214.7649134000094</v>
      </c>
      <c r="F59" s="34">
        <f>F61-(F37+F43+F48+F55)</f>
        <v>3.823868680896183</v>
      </c>
      <c r="G59" s="33"/>
      <c r="H59" s="18"/>
      <c r="I59" s="18"/>
    </row>
    <row r="60" spans="1:9" x14ac:dyDescent="0.2">
      <c r="A60" s="26"/>
      <c r="B60" s="26"/>
      <c r="C60" s="26"/>
      <c r="D60" s="32"/>
      <c r="E60" s="33"/>
      <c r="F60" s="34"/>
      <c r="G60" s="33"/>
      <c r="H60" s="18"/>
      <c r="I60" s="18"/>
    </row>
    <row r="61" spans="1:9" x14ac:dyDescent="0.2">
      <c r="A61" s="35" t="s">
        <v>36</v>
      </c>
      <c r="B61" s="35"/>
      <c r="C61" s="35"/>
      <c r="D61" s="36"/>
      <c r="E61" s="37">
        <v>84071.007183399997</v>
      </c>
      <c r="F61" s="38">
        <v>100</v>
      </c>
      <c r="G61" s="37"/>
      <c r="H61" s="18"/>
      <c r="I61" s="18"/>
    </row>
    <row r="63" spans="1:9" x14ac:dyDescent="0.2">
      <c r="A63" s="18" t="s">
        <v>60</v>
      </c>
    </row>
    <row r="64" spans="1:9" x14ac:dyDescent="0.2">
      <c r="A64" s="18" t="s">
        <v>38</v>
      </c>
    </row>
    <row r="66" spans="1:4" x14ac:dyDescent="0.2">
      <c r="A66" s="18" t="s">
        <v>39</v>
      </c>
    </row>
    <row r="67" spans="1:4" x14ac:dyDescent="0.2">
      <c r="A67" s="18" t="s">
        <v>40</v>
      </c>
    </row>
    <row r="68" spans="1:4" x14ac:dyDescent="0.2">
      <c r="A68" s="18" t="s">
        <v>41</v>
      </c>
      <c r="B68" s="18"/>
      <c r="C68" s="39" t="s">
        <v>43</v>
      </c>
      <c r="D68" s="19" t="s">
        <v>42</v>
      </c>
    </row>
    <row r="69" spans="1:4" x14ac:dyDescent="0.2">
      <c r="A69" s="9" t="s">
        <v>64</v>
      </c>
      <c r="C69" s="40">
        <v>17.495100000000001</v>
      </c>
      <c r="D69" s="40">
        <v>17.962900000000001</v>
      </c>
    </row>
    <row r="70" spans="1:4" x14ac:dyDescent="0.2">
      <c r="A70" s="9" t="s">
        <v>70</v>
      </c>
      <c r="C70" s="40">
        <v>10.6046</v>
      </c>
      <c r="D70" s="40">
        <v>10.485799999999999</v>
      </c>
    </row>
    <row r="71" spans="1:4" x14ac:dyDescent="0.2">
      <c r="A71" s="9" t="s">
        <v>67</v>
      </c>
      <c r="C71" s="40">
        <v>18.0184</v>
      </c>
      <c r="D71" s="40">
        <v>18.531199999999998</v>
      </c>
    </row>
    <row r="72" spans="1:4" x14ac:dyDescent="0.2">
      <c r="A72" s="9" t="s">
        <v>71</v>
      </c>
      <c r="C72" s="40">
        <v>11.0122</v>
      </c>
      <c r="D72" s="40">
        <v>10.9217</v>
      </c>
    </row>
    <row r="74" spans="1:4" x14ac:dyDescent="0.2">
      <c r="A74" s="18" t="s">
        <v>45</v>
      </c>
    </row>
    <row r="75" spans="1:4" x14ac:dyDescent="0.2">
      <c r="A75" s="115" t="s">
        <v>61</v>
      </c>
      <c r="B75" s="116"/>
      <c r="C75" s="44" t="s">
        <v>62</v>
      </c>
    </row>
    <row r="76" spans="1:4" x14ac:dyDescent="0.2">
      <c r="A76" s="111" t="s">
        <v>70</v>
      </c>
      <c r="B76" s="112"/>
      <c r="C76" s="45">
        <v>0.4</v>
      </c>
    </row>
    <row r="77" spans="1:4" x14ac:dyDescent="0.2">
      <c r="A77" s="111" t="s">
        <v>71</v>
      </c>
      <c r="B77" s="112"/>
      <c r="C77" s="45">
        <v>0.4</v>
      </c>
    </row>
    <row r="78" spans="1:4" x14ac:dyDescent="0.2">
      <c r="A78" s="9" t="s">
        <v>63</v>
      </c>
    </row>
    <row r="79" spans="1:4" x14ac:dyDescent="0.2">
      <c r="A79" s="9" t="s">
        <v>44</v>
      </c>
    </row>
    <row r="81" spans="1:7" x14ac:dyDescent="0.2">
      <c r="A81" s="18" t="s">
        <v>795</v>
      </c>
      <c r="D81" s="42">
        <v>2.5483772855890399</v>
      </c>
      <c r="E81" s="13" t="s">
        <v>47</v>
      </c>
    </row>
    <row r="83" spans="1:7" x14ac:dyDescent="0.2">
      <c r="A83" s="18" t="s">
        <v>48</v>
      </c>
      <c r="D83" s="41" t="s">
        <v>46</v>
      </c>
    </row>
    <row r="85" spans="1:7" s="65" customFormat="1" x14ac:dyDescent="0.2">
      <c r="A85" s="49" t="s">
        <v>796</v>
      </c>
      <c r="E85" s="66"/>
      <c r="F85" s="66"/>
      <c r="G85" s="66"/>
    </row>
    <row r="86" spans="1:7" s="65" customFormat="1" x14ac:dyDescent="0.2">
      <c r="A86" s="49"/>
      <c r="E86" s="66"/>
      <c r="F86" s="66"/>
      <c r="G86" s="66"/>
    </row>
    <row r="87" spans="1:7" s="65" customFormat="1" x14ac:dyDescent="0.2">
      <c r="A87" s="49" t="s">
        <v>1263</v>
      </c>
      <c r="E87" s="66"/>
      <c r="F87" s="66"/>
      <c r="G87" s="66"/>
    </row>
    <row r="88" spans="1:7" s="65" customFormat="1" x14ac:dyDescent="0.2">
      <c r="A88" s="67"/>
      <c r="E88" s="66"/>
      <c r="F88" s="66"/>
      <c r="G88" s="66"/>
    </row>
    <row r="89" spans="1:7" s="65" customFormat="1" x14ac:dyDescent="0.2">
      <c r="E89" s="66"/>
      <c r="F89" s="66"/>
      <c r="G89" s="66"/>
    </row>
    <row r="90" spans="1:7" s="65" customFormat="1" x14ac:dyDescent="0.2">
      <c r="E90" s="66"/>
      <c r="F90" s="66"/>
      <c r="G90" s="66"/>
    </row>
    <row r="91" spans="1:7" s="65" customFormat="1" x14ac:dyDescent="0.2">
      <c r="E91" s="66"/>
      <c r="F91" s="66"/>
      <c r="G91" s="66"/>
    </row>
    <row r="92" spans="1:7" s="65" customFormat="1" x14ac:dyDescent="0.2">
      <c r="E92" s="66"/>
      <c r="F92" s="66"/>
      <c r="G92" s="66"/>
    </row>
    <row r="93" spans="1:7" s="65" customFormat="1" x14ac:dyDescent="0.2">
      <c r="E93" s="66"/>
      <c r="F93" s="66"/>
      <c r="G93" s="66"/>
    </row>
    <row r="94" spans="1:7" s="65" customFormat="1" x14ac:dyDescent="0.2">
      <c r="E94" s="66"/>
      <c r="F94" s="66"/>
      <c r="G94" s="66"/>
    </row>
    <row r="95" spans="1:7" s="65" customFormat="1" x14ac:dyDescent="0.2">
      <c r="E95" s="66"/>
      <c r="F95" s="66"/>
      <c r="G95" s="66"/>
    </row>
    <row r="96" spans="1:7" s="65" customFormat="1" x14ac:dyDescent="0.2">
      <c r="E96" s="66"/>
      <c r="F96" s="66"/>
      <c r="G96" s="66"/>
    </row>
    <row r="97" spans="1:7" s="65" customFormat="1" x14ac:dyDescent="0.2">
      <c r="E97" s="66"/>
      <c r="F97" s="66"/>
      <c r="G97" s="66"/>
    </row>
    <row r="98" spans="1:7" s="65" customFormat="1" x14ac:dyDescent="0.2">
      <c r="E98" s="66"/>
      <c r="F98" s="66"/>
      <c r="G98" s="66"/>
    </row>
    <row r="99" spans="1:7" s="65" customFormat="1" x14ac:dyDescent="0.2">
      <c r="E99" s="66"/>
      <c r="F99" s="66"/>
      <c r="G99" s="66"/>
    </row>
    <row r="100" spans="1:7" s="65" customFormat="1" x14ac:dyDescent="0.2">
      <c r="E100" s="66"/>
      <c r="F100" s="66"/>
      <c r="G100" s="66"/>
    </row>
    <row r="101" spans="1:7" s="65" customFormat="1" x14ac:dyDescent="0.2">
      <c r="A101" s="49" t="s">
        <v>1004</v>
      </c>
      <c r="E101" s="66"/>
      <c r="F101" s="66"/>
      <c r="G101" s="66"/>
    </row>
    <row r="102" spans="1:7" s="65" customFormat="1" x14ac:dyDescent="0.2">
      <c r="E102" s="66"/>
      <c r="F102" s="66"/>
      <c r="G102" s="66"/>
    </row>
    <row r="103" spans="1:7" s="65" customFormat="1" x14ac:dyDescent="0.2">
      <c r="A103" s="60" t="s">
        <v>1262</v>
      </c>
      <c r="E103" s="66"/>
      <c r="F103" s="66"/>
      <c r="G103" s="66"/>
    </row>
    <row r="104" spans="1:7" s="65" customFormat="1" x14ac:dyDescent="0.2">
      <c r="E104" s="66"/>
      <c r="F104" s="66"/>
      <c r="G104" s="66"/>
    </row>
    <row r="105" spans="1:7" s="65" customFormat="1" x14ac:dyDescent="0.2">
      <c r="E105" s="66"/>
      <c r="F105" s="66"/>
      <c r="G105" s="66"/>
    </row>
    <row r="106" spans="1:7" s="65" customFormat="1" x14ac:dyDescent="0.2">
      <c r="E106" s="66"/>
      <c r="F106" s="66"/>
      <c r="G106" s="66"/>
    </row>
    <row r="107" spans="1:7" s="65" customFormat="1" x14ac:dyDescent="0.2">
      <c r="E107" s="66"/>
      <c r="F107" s="66"/>
      <c r="G107" s="66"/>
    </row>
    <row r="108" spans="1:7" s="65" customFormat="1" x14ac:dyDescent="0.2">
      <c r="E108" s="66"/>
      <c r="F108" s="66"/>
      <c r="G108" s="66"/>
    </row>
    <row r="109" spans="1:7" s="65" customFormat="1" x14ac:dyDescent="0.2">
      <c r="E109" s="66"/>
      <c r="F109" s="66"/>
      <c r="G109" s="66"/>
    </row>
    <row r="110" spans="1:7" s="65" customFormat="1" x14ac:dyDescent="0.2">
      <c r="E110" s="66"/>
      <c r="F110" s="66"/>
      <c r="G110" s="66"/>
    </row>
    <row r="111" spans="1:7" s="65" customFormat="1" x14ac:dyDescent="0.2">
      <c r="E111" s="66"/>
      <c r="F111" s="66"/>
      <c r="G111" s="66"/>
    </row>
    <row r="112" spans="1:7" s="65" customFormat="1" x14ac:dyDescent="0.2">
      <c r="E112" s="66"/>
      <c r="F112" s="66"/>
      <c r="G112" s="66"/>
    </row>
    <row r="113" spans="5:7" s="65" customFormat="1" x14ac:dyDescent="0.2">
      <c r="E113" s="66"/>
      <c r="F113" s="66"/>
      <c r="G113" s="66"/>
    </row>
    <row r="114" spans="5:7" s="65" customFormat="1" x14ac:dyDescent="0.2">
      <c r="E114" s="66"/>
      <c r="F114" s="66"/>
      <c r="G114" s="66"/>
    </row>
    <row r="115" spans="5:7" s="65" customFormat="1" x14ac:dyDescent="0.2">
      <c r="E115" s="66"/>
      <c r="F115" s="66"/>
      <c r="G115" s="66"/>
    </row>
    <row r="116" spans="5:7" s="65" customFormat="1" x14ac:dyDescent="0.2">
      <c r="E116" s="66"/>
      <c r="F116" s="66"/>
      <c r="G116" s="66"/>
    </row>
    <row r="117" spans="5:7" s="65" customFormat="1" x14ac:dyDescent="0.2">
      <c r="E117" s="66"/>
      <c r="F117" s="66"/>
      <c r="G117" s="66"/>
    </row>
  </sheetData>
  <mergeCells count="4">
    <mergeCell ref="A1:G1"/>
    <mergeCell ref="A75:B75"/>
    <mergeCell ref="A76:B76"/>
    <mergeCell ref="A77:B77"/>
  </mergeCells>
  <conditionalFormatting sqref="F2:F3 F5:F65523">
    <cfRule type="cellIs" dxfId="68"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8"/>
  <sheetViews>
    <sheetView view="pageBreakPreview" zoomScale="80" zoomScaleNormal="100" zoomScaleSheetLayoutView="80" workbookViewId="0">
      <selection sqref="A1:G1"/>
    </sheetView>
  </sheetViews>
  <sheetFormatPr defaultColWidth="9.21875" defaultRowHeight="10.199999999999999" x14ac:dyDescent="0.2"/>
  <cols>
    <col min="1" max="1" width="37.5546875" style="9" bestFit="1" customWidth="1"/>
    <col min="2" max="2" width="26.5546875" style="9" customWidth="1"/>
    <col min="3" max="3" width="20.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1005</v>
      </c>
      <c r="B1" s="114"/>
      <c r="C1" s="114"/>
      <c r="D1" s="114"/>
      <c r="E1" s="114"/>
      <c r="F1" s="114"/>
      <c r="G1" s="114"/>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1" t="s">
        <v>50</v>
      </c>
      <c r="B5" s="22"/>
      <c r="C5" s="22"/>
      <c r="D5" s="23"/>
      <c r="E5" s="24"/>
      <c r="F5" s="25"/>
      <c r="G5" s="24"/>
    </row>
    <row r="6" spans="1:9" x14ac:dyDescent="0.2">
      <c r="A6" s="26" t="s">
        <v>766</v>
      </c>
      <c r="B6" s="27"/>
      <c r="C6" s="27"/>
      <c r="D6" s="28"/>
      <c r="E6" s="29"/>
      <c r="F6" s="30"/>
      <c r="G6" s="29"/>
    </row>
    <row r="7" spans="1:9" x14ac:dyDescent="0.2">
      <c r="A7" s="27" t="s">
        <v>1006</v>
      </c>
      <c r="B7" s="27" t="s">
        <v>1007</v>
      </c>
      <c r="C7" s="27" t="s">
        <v>59</v>
      </c>
      <c r="D7" s="31">
        <v>2500000</v>
      </c>
      <c r="E7" s="29">
        <v>2477.3525</v>
      </c>
      <c r="F7" s="30">
        <v>12.4592698429423</v>
      </c>
      <c r="G7" s="29">
        <v>3.44</v>
      </c>
    </row>
    <row r="8" spans="1:9" x14ac:dyDescent="0.2">
      <c r="A8" s="26" t="s">
        <v>33</v>
      </c>
      <c r="B8" s="26"/>
      <c r="C8" s="26"/>
      <c r="D8" s="32"/>
      <c r="E8" s="33">
        <f>SUM(E6:E7)</f>
        <v>2477.3525</v>
      </c>
      <c r="F8" s="34">
        <f>SUM(F6:F7)</f>
        <v>12.4592698429423</v>
      </c>
      <c r="G8" s="33"/>
      <c r="H8" s="18"/>
      <c r="I8" s="18"/>
    </row>
    <row r="9" spans="1:9" x14ac:dyDescent="0.2">
      <c r="A9" s="27"/>
      <c r="B9" s="27"/>
      <c r="C9" s="27"/>
      <c r="D9" s="28"/>
      <c r="E9" s="29"/>
      <c r="F9" s="30"/>
      <c r="G9" s="29"/>
    </row>
    <row r="10" spans="1:9" x14ac:dyDescent="0.2">
      <c r="A10" s="26" t="s">
        <v>58</v>
      </c>
      <c r="B10" s="27"/>
      <c r="C10" s="27"/>
      <c r="D10" s="28"/>
      <c r="E10" s="29"/>
      <c r="F10" s="30"/>
      <c r="G10" s="29"/>
    </row>
    <row r="11" spans="1:9" x14ac:dyDescent="0.2">
      <c r="A11" s="27" t="s">
        <v>73</v>
      </c>
      <c r="B11" s="27" t="s">
        <v>72</v>
      </c>
      <c r="C11" s="27" t="s">
        <v>59</v>
      </c>
      <c r="D11" s="31">
        <v>4590000</v>
      </c>
      <c r="E11" s="29">
        <v>4773.7193399999996</v>
      </c>
      <c r="F11" s="30">
        <v>24.008314283709201</v>
      </c>
      <c r="G11" s="29">
        <v>5.9401999999999999</v>
      </c>
    </row>
    <row r="12" spans="1:9" x14ac:dyDescent="0.2">
      <c r="A12" s="27" t="s">
        <v>74</v>
      </c>
      <c r="B12" s="27" t="s">
        <v>1260</v>
      </c>
      <c r="C12" s="27" t="s">
        <v>59</v>
      </c>
      <c r="D12" s="31">
        <v>4000000</v>
      </c>
      <c r="E12" s="29">
        <v>3965.3240000000001</v>
      </c>
      <c r="F12" s="30">
        <v>19.9426774069074</v>
      </c>
      <c r="G12" s="29">
        <v>5.3865999999999996</v>
      </c>
    </row>
    <row r="13" spans="1:9" x14ac:dyDescent="0.2">
      <c r="A13" s="27" t="s">
        <v>76</v>
      </c>
      <c r="B13" s="27" t="s">
        <v>75</v>
      </c>
      <c r="C13" s="27" t="s">
        <v>59</v>
      </c>
      <c r="D13" s="31">
        <v>2125000</v>
      </c>
      <c r="E13" s="29">
        <v>2246.5032500000002</v>
      </c>
      <c r="F13" s="30">
        <v>11.298267079391</v>
      </c>
      <c r="G13" s="29">
        <v>6.0576999999999996</v>
      </c>
    </row>
    <row r="14" spans="1:9" x14ac:dyDescent="0.2">
      <c r="A14" s="27" t="s">
        <v>78</v>
      </c>
      <c r="B14" s="27" t="s">
        <v>77</v>
      </c>
      <c r="C14" s="27" t="s">
        <v>59</v>
      </c>
      <c r="D14" s="31">
        <v>2000000</v>
      </c>
      <c r="E14" s="29">
        <v>1985.018</v>
      </c>
      <c r="F14" s="30">
        <v>9.9831876590423594</v>
      </c>
      <c r="G14" s="29">
        <v>6.7229999999999999</v>
      </c>
    </row>
    <row r="15" spans="1:9" x14ac:dyDescent="0.2">
      <c r="A15" s="27" t="s">
        <v>80</v>
      </c>
      <c r="B15" s="27" t="s">
        <v>79</v>
      </c>
      <c r="C15" s="27" t="s">
        <v>59</v>
      </c>
      <c r="D15" s="31">
        <v>1900000</v>
      </c>
      <c r="E15" s="29">
        <v>1897.4349999999999</v>
      </c>
      <c r="F15" s="30">
        <v>9.5427092730821794</v>
      </c>
      <c r="G15" s="29">
        <v>5.6635999999999997</v>
      </c>
    </row>
    <row r="16" spans="1:9" x14ac:dyDescent="0.2">
      <c r="A16" s="27" t="s">
        <v>82</v>
      </c>
      <c r="B16" s="27" t="s">
        <v>81</v>
      </c>
      <c r="C16" s="27" t="s">
        <v>59</v>
      </c>
      <c r="D16" s="31">
        <v>200000</v>
      </c>
      <c r="E16" s="29">
        <v>199.3546</v>
      </c>
      <c r="F16" s="30">
        <v>1.0026077257200301</v>
      </c>
      <c r="G16" s="29">
        <v>5.3146000000000004</v>
      </c>
    </row>
    <row r="17" spans="1:9" x14ac:dyDescent="0.2">
      <c r="A17" s="26" t="s">
        <v>33</v>
      </c>
      <c r="B17" s="26"/>
      <c r="C17" s="26"/>
      <c r="D17" s="32"/>
      <c r="E17" s="33">
        <f>SUM(E11:E16)</f>
        <v>15067.35419</v>
      </c>
      <c r="F17" s="34">
        <f>SUM(F11:F16)</f>
        <v>75.777763427852165</v>
      </c>
      <c r="G17" s="33"/>
      <c r="H17" s="18"/>
      <c r="I17" s="18"/>
    </row>
    <row r="18" spans="1:9" x14ac:dyDescent="0.2">
      <c r="A18" s="27"/>
      <c r="B18" s="27"/>
      <c r="C18" s="27"/>
      <c r="D18" s="28"/>
      <c r="E18" s="29"/>
      <c r="F18" s="30"/>
      <c r="G18" s="29"/>
    </row>
    <row r="19" spans="1:9" x14ac:dyDescent="0.2">
      <c r="A19" s="26" t="s">
        <v>35</v>
      </c>
      <c r="B19" s="26"/>
      <c r="C19" s="26"/>
      <c r="D19" s="32"/>
      <c r="E19" s="33">
        <f>E8+E17</f>
        <v>17544.706689999999</v>
      </c>
      <c r="F19" s="34">
        <f>F8+F17</f>
        <v>88.23703327079447</v>
      </c>
      <c r="G19" s="33"/>
      <c r="H19" s="18"/>
      <c r="I19" s="18"/>
    </row>
    <row r="20" spans="1:9" x14ac:dyDescent="0.2">
      <c r="A20" s="26"/>
      <c r="B20" s="26"/>
      <c r="C20" s="26"/>
      <c r="D20" s="32"/>
      <c r="E20" s="33"/>
      <c r="F20" s="34"/>
      <c r="G20" s="33"/>
      <c r="H20" s="18"/>
      <c r="I20" s="18"/>
    </row>
    <row r="21" spans="1:9" x14ac:dyDescent="0.2">
      <c r="A21" s="26" t="s">
        <v>37</v>
      </c>
      <c r="B21" s="26"/>
      <c r="C21" s="26"/>
      <c r="D21" s="32"/>
      <c r="E21" s="33">
        <f>E23-(E8+E17)</f>
        <v>2338.9023114000011</v>
      </c>
      <c r="F21" s="34">
        <f>F23-(F8+F17)</f>
        <v>11.76296672920553</v>
      </c>
      <c r="G21" s="33"/>
      <c r="H21" s="18"/>
      <c r="I21" s="18"/>
    </row>
    <row r="22" spans="1:9" x14ac:dyDescent="0.2">
      <c r="A22" s="26"/>
      <c r="B22" s="26"/>
      <c r="C22" s="26"/>
      <c r="D22" s="32"/>
      <c r="E22" s="33"/>
      <c r="F22" s="34"/>
      <c r="G22" s="33"/>
      <c r="H22" s="18"/>
      <c r="I22" s="18"/>
    </row>
    <row r="23" spans="1:9" x14ac:dyDescent="0.2">
      <c r="A23" s="35" t="s">
        <v>36</v>
      </c>
      <c r="B23" s="35"/>
      <c r="C23" s="35"/>
      <c r="D23" s="36"/>
      <c r="E23" s="37">
        <v>19883.6090014</v>
      </c>
      <c r="F23" s="38">
        <v>100</v>
      </c>
      <c r="G23" s="37"/>
      <c r="H23" s="18"/>
      <c r="I23" s="18"/>
    </row>
    <row r="24" spans="1:9" x14ac:dyDescent="0.2">
      <c r="A24" s="96" t="s">
        <v>1261</v>
      </c>
    </row>
    <row r="25" spans="1:9" x14ac:dyDescent="0.2">
      <c r="A25" s="96"/>
    </row>
    <row r="26" spans="1:9" x14ac:dyDescent="0.2">
      <c r="A26" s="18" t="s">
        <v>39</v>
      </c>
    </row>
    <row r="27" spans="1:9" x14ac:dyDescent="0.2">
      <c r="A27" s="18" t="s">
        <v>40</v>
      </c>
    </row>
    <row r="28" spans="1:9" x14ac:dyDescent="0.2">
      <c r="A28" s="18" t="s">
        <v>41</v>
      </c>
      <c r="B28" s="18"/>
      <c r="C28" s="39" t="s">
        <v>43</v>
      </c>
      <c r="D28" s="19" t="s">
        <v>42</v>
      </c>
    </row>
    <row r="29" spans="1:9" x14ac:dyDescent="0.2">
      <c r="A29" s="9" t="s">
        <v>83</v>
      </c>
      <c r="C29" s="40">
        <v>46.93</v>
      </c>
      <c r="D29" s="40">
        <v>48.451999999999998</v>
      </c>
    </row>
    <row r="30" spans="1:9" x14ac:dyDescent="0.2">
      <c r="A30" s="9" t="s">
        <v>1008</v>
      </c>
      <c r="C30" s="40">
        <v>10.3682</v>
      </c>
      <c r="D30" s="40">
        <v>10.291399999999999</v>
      </c>
    </row>
    <row r="31" spans="1:9" x14ac:dyDescent="0.2">
      <c r="A31" s="9" t="s">
        <v>84</v>
      </c>
      <c r="C31" s="40">
        <v>50.378</v>
      </c>
      <c r="D31" s="40">
        <v>52.126300000000001</v>
      </c>
    </row>
    <row r="32" spans="1:9" x14ac:dyDescent="0.2">
      <c r="A32" s="9" t="s">
        <v>1009</v>
      </c>
      <c r="C32" s="40">
        <v>11.467000000000001</v>
      </c>
      <c r="D32" s="40">
        <v>11.451599999999999</v>
      </c>
    </row>
    <row r="34" spans="1:7" x14ac:dyDescent="0.2">
      <c r="A34" s="18" t="s">
        <v>45</v>
      </c>
    </row>
    <row r="35" spans="1:7" x14ac:dyDescent="0.2">
      <c r="A35" s="115" t="s">
        <v>61</v>
      </c>
      <c r="B35" s="116"/>
      <c r="C35" s="44" t="s">
        <v>62</v>
      </c>
    </row>
    <row r="36" spans="1:7" x14ac:dyDescent="0.2">
      <c r="A36" s="111" t="s">
        <v>1008</v>
      </c>
      <c r="B36" s="112"/>
      <c r="C36" s="45">
        <v>0.41</v>
      </c>
    </row>
    <row r="37" spans="1:7" x14ac:dyDescent="0.2">
      <c r="A37" s="111" t="s">
        <v>1009</v>
      </c>
      <c r="B37" s="112"/>
      <c r="C37" s="45">
        <v>0.41</v>
      </c>
    </row>
    <row r="38" spans="1:7" x14ac:dyDescent="0.2">
      <c r="A38" s="9" t="s">
        <v>63</v>
      </c>
    </row>
    <row r="39" spans="1:7" x14ac:dyDescent="0.2">
      <c r="A39" s="9" t="s">
        <v>44</v>
      </c>
    </row>
    <row r="41" spans="1:7" x14ac:dyDescent="0.2">
      <c r="A41" s="18" t="s">
        <v>795</v>
      </c>
      <c r="D41" s="42">
        <v>4.75246306627397</v>
      </c>
      <c r="E41" s="13" t="s">
        <v>47</v>
      </c>
    </row>
    <row r="43" spans="1:7" ht="27.75" customHeight="1" x14ac:dyDescent="0.2">
      <c r="A43" s="118" t="s">
        <v>48</v>
      </c>
      <c r="B43" s="118"/>
      <c r="C43" s="118"/>
      <c r="D43" s="41" t="s">
        <v>46</v>
      </c>
    </row>
    <row r="45" spans="1:7" s="65" customFormat="1" x14ac:dyDescent="0.2">
      <c r="A45" s="49" t="s">
        <v>796</v>
      </c>
      <c r="E45" s="66"/>
      <c r="F45" s="66"/>
      <c r="G45" s="66"/>
    </row>
    <row r="46" spans="1:7" s="65" customFormat="1" x14ac:dyDescent="0.2">
      <c r="A46" s="49"/>
      <c r="E46" s="66"/>
      <c r="F46" s="66"/>
      <c r="G46" s="66"/>
    </row>
    <row r="47" spans="1:7" s="65" customFormat="1" x14ac:dyDescent="0.2">
      <c r="A47" s="49" t="s">
        <v>1263</v>
      </c>
      <c r="E47" s="66"/>
      <c r="F47" s="66"/>
      <c r="G47" s="66"/>
    </row>
    <row r="48" spans="1:7" s="65" customFormat="1" x14ac:dyDescent="0.2">
      <c r="A48" s="67"/>
      <c r="E48" s="66"/>
      <c r="F48" s="66"/>
      <c r="G48" s="66"/>
    </row>
    <row r="49" spans="1:7" s="65" customFormat="1" x14ac:dyDescent="0.2">
      <c r="E49" s="66"/>
      <c r="F49" s="66"/>
      <c r="G49" s="66"/>
    </row>
    <row r="50" spans="1:7" s="65" customFormat="1" x14ac:dyDescent="0.2">
      <c r="E50" s="66"/>
      <c r="F50" s="66"/>
      <c r="G50" s="66"/>
    </row>
    <row r="51" spans="1:7" s="65" customFormat="1" x14ac:dyDescent="0.2">
      <c r="E51" s="66"/>
      <c r="F51" s="66"/>
      <c r="G51" s="66"/>
    </row>
    <row r="52" spans="1:7" s="65" customFormat="1" x14ac:dyDescent="0.2">
      <c r="E52" s="66"/>
      <c r="F52" s="66"/>
      <c r="G52" s="66"/>
    </row>
    <row r="53" spans="1:7" s="65" customFormat="1" x14ac:dyDescent="0.2">
      <c r="E53" s="66"/>
      <c r="F53" s="66"/>
      <c r="G53" s="66"/>
    </row>
    <row r="54" spans="1:7" s="65" customFormat="1" x14ac:dyDescent="0.2">
      <c r="E54" s="66"/>
      <c r="F54" s="66"/>
      <c r="G54" s="66"/>
    </row>
    <row r="55" spans="1:7" s="65" customFormat="1" x14ac:dyDescent="0.2">
      <c r="E55" s="66"/>
      <c r="F55" s="66"/>
      <c r="G55" s="66"/>
    </row>
    <row r="56" spans="1:7" s="65" customFormat="1" x14ac:dyDescent="0.2">
      <c r="E56" s="66"/>
      <c r="F56" s="66"/>
      <c r="G56" s="66"/>
    </row>
    <row r="57" spans="1:7" s="65" customFormat="1" x14ac:dyDescent="0.2">
      <c r="E57" s="66"/>
      <c r="F57" s="66"/>
      <c r="G57" s="66"/>
    </row>
    <row r="58" spans="1:7" s="65" customFormat="1" x14ac:dyDescent="0.2">
      <c r="E58" s="66"/>
      <c r="F58" s="66"/>
      <c r="G58" s="66"/>
    </row>
    <row r="59" spans="1:7" s="65" customFormat="1" x14ac:dyDescent="0.2">
      <c r="E59" s="66"/>
      <c r="F59" s="66"/>
      <c r="G59" s="66"/>
    </row>
    <row r="60" spans="1:7" s="65" customFormat="1" x14ac:dyDescent="0.2">
      <c r="E60" s="66"/>
      <c r="F60" s="66"/>
      <c r="G60" s="66"/>
    </row>
    <row r="61" spans="1:7" s="65" customFormat="1" ht="31.5" customHeight="1" x14ac:dyDescent="0.2">
      <c r="A61" s="117" t="s">
        <v>1010</v>
      </c>
      <c r="B61" s="117"/>
      <c r="C61" s="117"/>
      <c r="D61" s="117"/>
      <c r="E61" s="117"/>
      <c r="F61" s="117"/>
      <c r="G61" s="117"/>
    </row>
    <row r="62" spans="1:7" s="65" customFormat="1" x14ac:dyDescent="0.2">
      <c r="E62" s="66"/>
      <c r="F62" s="66"/>
      <c r="G62" s="66"/>
    </row>
    <row r="63" spans="1:7" s="65" customFormat="1" x14ac:dyDescent="0.2">
      <c r="A63" s="60" t="s">
        <v>1262</v>
      </c>
      <c r="E63" s="66"/>
      <c r="F63" s="66"/>
      <c r="G63" s="66"/>
    </row>
    <row r="64" spans="1:7" s="65" customFormat="1" x14ac:dyDescent="0.2">
      <c r="E64" s="66"/>
      <c r="F64" s="66"/>
      <c r="G64" s="66"/>
    </row>
    <row r="65" spans="5:7" s="65" customFormat="1" x14ac:dyDescent="0.2">
      <c r="E65" s="66"/>
      <c r="F65" s="66"/>
      <c r="G65" s="66"/>
    </row>
    <row r="66" spans="5:7" s="65" customFormat="1" x14ac:dyDescent="0.2">
      <c r="E66" s="66"/>
      <c r="F66" s="66"/>
      <c r="G66" s="66"/>
    </row>
    <row r="67" spans="5:7" s="65" customFormat="1" x14ac:dyDescent="0.2">
      <c r="E67" s="66"/>
      <c r="F67" s="66"/>
      <c r="G67" s="66"/>
    </row>
    <row r="68" spans="5:7" s="65" customFormat="1" x14ac:dyDescent="0.2">
      <c r="E68" s="66"/>
      <c r="F68" s="66"/>
      <c r="G68" s="66"/>
    </row>
    <row r="69" spans="5:7" s="65" customFormat="1" x14ac:dyDescent="0.2">
      <c r="E69" s="66"/>
      <c r="F69" s="66"/>
      <c r="G69" s="66"/>
    </row>
    <row r="70" spans="5:7" s="65" customFormat="1" x14ac:dyDescent="0.2">
      <c r="E70" s="66"/>
      <c r="F70" s="66"/>
      <c r="G70" s="66"/>
    </row>
    <row r="71" spans="5:7" s="65" customFormat="1" x14ac:dyDescent="0.2">
      <c r="E71" s="66"/>
      <c r="F71" s="66"/>
      <c r="G71" s="66"/>
    </row>
    <row r="72" spans="5:7" s="65" customFormat="1" x14ac:dyDescent="0.2">
      <c r="E72" s="66"/>
      <c r="F72" s="66"/>
      <c r="G72" s="66"/>
    </row>
    <row r="73" spans="5:7" s="65" customFormat="1" x14ac:dyDescent="0.2">
      <c r="E73" s="66"/>
      <c r="F73" s="66"/>
      <c r="G73" s="66"/>
    </row>
    <row r="74" spans="5:7" s="65" customFormat="1" x14ac:dyDescent="0.2">
      <c r="E74" s="66"/>
      <c r="F74" s="66"/>
      <c r="G74" s="66"/>
    </row>
    <row r="75" spans="5:7" s="65" customFormat="1" x14ac:dyDescent="0.2">
      <c r="E75" s="66"/>
      <c r="F75" s="66"/>
      <c r="G75" s="66"/>
    </row>
    <row r="76" spans="5:7" s="65" customFormat="1" x14ac:dyDescent="0.2">
      <c r="E76" s="66"/>
      <c r="F76" s="66"/>
      <c r="G76" s="66"/>
    </row>
    <row r="77" spans="5:7" s="65" customFormat="1" x14ac:dyDescent="0.2">
      <c r="E77" s="66"/>
      <c r="F77" s="66"/>
      <c r="G77" s="66"/>
    </row>
    <row r="78" spans="5:7" s="58" customFormat="1" x14ac:dyDescent="0.2">
      <c r="E78" s="59"/>
      <c r="F78" s="59"/>
      <c r="G78" s="59"/>
    </row>
  </sheetData>
  <mergeCells count="6">
    <mergeCell ref="A61:G61"/>
    <mergeCell ref="A1:G1"/>
    <mergeCell ref="A35:B35"/>
    <mergeCell ref="A36:B36"/>
    <mergeCell ref="A37:B37"/>
    <mergeCell ref="A43:C43"/>
  </mergeCells>
  <conditionalFormatting sqref="F2:F3 F5:F60 F62:F65528">
    <cfRule type="cellIs" dxfId="67" priority="1" stopIfTrue="1" operator="between">
      <formula>0.009</formula>
      <formula>-0.009</formula>
    </cfRule>
  </conditionalFormatting>
  <pageMargins left="0.7" right="0.7" top="0.75" bottom="0.75" header="0.3" footer="0.3"/>
  <pageSetup paperSize="9" scale="5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0"/>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1011</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1012</v>
      </c>
      <c r="B7" s="27" t="s">
        <v>1013</v>
      </c>
      <c r="C7" s="27" t="s">
        <v>963</v>
      </c>
      <c r="D7" s="31">
        <v>40</v>
      </c>
      <c r="E7" s="29">
        <v>538.26639999999998</v>
      </c>
      <c r="F7" s="30">
        <v>10.1730787667796</v>
      </c>
      <c r="G7" s="29">
        <v>4.4649999999999999</v>
      </c>
    </row>
    <row r="8" spans="1:7" x14ac:dyDescent="0.2">
      <c r="A8" s="27" t="s">
        <v>1014</v>
      </c>
      <c r="B8" s="27" t="s">
        <v>1015</v>
      </c>
      <c r="C8" s="27" t="s">
        <v>85</v>
      </c>
      <c r="D8" s="31">
        <v>40</v>
      </c>
      <c r="E8" s="29">
        <v>533.93719999999996</v>
      </c>
      <c r="F8" s="30">
        <v>10.091258143019401</v>
      </c>
      <c r="G8" s="29">
        <v>4.2698999999999998</v>
      </c>
    </row>
    <row r="9" spans="1:7" x14ac:dyDescent="0.2">
      <c r="A9" s="27" t="s">
        <v>998</v>
      </c>
      <c r="B9" s="27" t="s">
        <v>999</v>
      </c>
      <c r="C9" s="27" t="s">
        <v>910</v>
      </c>
      <c r="D9" s="31">
        <v>42</v>
      </c>
      <c r="E9" s="29">
        <v>428.04804000000001</v>
      </c>
      <c r="F9" s="30">
        <v>8.0899837457541892</v>
      </c>
      <c r="G9" s="29">
        <v>3.76</v>
      </c>
    </row>
    <row r="10" spans="1:7" x14ac:dyDescent="0.2">
      <c r="A10" s="27" t="s">
        <v>931</v>
      </c>
      <c r="B10" s="27" t="s">
        <v>932</v>
      </c>
      <c r="C10" s="27" t="s">
        <v>851</v>
      </c>
      <c r="D10" s="31">
        <v>41</v>
      </c>
      <c r="E10" s="29">
        <v>417.93883</v>
      </c>
      <c r="F10" s="30">
        <v>7.8989226102274097</v>
      </c>
      <c r="G10" s="29">
        <v>3.7601</v>
      </c>
    </row>
    <row r="11" spans="1:7" x14ac:dyDescent="0.2">
      <c r="A11" s="27" t="s">
        <v>886</v>
      </c>
      <c r="B11" s="27" t="s">
        <v>887</v>
      </c>
      <c r="C11" s="27" t="s">
        <v>878</v>
      </c>
      <c r="D11" s="31">
        <v>40</v>
      </c>
      <c r="E11" s="29">
        <v>408.31119999999999</v>
      </c>
      <c r="F11" s="30">
        <v>7.7169631969565602</v>
      </c>
      <c r="G11" s="29">
        <v>4.8474000000000004</v>
      </c>
    </row>
    <row r="12" spans="1:7" x14ac:dyDescent="0.2">
      <c r="A12" s="27" t="s">
        <v>937</v>
      </c>
      <c r="B12" s="27" t="s">
        <v>938</v>
      </c>
      <c r="C12" s="27" t="s">
        <v>85</v>
      </c>
      <c r="D12" s="31">
        <v>30</v>
      </c>
      <c r="E12" s="29">
        <v>382.02659999999997</v>
      </c>
      <c r="F12" s="30">
        <v>7.2201918841766899</v>
      </c>
      <c r="G12" s="29">
        <v>4.2999000000000001</v>
      </c>
    </row>
    <row r="13" spans="1:7" x14ac:dyDescent="0.2">
      <c r="A13" s="27" t="s">
        <v>995</v>
      </c>
      <c r="B13" s="27" t="s">
        <v>996</v>
      </c>
      <c r="C13" s="27" t="s">
        <v>997</v>
      </c>
      <c r="D13" s="31">
        <v>37</v>
      </c>
      <c r="E13" s="29">
        <v>379.34546</v>
      </c>
      <c r="F13" s="30">
        <v>7.16951911618529</v>
      </c>
      <c r="G13" s="29">
        <v>3.7700999999999998</v>
      </c>
    </row>
    <row r="14" spans="1:7" x14ac:dyDescent="0.2">
      <c r="A14" s="27" t="s">
        <v>929</v>
      </c>
      <c r="B14" s="27" t="s">
        <v>930</v>
      </c>
      <c r="C14" s="27" t="s">
        <v>85</v>
      </c>
      <c r="D14" s="31">
        <v>30</v>
      </c>
      <c r="E14" s="29">
        <v>304.64370000000002</v>
      </c>
      <c r="F14" s="30">
        <v>5.75767752901384</v>
      </c>
      <c r="G14" s="29">
        <v>3.6999</v>
      </c>
    </row>
    <row r="15" spans="1:7" x14ac:dyDescent="0.2">
      <c r="A15" s="27" t="s">
        <v>1016</v>
      </c>
      <c r="B15" s="27" t="s">
        <v>1017</v>
      </c>
      <c r="C15" s="27" t="s">
        <v>963</v>
      </c>
      <c r="D15" s="31">
        <v>21</v>
      </c>
      <c r="E15" s="29">
        <v>276.11387999999999</v>
      </c>
      <c r="F15" s="30">
        <v>5.2184722097480503</v>
      </c>
      <c r="G15" s="29">
        <v>4.3049999999999997</v>
      </c>
    </row>
    <row r="16" spans="1:7" x14ac:dyDescent="0.2">
      <c r="A16" s="27" t="s">
        <v>945</v>
      </c>
      <c r="B16" s="27" t="s">
        <v>946</v>
      </c>
      <c r="C16" s="27" t="s">
        <v>85</v>
      </c>
      <c r="D16" s="31">
        <v>25</v>
      </c>
      <c r="E16" s="29">
        <v>253.82575</v>
      </c>
      <c r="F16" s="30">
        <v>4.7972330202793803</v>
      </c>
      <c r="G16" s="29">
        <v>3.7850999999999999</v>
      </c>
    </row>
    <row r="17" spans="1:9" x14ac:dyDescent="0.2">
      <c r="A17" s="27" t="s">
        <v>1018</v>
      </c>
      <c r="B17" s="27" t="s">
        <v>1019</v>
      </c>
      <c r="C17" s="27" t="s">
        <v>85</v>
      </c>
      <c r="D17" s="31">
        <v>19</v>
      </c>
      <c r="E17" s="29">
        <v>249.64822000000001</v>
      </c>
      <c r="F17" s="30">
        <v>4.7182789155078604</v>
      </c>
      <c r="G17" s="29">
        <v>4.29</v>
      </c>
    </row>
    <row r="18" spans="1:9" x14ac:dyDescent="0.2">
      <c r="A18" s="27" t="s">
        <v>1020</v>
      </c>
      <c r="B18" s="27" t="s">
        <v>1021</v>
      </c>
      <c r="C18" s="27" t="s">
        <v>851</v>
      </c>
      <c r="D18" s="31">
        <v>18</v>
      </c>
      <c r="E18" s="29">
        <v>183.82805999999999</v>
      </c>
      <c r="F18" s="30">
        <v>3.4742969910889601</v>
      </c>
      <c r="G18" s="29">
        <v>4.1501000000000001</v>
      </c>
    </row>
    <row r="19" spans="1:9" x14ac:dyDescent="0.2">
      <c r="A19" s="27" t="s">
        <v>1022</v>
      </c>
      <c r="B19" s="27" t="s">
        <v>1023</v>
      </c>
      <c r="C19" s="27" t="s">
        <v>85</v>
      </c>
      <c r="D19" s="31">
        <v>12</v>
      </c>
      <c r="E19" s="29">
        <v>157.51872</v>
      </c>
      <c r="F19" s="30">
        <v>2.9770580994881</v>
      </c>
      <c r="G19" s="29">
        <v>4.9599000000000002</v>
      </c>
    </row>
    <row r="20" spans="1:9" x14ac:dyDescent="0.2">
      <c r="A20" s="27" t="s">
        <v>896</v>
      </c>
      <c r="B20" s="27" t="s">
        <v>897</v>
      </c>
      <c r="C20" s="27" t="s">
        <v>85</v>
      </c>
      <c r="D20" s="31">
        <v>10</v>
      </c>
      <c r="E20" s="29">
        <v>101.917</v>
      </c>
      <c r="F20" s="30">
        <v>1.9262017258998101</v>
      </c>
      <c r="G20" s="29">
        <v>4.1550000000000002</v>
      </c>
    </row>
    <row r="21" spans="1:9" x14ac:dyDescent="0.2">
      <c r="A21" s="27" t="s">
        <v>883</v>
      </c>
      <c r="B21" s="27" t="s">
        <v>884</v>
      </c>
      <c r="C21" s="27" t="s">
        <v>885</v>
      </c>
      <c r="D21" s="31">
        <v>5</v>
      </c>
      <c r="E21" s="29">
        <v>50.859099999999998</v>
      </c>
      <c r="F21" s="30">
        <v>0.96122223179362598</v>
      </c>
      <c r="G21" s="29">
        <v>4.5875000000000004</v>
      </c>
    </row>
    <row r="22" spans="1:9" x14ac:dyDescent="0.2">
      <c r="A22" s="27" t="s">
        <v>1024</v>
      </c>
      <c r="B22" s="27" t="s">
        <v>1025</v>
      </c>
      <c r="C22" s="27" t="s">
        <v>851</v>
      </c>
      <c r="D22" s="31">
        <v>14</v>
      </c>
      <c r="E22" s="29">
        <v>14.240996000000001</v>
      </c>
      <c r="F22" s="30">
        <v>0.26915069197221497</v>
      </c>
      <c r="G22" s="29">
        <v>3.78</v>
      </c>
    </row>
    <row r="23" spans="1:9" x14ac:dyDescent="0.2">
      <c r="A23" s="26" t="s">
        <v>33</v>
      </c>
      <c r="B23" s="26"/>
      <c r="C23" s="26"/>
      <c r="D23" s="32"/>
      <c r="E23" s="33">
        <f>SUM(E6:E22)</f>
        <v>4680.4691560000001</v>
      </c>
      <c r="F23" s="34">
        <f>SUM(F6:F22)</f>
        <v>88.459508877890997</v>
      </c>
      <c r="G23" s="33"/>
      <c r="H23" s="18"/>
      <c r="I23" s="18"/>
    </row>
    <row r="24" spans="1:9" x14ac:dyDescent="0.2">
      <c r="A24" s="27"/>
      <c r="B24" s="27"/>
      <c r="C24" s="27"/>
      <c r="D24" s="28"/>
      <c r="E24" s="29"/>
      <c r="F24" s="30"/>
      <c r="G24" s="29"/>
    </row>
    <row r="25" spans="1:9" x14ac:dyDescent="0.2">
      <c r="A25" s="26" t="s">
        <v>50</v>
      </c>
      <c r="B25" s="27"/>
      <c r="C25" s="27"/>
      <c r="D25" s="28"/>
      <c r="E25" s="29"/>
      <c r="F25" s="30"/>
      <c r="G25" s="29"/>
    </row>
    <row r="26" spans="1:9" x14ac:dyDescent="0.2">
      <c r="A26" s="26" t="s">
        <v>51</v>
      </c>
      <c r="B26" s="27"/>
      <c r="C26" s="27"/>
      <c r="D26" s="28"/>
      <c r="E26" s="29"/>
      <c r="F26" s="30"/>
      <c r="G26" s="29"/>
    </row>
    <row r="27" spans="1:9" x14ac:dyDescent="0.2">
      <c r="A27" s="27" t="s">
        <v>949</v>
      </c>
      <c r="B27" s="27" t="s">
        <v>950</v>
      </c>
      <c r="C27" s="27" t="s">
        <v>52</v>
      </c>
      <c r="D27" s="31">
        <v>505</v>
      </c>
      <c r="E27" s="29">
        <v>493.21077500000001</v>
      </c>
      <c r="F27" s="30">
        <v>9.3215405284435597</v>
      </c>
      <c r="G27" s="29">
        <v>3.93</v>
      </c>
    </row>
    <row r="28" spans="1:9" x14ac:dyDescent="0.2">
      <c r="A28" s="26" t="s">
        <v>33</v>
      </c>
      <c r="B28" s="26"/>
      <c r="C28" s="26"/>
      <c r="D28" s="32"/>
      <c r="E28" s="33">
        <f>SUM(E26:E27)</f>
        <v>493.21077500000001</v>
      </c>
      <c r="F28" s="34">
        <f>SUM(F26:F27)</f>
        <v>9.3215405284435597</v>
      </c>
      <c r="G28" s="33"/>
      <c r="H28" s="18"/>
      <c r="I28" s="18"/>
    </row>
    <row r="29" spans="1:9" x14ac:dyDescent="0.2">
      <c r="A29" s="27"/>
      <c r="B29" s="27"/>
      <c r="C29" s="27"/>
      <c r="D29" s="28"/>
      <c r="E29" s="29"/>
      <c r="F29" s="30"/>
      <c r="G29" s="29"/>
    </row>
    <row r="30" spans="1:9" x14ac:dyDescent="0.2">
      <c r="A30" s="26" t="s">
        <v>35</v>
      </c>
      <c r="B30" s="26"/>
      <c r="C30" s="26"/>
      <c r="D30" s="32"/>
      <c r="E30" s="33">
        <f>E23+E28</f>
        <v>5173.6799310000006</v>
      </c>
      <c r="F30" s="34">
        <f>F23+F28</f>
        <v>97.78104940633456</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117.40659589999905</v>
      </c>
      <c r="F32" s="34">
        <f>F34-(F23+F28)</f>
        <v>2.2189505936654399</v>
      </c>
      <c r="G32" s="33"/>
      <c r="H32" s="18"/>
      <c r="I32" s="18"/>
    </row>
    <row r="33" spans="1:9" x14ac:dyDescent="0.2">
      <c r="A33" s="26"/>
      <c r="B33" s="26"/>
      <c r="C33" s="26"/>
      <c r="D33" s="32"/>
      <c r="E33" s="33"/>
      <c r="F33" s="34"/>
      <c r="G33" s="33"/>
      <c r="H33" s="18"/>
      <c r="I33" s="18"/>
    </row>
    <row r="34" spans="1:9" x14ac:dyDescent="0.2">
      <c r="A34" s="35" t="s">
        <v>36</v>
      </c>
      <c r="B34" s="35"/>
      <c r="C34" s="35"/>
      <c r="D34" s="36"/>
      <c r="E34" s="37">
        <v>5291.0865268999996</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64</v>
      </c>
      <c r="C41" s="40">
        <v>12.047700000000001</v>
      </c>
      <c r="D41" s="40">
        <v>12.3217</v>
      </c>
    </row>
    <row r="42" spans="1:9" x14ac:dyDescent="0.2">
      <c r="A42" s="9" t="s">
        <v>1026</v>
      </c>
      <c r="C42" s="40">
        <v>10.4186</v>
      </c>
      <c r="D42" s="40">
        <v>10.6556</v>
      </c>
    </row>
    <row r="43" spans="1:9" x14ac:dyDescent="0.2">
      <c r="A43" s="9" t="s">
        <v>66</v>
      </c>
      <c r="C43" s="40">
        <v>10.417999999999999</v>
      </c>
      <c r="D43" s="40">
        <v>10.2972</v>
      </c>
    </row>
    <row r="44" spans="1:9" x14ac:dyDescent="0.2">
      <c r="A44" s="9" t="s">
        <v>67</v>
      </c>
      <c r="C44" s="40">
        <v>12.0968</v>
      </c>
      <c r="D44" s="40">
        <v>12.3843</v>
      </c>
    </row>
    <row r="46" spans="1:9" x14ac:dyDescent="0.2">
      <c r="A46" s="18" t="s">
        <v>45</v>
      </c>
    </row>
    <row r="47" spans="1:9" x14ac:dyDescent="0.2">
      <c r="A47" s="115" t="s">
        <v>61</v>
      </c>
      <c r="B47" s="116"/>
      <c r="C47" s="44" t="s">
        <v>62</v>
      </c>
    </row>
    <row r="48" spans="1:9" x14ac:dyDescent="0.2">
      <c r="A48" s="111" t="s">
        <v>66</v>
      </c>
      <c r="B48" s="112"/>
      <c r="C48" s="45">
        <v>0.35499999999999998</v>
      </c>
    </row>
    <row r="49" spans="1:7" x14ac:dyDescent="0.2">
      <c r="A49" s="9" t="s">
        <v>63</v>
      </c>
    </row>
    <row r="50" spans="1:7" x14ac:dyDescent="0.2">
      <c r="A50" s="9" t="s">
        <v>44</v>
      </c>
    </row>
    <row r="52" spans="1:7" x14ac:dyDescent="0.2">
      <c r="A52" s="18" t="s">
        <v>795</v>
      </c>
      <c r="D52" s="42">
        <v>0.49456401589041099</v>
      </c>
      <c r="E52" s="13" t="s">
        <v>47</v>
      </c>
    </row>
    <row r="54" spans="1:7" x14ac:dyDescent="0.2">
      <c r="A54" s="18" t="s">
        <v>48</v>
      </c>
      <c r="D54" s="41" t="s">
        <v>46</v>
      </c>
    </row>
    <row r="56" spans="1:7" s="70" customFormat="1" x14ac:dyDescent="0.2">
      <c r="A56" s="69" t="s">
        <v>796</v>
      </c>
      <c r="E56" s="71"/>
      <c r="F56" s="71"/>
      <c r="G56" s="71"/>
    </row>
    <row r="57" spans="1:7" s="65" customFormat="1" x14ac:dyDescent="0.2">
      <c r="A57" s="49"/>
      <c r="E57" s="66"/>
      <c r="F57" s="66"/>
      <c r="G57" s="66"/>
    </row>
    <row r="58" spans="1:7" s="65" customFormat="1" x14ac:dyDescent="0.2">
      <c r="A58" s="49" t="s">
        <v>1263</v>
      </c>
      <c r="E58" s="66"/>
      <c r="F58" s="66"/>
      <c r="G58" s="66"/>
    </row>
    <row r="59" spans="1:7" s="65" customFormat="1" x14ac:dyDescent="0.2">
      <c r="A59" s="67"/>
      <c r="E59" s="66"/>
      <c r="F59" s="66"/>
      <c r="G59" s="66"/>
    </row>
    <row r="60" spans="1:7" s="65" customFormat="1" x14ac:dyDescent="0.2">
      <c r="E60" s="66"/>
      <c r="F60" s="66"/>
      <c r="G60" s="66"/>
    </row>
    <row r="61" spans="1:7" s="65" customFormat="1" x14ac:dyDescent="0.2">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A72" s="49" t="s">
        <v>1270</v>
      </c>
      <c r="E72" s="66"/>
      <c r="F72" s="66"/>
      <c r="G72" s="66"/>
    </row>
    <row r="73" spans="1:7" s="65" customFormat="1" x14ac:dyDescent="0.2">
      <c r="E73" s="66"/>
      <c r="F73" s="66"/>
      <c r="G73" s="66"/>
    </row>
    <row r="74" spans="1:7" s="65" customFormat="1" x14ac:dyDescent="0.2">
      <c r="A74" s="60" t="s">
        <v>1262</v>
      </c>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65" customFormat="1" x14ac:dyDescent="0.2">
      <c r="E86" s="66"/>
      <c r="F86" s="66"/>
      <c r="G86" s="66"/>
    </row>
    <row r="87" spans="5:7" s="65" customFormat="1" x14ac:dyDescent="0.2">
      <c r="E87" s="66"/>
      <c r="F87" s="66"/>
      <c r="G87" s="66"/>
    </row>
    <row r="88" spans="5:7" s="65" customFormat="1" x14ac:dyDescent="0.2">
      <c r="E88" s="66"/>
      <c r="F88" s="66"/>
      <c r="G88" s="66"/>
    </row>
    <row r="89" spans="5:7" s="65" customFormat="1" x14ac:dyDescent="0.2">
      <c r="E89" s="66"/>
      <c r="F89" s="66"/>
      <c r="G89" s="66"/>
    </row>
    <row r="90" spans="5:7" s="58" customFormat="1" x14ac:dyDescent="0.2">
      <c r="E90" s="59"/>
      <c r="F90" s="59"/>
      <c r="G90" s="59"/>
    </row>
  </sheetData>
  <mergeCells count="3">
    <mergeCell ref="A1:G1"/>
    <mergeCell ref="A47:B47"/>
    <mergeCell ref="A48:B48"/>
  </mergeCells>
  <conditionalFormatting sqref="F2:F3 F93:F65523 F5:F90">
    <cfRule type="cellIs" dxfId="66" priority="2" stopIfTrue="1" operator="between">
      <formula>0.009</formula>
      <formula>-0.009</formula>
    </cfRule>
  </conditionalFormatting>
  <conditionalFormatting sqref="F91:F92">
    <cfRule type="cellIs" dxfId="65"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7"/>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1027</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937</v>
      </c>
      <c r="B7" s="27" t="s">
        <v>938</v>
      </c>
      <c r="C7" s="27" t="s">
        <v>85</v>
      </c>
      <c r="D7" s="31">
        <v>39</v>
      </c>
      <c r="E7" s="29">
        <v>496.63458000000003</v>
      </c>
      <c r="F7" s="30">
        <v>12.0134452133893</v>
      </c>
      <c r="G7" s="29">
        <v>4.2999000000000001</v>
      </c>
    </row>
    <row r="8" spans="1:7" x14ac:dyDescent="0.2">
      <c r="A8" s="27" t="s">
        <v>1028</v>
      </c>
      <c r="B8" s="27" t="s">
        <v>1029</v>
      </c>
      <c r="C8" s="27" t="s">
        <v>85</v>
      </c>
      <c r="D8" s="31">
        <v>39</v>
      </c>
      <c r="E8" s="29">
        <v>398.45519999999999</v>
      </c>
      <c r="F8" s="30">
        <v>9.6385147308713304</v>
      </c>
      <c r="G8" s="29">
        <v>3.76</v>
      </c>
    </row>
    <row r="9" spans="1:7" x14ac:dyDescent="0.2">
      <c r="A9" s="27" t="s">
        <v>1030</v>
      </c>
      <c r="B9" s="27" t="s">
        <v>1031</v>
      </c>
      <c r="C9" s="27" t="s">
        <v>85</v>
      </c>
      <c r="D9" s="31">
        <v>39</v>
      </c>
      <c r="E9" s="29">
        <v>393.46593000000001</v>
      </c>
      <c r="F9" s="30">
        <v>9.5178257490452793</v>
      </c>
      <c r="G9" s="29">
        <v>3.5699000000000001</v>
      </c>
    </row>
    <row r="10" spans="1:7" x14ac:dyDescent="0.2">
      <c r="A10" s="27" t="s">
        <v>1016</v>
      </c>
      <c r="B10" s="27" t="s">
        <v>1017</v>
      </c>
      <c r="C10" s="27" t="s">
        <v>963</v>
      </c>
      <c r="D10" s="31">
        <v>29</v>
      </c>
      <c r="E10" s="29">
        <v>381.30011999999999</v>
      </c>
      <c r="F10" s="30">
        <v>9.2235383639189692</v>
      </c>
      <c r="G10" s="29">
        <v>4.3049999999999997</v>
      </c>
    </row>
    <row r="11" spans="1:7" x14ac:dyDescent="0.2">
      <c r="A11" s="27" t="s">
        <v>1020</v>
      </c>
      <c r="B11" s="27" t="s">
        <v>1021</v>
      </c>
      <c r="C11" s="27" t="s">
        <v>851</v>
      </c>
      <c r="D11" s="31">
        <v>37</v>
      </c>
      <c r="E11" s="29">
        <v>377.86878999999999</v>
      </c>
      <c r="F11" s="30">
        <v>9.1405354949603499</v>
      </c>
      <c r="G11" s="29">
        <v>4.1501000000000001</v>
      </c>
    </row>
    <row r="12" spans="1:7" x14ac:dyDescent="0.2">
      <c r="A12" s="27" t="s">
        <v>941</v>
      </c>
      <c r="B12" s="27" t="s">
        <v>942</v>
      </c>
      <c r="C12" s="27" t="s">
        <v>85</v>
      </c>
      <c r="D12" s="31">
        <v>27</v>
      </c>
      <c r="E12" s="29">
        <v>353.63439</v>
      </c>
      <c r="F12" s="30">
        <v>8.5543124480686803</v>
      </c>
      <c r="G12" s="29">
        <v>3.7602000000000002</v>
      </c>
    </row>
    <row r="13" spans="1:7" x14ac:dyDescent="0.2">
      <c r="A13" s="27" t="s">
        <v>883</v>
      </c>
      <c r="B13" s="27" t="s">
        <v>884</v>
      </c>
      <c r="C13" s="27" t="s">
        <v>885</v>
      </c>
      <c r="D13" s="31">
        <v>34</v>
      </c>
      <c r="E13" s="29">
        <v>345.84188</v>
      </c>
      <c r="F13" s="30">
        <v>8.3658139106535305</v>
      </c>
      <c r="G13" s="29">
        <v>4.5875000000000004</v>
      </c>
    </row>
    <row r="14" spans="1:7" x14ac:dyDescent="0.2">
      <c r="A14" s="27" t="s">
        <v>1022</v>
      </c>
      <c r="B14" s="27" t="s">
        <v>1023</v>
      </c>
      <c r="C14" s="27" t="s">
        <v>85</v>
      </c>
      <c r="D14" s="31">
        <v>24</v>
      </c>
      <c r="E14" s="29">
        <v>315.03744</v>
      </c>
      <c r="F14" s="30">
        <v>7.6206635180466797</v>
      </c>
      <c r="G14" s="29">
        <v>4.9599000000000002</v>
      </c>
    </row>
    <row r="15" spans="1:7" x14ac:dyDescent="0.2">
      <c r="A15" s="27" t="s">
        <v>945</v>
      </c>
      <c r="B15" s="27" t="s">
        <v>946</v>
      </c>
      <c r="C15" s="27" t="s">
        <v>85</v>
      </c>
      <c r="D15" s="31">
        <v>19</v>
      </c>
      <c r="E15" s="29">
        <v>192.90756999999999</v>
      </c>
      <c r="F15" s="30">
        <v>4.6663776884869197</v>
      </c>
      <c r="G15" s="29">
        <v>3.7850999999999999</v>
      </c>
    </row>
    <row r="16" spans="1:7" x14ac:dyDescent="0.2">
      <c r="A16" s="27" t="s">
        <v>929</v>
      </c>
      <c r="B16" s="27" t="s">
        <v>930</v>
      </c>
      <c r="C16" s="27" t="s">
        <v>85</v>
      </c>
      <c r="D16" s="31">
        <v>13</v>
      </c>
      <c r="E16" s="29">
        <v>132.01227</v>
      </c>
      <c r="F16" s="30">
        <v>3.1933381947349702</v>
      </c>
      <c r="G16" s="29">
        <v>3.6999</v>
      </c>
    </row>
    <row r="17" spans="1:9" x14ac:dyDescent="0.2">
      <c r="A17" s="27" t="s">
        <v>896</v>
      </c>
      <c r="B17" s="27" t="s">
        <v>897</v>
      </c>
      <c r="C17" s="27" t="s">
        <v>85</v>
      </c>
      <c r="D17" s="31">
        <v>12</v>
      </c>
      <c r="E17" s="29">
        <v>122.3004</v>
      </c>
      <c r="F17" s="30">
        <v>2.9584109003758901</v>
      </c>
      <c r="G17" s="29">
        <v>4.1550000000000002</v>
      </c>
    </row>
    <row r="18" spans="1:9" x14ac:dyDescent="0.2">
      <c r="A18" s="27" t="s">
        <v>1014</v>
      </c>
      <c r="B18" s="27" t="s">
        <v>1015</v>
      </c>
      <c r="C18" s="27" t="s">
        <v>85</v>
      </c>
      <c r="D18" s="31">
        <v>4</v>
      </c>
      <c r="E18" s="29">
        <v>53.393720000000002</v>
      </c>
      <c r="F18" s="30">
        <v>1.2915784679332101</v>
      </c>
      <c r="G18" s="29">
        <v>4.2698999999999998</v>
      </c>
    </row>
    <row r="19" spans="1:9" x14ac:dyDescent="0.2">
      <c r="A19" s="27" t="s">
        <v>1024</v>
      </c>
      <c r="B19" s="27" t="s">
        <v>1025</v>
      </c>
      <c r="C19" s="27" t="s">
        <v>851</v>
      </c>
      <c r="D19" s="31">
        <v>26</v>
      </c>
      <c r="E19" s="29">
        <v>26.447564</v>
      </c>
      <c r="F19" s="30">
        <v>0.63975883665130295</v>
      </c>
      <c r="G19" s="29">
        <v>3.78</v>
      </c>
    </row>
    <row r="20" spans="1:9" x14ac:dyDescent="0.2">
      <c r="A20" s="27" t="s">
        <v>933</v>
      </c>
      <c r="B20" s="27" t="s">
        <v>934</v>
      </c>
      <c r="C20" s="27" t="s">
        <v>85</v>
      </c>
      <c r="D20" s="31">
        <v>2</v>
      </c>
      <c r="E20" s="29">
        <v>20.369679999999999</v>
      </c>
      <c r="F20" s="30">
        <v>0.49273660060939101</v>
      </c>
      <c r="G20" s="29">
        <v>4.2491000000000003</v>
      </c>
    </row>
    <row r="21" spans="1:9" x14ac:dyDescent="0.2">
      <c r="A21" s="27" t="s">
        <v>1032</v>
      </c>
      <c r="B21" s="27" t="s">
        <v>1033</v>
      </c>
      <c r="C21" s="27" t="s">
        <v>963</v>
      </c>
      <c r="D21" s="31">
        <v>1</v>
      </c>
      <c r="E21" s="29">
        <v>13.143649999999999</v>
      </c>
      <c r="F21" s="30">
        <v>0.31794104868606798</v>
      </c>
      <c r="G21" s="29">
        <v>4.5</v>
      </c>
    </row>
    <row r="22" spans="1:9" x14ac:dyDescent="0.2">
      <c r="A22" s="27" t="s">
        <v>886</v>
      </c>
      <c r="B22" s="27" t="s">
        <v>887</v>
      </c>
      <c r="C22" s="27" t="s">
        <v>878</v>
      </c>
      <c r="D22" s="31">
        <v>1</v>
      </c>
      <c r="E22" s="29">
        <v>10.20778</v>
      </c>
      <c r="F22" s="30">
        <v>0.246923212194228</v>
      </c>
      <c r="G22" s="29">
        <v>4.8474000000000004</v>
      </c>
    </row>
    <row r="23" spans="1:9" x14ac:dyDescent="0.2">
      <c r="A23" s="26" t="s">
        <v>33</v>
      </c>
      <c r="B23" s="26"/>
      <c r="C23" s="26"/>
      <c r="D23" s="32"/>
      <c r="E23" s="33">
        <f>SUM(E6:E22)</f>
        <v>3633.0209640000003</v>
      </c>
      <c r="F23" s="34">
        <f>SUM(F6:F22)</f>
        <v>87.881714378626114</v>
      </c>
      <c r="G23" s="33"/>
      <c r="H23" s="18"/>
      <c r="I23" s="18"/>
    </row>
    <row r="24" spans="1:9" x14ac:dyDescent="0.2">
      <c r="A24" s="27"/>
      <c r="B24" s="27"/>
      <c r="C24" s="27"/>
      <c r="D24" s="28"/>
      <c r="E24" s="29"/>
      <c r="F24" s="30"/>
      <c r="G24" s="29"/>
    </row>
    <row r="25" spans="1:9" x14ac:dyDescent="0.2">
      <c r="A25" s="26" t="s">
        <v>50</v>
      </c>
      <c r="B25" s="27"/>
      <c r="C25" s="27"/>
      <c r="D25" s="28"/>
      <c r="E25" s="29"/>
      <c r="F25" s="30"/>
      <c r="G25" s="29"/>
    </row>
    <row r="26" spans="1:9" x14ac:dyDescent="0.2">
      <c r="A26" s="26" t="s">
        <v>51</v>
      </c>
      <c r="B26" s="27"/>
      <c r="C26" s="27"/>
      <c r="D26" s="28"/>
      <c r="E26" s="29"/>
      <c r="F26" s="30"/>
      <c r="G26" s="29"/>
    </row>
    <row r="27" spans="1:9" x14ac:dyDescent="0.2">
      <c r="A27" s="27" t="s">
        <v>949</v>
      </c>
      <c r="B27" s="27" t="s">
        <v>950</v>
      </c>
      <c r="C27" s="27" t="s">
        <v>52</v>
      </c>
      <c r="D27" s="31">
        <v>415</v>
      </c>
      <c r="E27" s="29">
        <v>405.311825</v>
      </c>
      <c r="F27" s="30">
        <v>9.8043744839039402</v>
      </c>
      <c r="G27" s="29">
        <v>3.93</v>
      </c>
    </row>
    <row r="28" spans="1:9" x14ac:dyDescent="0.2">
      <c r="A28" s="26" t="s">
        <v>33</v>
      </c>
      <c r="B28" s="26"/>
      <c r="C28" s="26"/>
      <c r="D28" s="32"/>
      <c r="E28" s="33">
        <f>SUM(E26:E27)</f>
        <v>405.311825</v>
      </c>
      <c r="F28" s="34">
        <f>SUM(F26:F27)</f>
        <v>9.8043744839039402</v>
      </c>
      <c r="G28" s="33"/>
      <c r="H28" s="18"/>
      <c r="I28" s="18"/>
    </row>
    <row r="29" spans="1:9" x14ac:dyDescent="0.2">
      <c r="A29" s="27"/>
      <c r="B29" s="27"/>
      <c r="C29" s="27"/>
      <c r="D29" s="28"/>
      <c r="E29" s="29"/>
      <c r="F29" s="30"/>
      <c r="G29" s="29"/>
    </row>
    <row r="30" spans="1:9" x14ac:dyDescent="0.2">
      <c r="A30" s="26" t="s">
        <v>35</v>
      </c>
      <c r="B30" s="26"/>
      <c r="C30" s="26"/>
      <c r="D30" s="32"/>
      <c r="E30" s="33">
        <f>E23+E28</f>
        <v>4038.332789</v>
      </c>
      <c r="F30" s="34">
        <f>F23+F28</f>
        <v>97.686088862530056</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95.656846599999881</v>
      </c>
      <c r="F32" s="34">
        <f>F34-(F23+F28)</f>
        <v>2.3139111374699439</v>
      </c>
      <c r="G32" s="33"/>
      <c r="H32" s="18"/>
      <c r="I32" s="18"/>
    </row>
    <row r="33" spans="1:9" x14ac:dyDescent="0.2">
      <c r="A33" s="26"/>
      <c r="B33" s="26"/>
      <c r="C33" s="26"/>
      <c r="D33" s="32"/>
      <c r="E33" s="33"/>
      <c r="F33" s="34"/>
      <c r="G33" s="33"/>
      <c r="H33" s="18"/>
      <c r="I33" s="18"/>
    </row>
    <row r="34" spans="1:9" x14ac:dyDescent="0.2">
      <c r="A34" s="35" t="s">
        <v>36</v>
      </c>
      <c r="B34" s="35"/>
      <c r="C34" s="35"/>
      <c r="D34" s="36"/>
      <c r="E34" s="37">
        <v>4133.9896355999999</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64</v>
      </c>
      <c r="C41" s="40">
        <v>12.182499999999999</v>
      </c>
      <c r="D41" s="40">
        <v>12.452400000000001</v>
      </c>
    </row>
    <row r="42" spans="1:9" x14ac:dyDescent="0.2">
      <c r="A42" s="9" t="s">
        <v>1026</v>
      </c>
      <c r="C42" s="40">
        <v>10.4697</v>
      </c>
      <c r="D42" s="40">
        <v>10.702500000000001</v>
      </c>
    </row>
    <row r="43" spans="1:9" x14ac:dyDescent="0.2">
      <c r="A43" s="9" t="s">
        <v>66</v>
      </c>
      <c r="C43" s="40">
        <v>10.464499999999999</v>
      </c>
      <c r="D43" s="40">
        <v>10.328099999999999</v>
      </c>
    </row>
    <row r="44" spans="1:9" x14ac:dyDescent="0.2">
      <c r="A44" s="9" t="s">
        <v>67</v>
      </c>
      <c r="C44" s="40">
        <v>12.234400000000001</v>
      </c>
      <c r="D44" s="40">
        <v>12.518000000000001</v>
      </c>
    </row>
    <row r="45" spans="1:9" x14ac:dyDescent="0.2">
      <c r="A45" s="9" t="s">
        <v>71</v>
      </c>
      <c r="C45" s="40">
        <v>10.5176</v>
      </c>
      <c r="D45" s="40">
        <v>10.7614</v>
      </c>
    </row>
    <row r="46" spans="1:9" x14ac:dyDescent="0.2">
      <c r="A46" s="9" t="s">
        <v>69</v>
      </c>
      <c r="C46" s="40">
        <v>10.5136</v>
      </c>
      <c r="D46" s="40">
        <v>10.3888</v>
      </c>
    </row>
    <row r="48" spans="1:9" x14ac:dyDescent="0.2">
      <c r="A48" s="18" t="s">
        <v>45</v>
      </c>
    </row>
    <row r="49" spans="1:7" x14ac:dyDescent="0.2">
      <c r="A49" s="115" t="s">
        <v>61</v>
      </c>
      <c r="B49" s="116"/>
      <c r="C49" s="44" t="s">
        <v>62</v>
      </c>
    </row>
    <row r="50" spans="1:7" x14ac:dyDescent="0.2">
      <c r="A50" s="111" t="s">
        <v>66</v>
      </c>
      <c r="B50" s="112"/>
      <c r="C50" s="45">
        <v>0.36499999999999999</v>
      </c>
    </row>
    <row r="51" spans="1:7" x14ac:dyDescent="0.2">
      <c r="A51" s="111" t="s">
        <v>69</v>
      </c>
      <c r="B51" s="112"/>
      <c r="C51" s="45">
        <v>0.36499999999999999</v>
      </c>
    </row>
    <row r="52" spans="1:7" x14ac:dyDescent="0.2">
      <c r="A52" s="9" t="s">
        <v>63</v>
      </c>
    </row>
    <row r="53" spans="1:7" x14ac:dyDescent="0.2">
      <c r="A53" s="9" t="s">
        <v>44</v>
      </c>
    </row>
    <row r="55" spans="1:7" x14ac:dyDescent="0.2">
      <c r="A55" s="18" t="s">
        <v>795</v>
      </c>
      <c r="D55" s="42">
        <v>0.43667010712328802</v>
      </c>
      <c r="E55" s="13" t="s">
        <v>47</v>
      </c>
    </row>
    <row r="57" spans="1:7" x14ac:dyDescent="0.2">
      <c r="A57" s="18" t="s">
        <v>48</v>
      </c>
      <c r="D57" s="41" t="s">
        <v>46</v>
      </c>
    </row>
    <row r="59" spans="1:7" s="65" customFormat="1" x14ac:dyDescent="0.2">
      <c r="A59" s="49" t="s">
        <v>796</v>
      </c>
      <c r="E59" s="66"/>
      <c r="F59" s="66"/>
      <c r="G59" s="66"/>
    </row>
    <row r="60" spans="1:7" s="65" customFormat="1" x14ac:dyDescent="0.2">
      <c r="A60" s="49"/>
      <c r="E60" s="66"/>
      <c r="F60" s="66"/>
      <c r="G60" s="66"/>
    </row>
    <row r="61" spans="1:7" s="65" customFormat="1" x14ac:dyDescent="0.2">
      <c r="A61" s="49" t="s">
        <v>1263</v>
      </c>
      <c r="E61" s="66"/>
      <c r="F61" s="66"/>
      <c r="G61" s="66"/>
    </row>
    <row r="62" spans="1:7" s="65" customFormat="1" x14ac:dyDescent="0.2">
      <c r="A62" s="67"/>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A75" s="49" t="s">
        <v>1270</v>
      </c>
      <c r="E75" s="66"/>
      <c r="F75" s="66"/>
      <c r="G75" s="66"/>
    </row>
    <row r="76" spans="1:7" s="65" customFormat="1" x14ac:dyDescent="0.2">
      <c r="E76" s="66"/>
      <c r="F76" s="66"/>
      <c r="G76" s="66"/>
    </row>
    <row r="77" spans="1:7" s="65" customFormat="1" x14ac:dyDescent="0.2">
      <c r="A77" s="60" t="s">
        <v>1262</v>
      </c>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65" customFormat="1" x14ac:dyDescent="0.2">
      <c r="E86" s="66"/>
      <c r="F86" s="66"/>
      <c r="G86" s="66"/>
    </row>
    <row r="87" spans="5:7" s="65" customFormat="1" x14ac:dyDescent="0.2">
      <c r="E87" s="66"/>
      <c r="F87" s="66"/>
      <c r="G87" s="66"/>
    </row>
    <row r="88" spans="5:7" s="65" customFormat="1" x14ac:dyDescent="0.2">
      <c r="E88" s="66"/>
      <c r="F88" s="66"/>
      <c r="G88" s="66"/>
    </row>
    <row r="89" spans="5:7" s="65" customFormat="1" x14ac:dyDescent="0.2">
      <c r="E89" s="66"/>
      <c r="F89" s="66"/>
      <c r="G89" s="66"/>
    </row>
    <row r="90" spans="5:7" s="65" customFormat="1" x14ac:dyDescent="0.2">
      <c r="E90" s="66"/>
      <c r="F90" s="66"/>
      <c r="G90" s="66"/>
    </row>
    <row r="91" spans="5:7" s="65" customFormat="1" x14ac:dyDescent="0.2">
      <c r="E91" s="66"/>
      <c r="F91" s="66"/>
      <c r="G91" s="66"/>
    </row>
    <row r="92" spans="5:7" s="65" customFormat="1" x14ac:dyDescent="0.2">
      <c r="E92" s="66"/>
      <c r="F92" s="66"/>
      <c r="G92" s="66"/>
    </row>
    <row r="93" spans="5:7" s="65" customFormat="1" x14ac:dyDescent="0.2">
      <c r="E93" s="66"/>
      <c r="F93" s="66"/>
      <c r="G93" s="66"/>
    </row>
    <row r="94" spans="5:7" s="65" customFormat="1" x14ac:dyDescent="0.2">
      <c r="E94" s="66"/>
      <c r="F94" s="66"/>
      <c r="G94" s="66"/>
    </row>
    <row r="95" spans="5:7" s="65" customFormat="1" x14ac:dyDescent="0.2">
      <c r="E95" s="66"/>
      <c r="F95" s="66"/>
      <c r="G95" s="66"/>
    </row>
    <row r="96" spans="5:7" s="65" customFormat="1" x14ac:dyDescent="0.2">
      <c r="E96" s="66"/>
      <c r="F96" s="66"/>
      <c r="G96" s="66"/>
    </row>
    <row r="97" spans="5:7" s="58" customFormat="1" x14ac:dyDescent="0.2">
      <c r="E97" s="59"/>
      <c r="F97" s="59"/>
      <c r="G97" s="59"/>
    </row>
  </sheetData>
  <mergeCells count="4">
    <mergeCell ref="A1:G1"/>
    <mergeCell ref="A49:B49"/>
    <mergeCell ref="A50:B50"/>
    <mergeCell ref="A51:B51"/>
  </mergeCells>
  <conditionalFormatting sqref="F2:F3 F5:F65532">
    <cfRule type="cellIs" dxfId="64"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2" manualBreakCount="2">
    <brk id="7" max="1048575" man="1"/>
    <brk id="8"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2"/>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1034</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1035</v>
      </c>
      <c r="B7" s="27" t="s">
        <v>1036</v>
      </c>
      <c r="C7" s="27" t="s">
        <v>85</v>
      </c>
      <c r="D7" s="31">
        <v>23</v>
      </c>
      <c r="E7" s="29">
        <v>304.51080000000002</v>
      </c>
      <c r="F7" s="30">
        <v>12.0551364441428</v>
      </c>
      <c r="G7" s="29">
        <v>4.2698</v>
      </c>
    </row>
    <row r="8" spans="1:7" x14ac:dyDescent="0.2">
      <c r="A8" s="27" t="s">
        <v>1037</v>
      </c>
      <c r="B8" s="27" t="s">
        <v>1038</v>
      </c>
      <c r="C8" s="27" t="s">
        <v>85</v>
      </c>
      <c r="D8" s="31">
        <v>23</v>
      </c>
      <c r="E8" s="29">
        <v>302.04174999999998</v>
      </c>
      <c r="F8" s="30">
        <v>11.9573903719594</v>
      </c>
      <c r="G8" s="29">
        <v>4.3148</v>
      </c>
    </row>
    <row r="9" spans="1:7" x14ac:dyDescent="0.2">
      <c r="A9" s="27" t="s">
        <v>1020</v>
      </c>
      <c r="B9" s="27" t="s">
        <v>1021</v>
      </c>
      <c r="C9" s="27" t="s">
        <v>851</v>
      </c>
      <c r="D9" s="31">
        <v>24</v>
      </c>
      <c r="E9" s="29">
        <v>245.10408000000001</v>
      </c>
      <c r="F9" s="30">
        <v>9.7033114339986994</v>
      </c>
      <c r="G9" s="29">
        <v>4.1501000000000001</v>
      </c>
    </row>
    <row r="10" spans="1:7" x14ac:dyDescent="0.2">
      <c r="A10" s="27" t="s">
        <v>1030</v>
      </c>
      <c r="B10" s="27" t="s">
        <v>1031</v>
      </c>
      <c r="C10" s="27" t="s">
        <v>85</v>
      </c>
      <c r="D10" s="31">
        <v>24</v>
      </c>
      <c r="E10" s="29">
        <v>242.13288</v>
      </c>
      <c r="F10" s="30">
        <v>9.5856859789973097</v>
      </c>
      <c r="G10" s="29">
        <v>3.5699000000000001</v>
      </c>
    </row>
    <row r="11" spans="1:7" x14ac:dyDescent="0.2">
      <c r="A11" s="27" t="s">
        <v>1032</v>
      </c>
      <c r="B11" s="27" t="s">
        <v>1033</v>
      </c>
      <c r="C11" s="27" t="s">
        <v>963</v>
      </c>
      <c r="D11" s="31">
        <v>18</v>
      </c>
      <c r="E11" s="29">
        <v>236.5857</v>
      </c>
      <c r="F11" s="30">
        <v>9.3660812497718808</v>
      </c>
      <c r="G11" s="29">
        <v>4.5</v>
      </c>
    </row>
    <row r="12" spans="1:7" x14ac:dyDescent="0.2">
      <c r="A12" s="27" t="s">
        <v>1028</v>
      </c>
      <c r="B12" s="27" t="s">
        <v>1029</v>
      </c>
      <c r="C12" s="27" t="s">
        <v>85</v>
      </c>
      <c r="D12" s="31">
        <v>23</v>
      </c>
      <c r="E12" s="29">
        <v>234.9864</v>
      </c>
      <c r="F12" s="30">
        <v>9.3027673058489793</v>
      </c>
      <c r="G12" s="29">
        <v>3.76</v>
      </c>
    </row>
    <row r="13" spans="1:7" x14ac:dyDescent="0.2">
      <c r="A13" s="27" t="s">
        <v>883</v>
      </c>
      <c r="B13" s="27" t="s">
        <v>884</v>
      </c>
      <c r="C13" s="27" t="s">
        <v>885</v>
      </c>
      <c r="D13" s="31">
        <v>21</v>
      </c>
      <c r="E13" s="29">
        <v>213.60821999999999</v>
      </c>
      <c r="F13" s="30">
        <v>8.4564364800541494</v>
      </c>
      <c r="G13" s="29">
        <v>4.5875000000000004</v>
      </c>
    </row>
    <row r="14" spans="1:7" x14ac:dyDescent="0.2">
      <c r="A14" s="27" t="s">
        <v>1022</v>
      </c>
      <c r="B14" s="27" t="s">
        <v>1023</v>
      </c>
      <c r="C14" s="27" t="s">
        <v>85</v>
      </c>
      <c r="D14" s="31">
        <v>14</v>
      </c>
      <c r="E14" s="29">
        <v>183.77184</v>
      </c>
      <c r="F14" s="30">
        <v>7.2752579080649298</v>
      </c>
      <c r="G14" s="29">
        <v>4.9599000000000002</v>
      </c>
    </row>
    <row r="15" spans="1:7" x14ac:dyDescent="0.2">
      <c r="A15" s="27" t="s">
        <v>945</v>
      </c>
      <c r="B15" s="27" t="s">
        <v>946</v>
      </c>
      <c r="C15" s="27" t="s">
        <v>85</v>
      </c>
      <c r="D15" s="31">
        <v>11</v>
      </c>
      <c r="E15" s="29">
        <v>111.68333</v>
      </c>
      <c r="F15" s="30">
        <v>4.4213794114567602</v>
      </c>
      <c r="G15" s="29">
        <v>3.7850999999999999</v>
      </c>
    </row>
    <row r="16" spans="1:7" x14ac:dyDescent="0.2">
      <c r="A16" s="27" t="s">
        <v>896</v>
      </c>
      <c r="B16" s="27" t="s">
        <v>897</v>
      </c>
      <c r="C16" s="27" t="s">
        <v>85</v>
      </c>
      <c r="D16" s="31">
        <v>6</v>
      </c>
      <c r="E16" s="29">
        <v>61.150199999999998</v>
      </c>
      <c r="F16" s="30">
        <v>2.4208468290340499</v>
      </c>
      <c r="G16" s="29">
        <v>4.1550000000000002</v>
      </c>
    </row>
    <row r="17" spans="1:9" x14ac:dyDescent="0.2">
      <c r="A17" s="27" t="s">
        <v>929</v>
      </c>
      <c r="B17" s="27" t="s">
        <v>930</v>
      </c>
      <c r="C17" s="27" t="s">
        <v>85</v>
      </c>
      <c r="D17" s="31">
        <v>3</v>
      </c>
      <c r="E17" s="29">
        <v>30.464369999999999</v>
      </c>
      <c r="F17" s="30">
        <v>1.2060397760435799</v>
      </c>
      <c r="G17" s="29">
        <v>3.6999</v>
      </c>
    </row>
    <row r="18" spans="1:9" x14ac:dyDescent="0.2">
      <c r="A18" s="27" t="s">
        <v>900</v>
      </c>
      <c r="B18" s="27" t="s">
        <v>901</v>
      </c>
      <c r="C18" s="27" t="s">
        <v>85</v>
      </c>
      <c r="D18" s="31">
        <v>2</v>
      </c>
      <c r="E18" s="29">
        <v>20.336639999999999</v>
      </c>
      <c r="F18" s="30">
        <v>0.80509778311774904</v>
      </c>
      <c r="G18" s="29">
        <v>3.7288999999999999</v>
      </c>
    </row>
    <row r="19" spans="1:9" x14ac:dyDescent="0.2">
      <c r="A19" s="27" t="s">
        <v>1024</v>
      </c>
      <c r="B19" s="27" t="s">
        <v>1025</v>
      </c>
      <c r="C19" s="27" t="s">
        <v>851</v>
      </c>
      <c r="D19" s="31">
        <v>11</v>
      </c>
      <c r="E19" s="29">
        <v>11.189354</v>
      </c>
      <c r="F19" s="30">
        <v>0.44297013173856198</v>
      </c>
      <c r="G19" s="29">
        <v>3.78</v>
      </c>
    </row>
    <row r="20" spans="1:9" x14ac:dyDescent="0.2">
      <c r="A20" s="27" t="s">
        <v>1039</v>
      </c>
      <c r="B20" s="27" t="s">
        <v>1040</v>
      </c>
      <c r="C20" s="27" t="s">
        <v>851</v>
      </c>
      <c r="D20" s="31">
        <v>1</v>
      </c>
      <c r="E20" s="29">
        <v>10.32816</v>
      </c>
      <c r="F20" s="30">
        <v>0.40887672298302002</v>
      </c>
      <c r="G20" s="29">
        <v>4.4649000000000001</v>
      </c>
    </row>
    <row r="21" spans="1:9" x14ac:dyDescent="0.2">
      <c r="A21" s="27" t="s">
        <v>933</v>
      </c>
      <c r="B21" s="27" t="s">
        <v>934</v>
      </c>
      <c r="C21" s="27" t="s">
        <v>85</v>
      </c>
      <c r="D21" s="31">
        <v>1</v>
      </c>
      <c r="E21" s="29">
        <v>10.184839999999999</v>
      </c>
      <c r="F21" s="30">
        <v>0.40320289415601501</v>
      </c>
      <c r="G21" s="29">
        <v>4.2491000000000003</v>
      </c>
    </row>
    <row r="22" spans="1:9" x14ac:dyDescent="0.2">
      <c r="A22" s="26" t="s">
        <v>33</v>
      </c>
      <c r="B22" s="26"/>
      <c r="C22" s="26"/>
      <c r="D22" s="32"/>
      <c r="E22" s="33">
        <f>SUM(E6:E21)</f>
        <v>2218.0785640000004</v>
      </c>
      <c r="F22" s="34">
        <f>SUM(F6:F21)</f>
        <v>87.810480721367881</v>
      </c>
      <c r="G22" s="33"/>
      <c r="H22" s="18"/>
      <c r="I22" s="18"/>
    </row>
    <row r="23" spans="1:9" x14ac:dyDescent="0.2">
      <c r="A23" s="27"/>
      <c r="B23" s="27"/>
      <c r="C23" s="27"/>
      <c r="D23" s="28"/>
      <c r="E23" s="29"/>
      <c r="F23" s="30"/>
      <c r="G23" s="29"/>
    </row>
    <row r="24" spans="1:9" x14ac:dyDescent="0.2">
      <c r="A24" s="26" t="s">
        <v>50</v>
      </c>
      <c r="B24" s="27"/>
      <c r="C24" s="27"/>
      <c r="D24" s="28"/>
      <c r="E24" s="29"/>
      <c r="F24" s="30"/>
      <c r="G24" s="29"/>
    </row>
    <row r="25" spans="1:9" x14ac:dyDescent="0.2">
      <c r="A25" s="26" t="s">
        <v>51</v>
      </c>
      <c r="B25" s="27"/>
      <c r="C25" s="27"/>
      <c r="D25" s="28"/>
      <c r="E25" s="29"/>
      <c r="F25" s="30"/>
      <c r="G25" s="29"/>
    </row>
    <row r="26" spans="1:9" x14ac:dyDescent="0.2">
      <c r="A26" s="27" t="s">
        <v>949</v>
      </c>
      <c r="B26" s="27" t="s">
        <v>950</v>
      </c>
      <c r="C26" s="27" t="s">
        <v>52</v>
      </c>
      <c r="D26" s="31">
        <v>255</v>
      </c>
      <c r="E26" s="29">
        <v>249.04702499999999</v>
      </c>
      <c r="F26" s="30">
        <v>9.8594068498813208</v>
      </c>
      <c r="G26" s="29">
        <v>3.93</v>
      </c>
    </row>
    <row r="27" spans="1:9" x14ac:dyDescent="0.2">
      <c r="A27" s="26" t="s">
        <v>33</v>
      </c>
      <c r="B27" s="26"/>
      <c r="C27" s="26"/>
      <c r="D27" s="32"/>
      <c r="E27" s="33">
        <f>SUM(E25:E26)</f>
        <v>249.04702499999999</v>
      </c>
      <c r="F27" s="34">
        <f>SUM(F25:F26)</f>
        <v>9.8594068498813208</v>
      </c>
      <c r="G27" s="33"/>
      <c r="H27" s="18"/>
      <c r="I27" s="18"/>
    </row>
    <row r="28" spans="1:9" x14ac:dyDescent="0.2">
      <c r="A28" s="27"/>
      <c r="B28" s="27"/>
      <c r="C28" s="27"/>
      <c r="D28" s="28"/>
      <c r="E28" s="29"/>
      <c r="F28" s="30"/>
      <c r="G28" s="29"/>
    </row>
    <row r="29" spans="1:9" x14ac:dyDescent="0.2">
      <c r="A29" s="26" t="s">
        <v>35</v>
      </c>
      <c r="B29" s="26"/>
      <c r="C29" s="26"/>
      <c r="D29" s="32"/>
      <c r="E29" s="33">
        <f>E22+E27</f>
        <v>2467.1255890000002</v>
      </c>
      <c r="F29" s="34">
        <f>F22+F27</f>
        <v>97.669887571249205</v>
      </c>
      <c r="G29" s="33"/>
      <c r="H29" s="18"/>
      <c r="I29" s="18"/>
    </row>
    <row r="30" spans="1:9" x14ac:dyDescent="0.2">
      <c r="A30" s="26"/>
      <c r="B30" s="26"/>
      <c r="C30" s="26"/>
      <c r="D30" s="32"/>
      <c r="E30" s="33"/>
      <c r="F30" s="34"/>
      <c r="G30" s="33"/>
      <c r="H30" s="18"/>
      <c r="I30" s="18"/>
    </row>
    <row r="31" spans="1:9" x14ac:dyDescent="0.2">
      <c r="A31" s="26" t="s">
        <v>37</v>
      </c>
      <c r="B31" s="26"/>
      <c r="C31" s="26"/>
      <c r="D31" s="32"/>
      <c r="E31" s="33">
        <f>E33-(E22+E27)</f>
        <v>58.858263699999952</v>
      </c>
      <c r="F31" s="34">
        <f>F33-(F22+F27)</f>
        <v>2.3301124287507946</v>
      </c>
      <c r="G31" s="33"/>
      <c r="H31" s="18"/>
      <c r="I31" s="18"/>
    </row>
    <row r="32" spans="1:9" x14ac:dyDescent="0.2">
      <c r="A32" s="26"/>
      <c r="B32" s="26"/>
      <c r="C32" s="26"/>
      <c r="D32" s="32"/>
      <c r="E32" s="33"/>
      <c r="F32" s="34"/>
      <c r="G32" s="33"/>
      <c r="H32" s="18"/>
      <c r="I32" s="18"/>
    </row>
    <row r="33" spans="1:9" x14ac:dyDescent="0.2">
      <c r="A33" s="35" t="s">
        <v>36</v>
      </c>
      <c r="B33" s="35"/>
      <c r="C33" s="35"/>
      <c r="D33" s="36"/>
      <c r="E33" s="37">
        <v>2525.9838527000002</v>
      </c>
      <c r="F33" s="38">
        <v>100</v>
      </c>
      <c r="G33" s="37"/>
      <c r="H33" s="18"/>
      <c r="I33" s="18"/>
    </row>
    <row r="35" spans="1:9" x14ac:dyDescent="0.2">
      <c r="A35" s="18" t="s">
        <v>38</v>
      </c>
    </row>
    <row r="37" spans="1:9" x14ac:dyDescent="0.2">
      <c r="A37" s="18" t="s">
        <v>39</v>
      </c>
    </row>
    <row r="38" spans="1:9" x14ac:dyDescent="0.2">
      <c r="A38" s="18" t="s">
        <v>40</v>
      </c>
    </row>
    <row r="39" spans="1:9" x14ac:dyDescent="0.2">
      <c r="A39" s="18" t="s">
        <v>41</v>
      </c>
      <c r="B39" s="18"/>
      <c r="C39" s="39" t="s">
        <v>43</v>
      </c>
      <c r="D39" s="19" t="s">
        <v>42</v>
      </c>
    </row>
    <row r="40" spans="1:9" x14ac:dyDescent="0.2">
      <c r="A40" s="9" t="s">
        <v>64</v>
      </c>
      <c r="C40" s="40">
        <v>12.256399999999999</v>
      </c>
      <c r="D40" s="40">
        <v>12.539</v>
      </c>
    </row>
    <row r="41" spans="1:9" x14ac:dyDescent="0.2">
      <c r="A41" s="9" t="s">
        <v>1026</v>
      </c>
      <c r="C41" s="40">
        <v>10.545</v>
      </c>
      <c r="D41" s="40">
        <v>10.7881</v>
      </c>
    </row>
    <row r="42" spans="1:9" x14ac:dyDescent="0.2">
      <c r="A42" s="9" t="s">
        <v>66</v>
      </c>
      <c r="C42" s="40">
        <v>10.5389</v>
      </c>
      <c r="D42" s="40">
        <v>10.416700000000001</v>
      </c>
    </row>
    <row r="43" spans="1:9" x14ac:dyDescent="0.2">
      <c r="A43" s="9" t="s">
        <v>67</v>
      </c>
      <c r="C43" s="40">
        <v>12.323499999999999</v>
      </c>
      <c r="D43" s="40">
        <v>12.6235</v>
      </c>
    </row>
    <row r="44" spans="1:9" x14ac:dyDescent="0.2">
      <c r="A44" s="9" t="s">
        <v>71</v>
      </c>
      <c r="C44" s="40">
        <v>10.609500000000001</v>
      </c>
      <c r="D44" s="40">
        <v>10.867599999999999</v>
      </c>
    </row>
    <row r="45" spans="1:9" x14ac:dyDescent="0.2">
      <c r="A45" s="9" t="s">
        <v>69</v>
      </c>
      <c r="C45" s="40">
        <v>10.6014</v>
      </c>
      <c r="D45" s="40">
        <v>10.494</v>
      </c>
    </row>
    <row r="47" spans="1:9" x14ac:dyDescent="0.2">
      <c r="A47" s="18" t="s">
        <v>45</v>
      </c>
    </row>
    <row r="48" spans="1:9" x14ac:dyDescent="0.2">
      <c r="A48" s="115" t="s">
        <v>61</v>
      </c>
      <c r="B48" s="116"/>
      <c r="C48" s="44" t="s">
        <v>62</v>
      </c>
    </row>
    <row r="49" spans="1:7" x14ac:dyDescent="0.2">
      <c r="A49" s="111" t="s">
        <v>66</v>
      </c>
      <c r="B49" s="112"/>
      <c r="C49" s="45">
        <v>0.36</v>
      </c>
    </row>
    <row r="50" spans="1:7" x14ac:dyDescent="0.2">
      <c r="A50" s="111" t="s">
        <v>69</v>
      </c>
      <c r="B50" s="112"/>
      <c r="C50" s="45">
        <v>0.36</v>
      </c>
    </row>
    <row r="51" spans="1:7" x14ac:dyDescent="0.2">
      <c r="A51" s="9" t="s">
        <v>63</v>
      </c>
    </row>
    <row r="52" spans="1:7" x14ac:dyDescent="0.2">
      <c r="A52" s="9" t="s">
        <v>44</v>
      </c>
    </row>
    <row r="54" spans="1:7" x14ac:dyDescent="0.2">
      <c r="A54" s="18" t="s">
        <v>795</v>
      </c>
      <c r="D54" s="42">
        <v>0.480977480246575</v>
      </c>
      <c r="E54" s="13" t="s">
        <v>47</v>
      </c>
    </row>
    <row r="56" spans="1:7" x14ac:dyDescent="0.2">
      <c r="A56" s="18" t="s">
        <v>48</v>
      </c>
      <c r="D56" s="41" t="s">
        <v>46</v>
      </c>
    </row>
    <row r="58" spans="1:7" s="65" customFormat="1" x14ac:dyDescent="0.2">
      <c r="A58" s="49" t="s">
        <v>796</v>
      </c>
      <c r="E58" s="66"/>
      <c r="F58" s="66"/>
      <c r="G58" s="66"/>
    </row>
    <row r="59" spans="1:7" s="65" customFormat="1" x14ac:dyDescent="0.2">
      <c r="A59" s="49"/>
      <c r="E59" s="66"/>
      <c r="F59" s="66"/>
      <c r="G59" s="66"/>
    </row>
    <row r="60" spans="1:7" s="65" customFormat="1" x14ac:dyDescent="0.2">
      <c r="A60" s="49" t="s">
        <v>1263</v>
      </c>
      <c r="E60" s="66"/>
      <c r="F60" s="66"/>
      <c r="G60" s="66"/>
    </row>
    <row r="61" spans="1:7" s="65" customFormat="1" x14ac:dyDescent="0.2">
      <c r="A61" s="67"/>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A74" s="49" t="s">
        <v>1270</v>
      </c>
      <c r="E74" s="66"/>
      <c r="F74" s="66"/>
      <c r="G74" s="66"/>
    </row>
    <row r="75" spans="1:7" s="65" customFormat="1" x14ac:dyDescent="0.2">
      <c r="E75" s="66"/>
      <c r="F75" s="66"/>
      <c r="G75" s="66"/>
    </row>
    <row r="76" spans="1:7" s="65" customFormat="1" x14ac:dyDescent="0.2">
      <c r="A76" s="60" t="s">
        <v>1262</v>
      </c>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65" customFormat="1" x14ac:dyDescent="0.2">
      <c r="E86" s="66"/>
      <c r="F86" s="66"/>
      <c r="G86" s="66"/>
    </row>
    <row r="87" spans="5:7" s="65" customFormat="1" x14ac:dyDescent="0.2">
      <c r="E87" s="66"/>
      <c r="F87" s="66"/>
      <c r="G87" s="66"/>
    </row>
    <row r="88" spans="5:7" s="65" customFormat="1" x14ac:dyDescent="0.2">
      <c r="E88" s="66"/>
      <c r="F88" s="66"/>
      <c r="G88" s="66"/>
    </row>
    <row r="89" spans="5:7" s="65" customFormat="1" x14ac:dyDescent="0.2">
      <c r="E89" s="66"/>
      <c r="F89" s="66"/>
      <c r="G89" s="66"/>
    </row>
    <row r="90" spans="5:7" s="65" customFormat="1" x14ac:dyDescent="0.2">
      <c r="E90" s="66"/>
      <c r="F90" s="66"/>
      <c r="G90" s="66"/>
    </row>
    <row r="91" spans="5:7" s="65" customFormat="1" x14ac:dyDescent="0.2">
      <c r="E91" s="66"/>
      <c r="F91" s="66"/>
      <c r="G91" s="66"/>
    </row>
    <row r="92" spans="5:7" s="58" customFormat="1" x14ac:dyDescent="0.2">
      <c r="E92" s="59"/>
      <c r="F92" s="59"/>
      <c r="G92" s="59"/>
    </row>
  </sheetData>
  <mergeCells count="4">
    <mergeCell ref="A1:G1"/>
    <mergeCell ref="A48:B48"/>
    <mergeCell ref="A49:B49"/>
    <mergeCell ref="A50:B50"/>
  </mergeCells>
  <conditionalFormatting sqref="F2:F3 F5:F65528">
    <cfRule type="cellIs" dxfId="63"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5"/>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1041</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1035</v>
      </c>
      <c r="B7" s="27" t="s">
        <v>1036</v>
      </c>
      <c r="C7" s="27" t="s">
        <v>85</v>
      </c>
      <c r="D7" s="31">
        <v>68</v>
      </c>
      <c r="E7" s="29">
        <v>900.29280000000006</v>
      </c>
      <c r="F7" s="30">
        <v>11.915851268603699</v>
      </c>
      <c r="G7" s="29">
        <v>4.2698</v>
      </c>
    </row>
    <row r="8" spans="1:7" x14ac:dyDescent="0.2">
      <c r="A8" s="27" t="s">
        <v>1020</v>
      </c>
      <c r="B8" s="27" t="s">
        <v>1021</v>
      </c>
      <c r="C8" s="27" t="s">
        <v>851</v>
      </c>
      <c r="D8" s="31">
        <v>71</v>
      </c>
      <c r="E8" s="29">
        <v>725.09956999999997</v>
      </c>
      <c r="F8" s="30">
        <v>9.5970762301425996</v>
      </c>
      <c r="G8" s="29">
        <v>4.1501000000000001</v>
      </c>
    </row>
    <row r="9" spans="1:7" x14ac:dyDescent="0.2">
      <c r="A9" s="27" t="s">
        <v>1042</v>
      </c>
      <c r="B9" s="27" t="s">
        <v>1043</v>
      </c>
      <c r="C9" s="27" t="s">
        <v>910</v>
      </c>
      <c r="D9" s="31">
        <v>70000</v>
      </c>
      <c r="E9" s="29">
        <v>716.51440000000002</v>
      </c>
      <c r="F9" s="30">
        <v>9.4834469654903906</v>
      </c>
      <c r="G9" s="29">
        <v>4.4950000000000001</v>
      </c>
    </row>
    <row r="10" spans="1:7" x14ac:dyDescent="0.2">
      <c r="A10" s="27" t="s">
        <v>1030</v>
      </c>
      <c r="B10" s="27" t="s">
        <v>1031</v>
      </c>
      <c r="C10" s="27" t="s">
        <v>85</v>
      </c>
      <c r="D10" s="31">
        <v>71</v>
      </c>
      <c r="E10" s="29">
        <v>716.30976999999996</v>
      </c>
      <c r="F10" s="30">
        <v>9.4807385792352807</v>
      </c>
      <c r="G10" s="29">
        <v>3.5699000000000001</v>
      </c>
    </row>
    <row r="11" spans="1:7" x14ac:dyDescent="0.2">
      <c r="A11" s="27" t="s">
        <v>1028</v>
      </c>
      <c r="B11" s="27" t="s">
        <v>1029</v>
      </c>
      <c r="C11" s="27" t="s">
        <v>85</v>
      </c>
      <c r="D11" s="31">
        <v>70</v>
      </c>
      <c r="E11" s="29">
        <v>715.17600000000004</v>
      </c>
      <c r="F11" s="30">
        <v>9.4657325337656193</v>
      </c>
      <c r="G11" s="29">
        <v>3.76</v>
      </c>
    </row>
    <row r="12" spans="1:7" x14ac:dyDescent="0.2">
      <c r="A12" s="27" t="s">
        <v>883</v>
      </c>
      <c r="B12" s="27" t="s">
        <v>884</v>
      </c>
      <c r="C12" s="27" t="s">
        <v>885</v>
      </c>
      <c r="D12" s="31">
        <v>70</v>
      </c>
      <c r="E12" s="29">
        <v>712.02739999999994</v>
      </c>
      <c r="F12" s="30">
        <v>9.4240591478357096</v>
      </c>
      <c r="G12" s="29">
        <v>4.5875000000000004</v>
      </c>
    </row>
    <row r="13" spans="1:7" x14ac:dyDescent="0.2">
      <c r="A13" s="27" t="s">
        <v>943</v>
      </c>
      <c r="B13" s="27" t="s">
        <v>944</v>
      </c>
      <c r="C13" s="27" t="s">
        <v>851</v>
      </c>
      <c r="D13" s="31">
        <v>47</v>
      </c>
      <c r="E13" s="29">
        <v>628.55214999999998</v>
      </c>
      <c r="F13" s="30">
        <v>8.3192200736928097</v>
      </c>
      <c r="G13" s="29">
        <v>4.4149000000000003</v>
      </c>
    </row>
    <row r="14" spans="1:7" x14ac:dyDescent="0.2">
      <c r="A14" s="27" t="s">
        <v>945</v>
      </c>
      <c r="B14" s="27" t="s">
        <v>946</v>
      </c>
      <c r="C14" s="27" t="s">
        <v>85</v>
      </c>
      <c r="D14" s="31">
        <v>37</v>
      </c>
      <c r="E14" s="29">
        <v>375.66210999999998</v>
      </c>
      <c r="F14" s="30">
        <v>4.9720866700365196</v>
      </c>
      <c r="G14" s="29">
        <v>3.7850999999999999</v>
      </c>
    </row>
    <row r="15" spans="1:7" x14ac:dyDescent="0.2">
      <c r="A15" s="27" t="s">
        <v>1039</v>
      </c>
      <c r="B15" s="27" t="s">
        <v>1040</v>
      </c>
      <c r="C15" s="27" t="s">
        <v>851</v>
      </c>
      <c r="D15" s="31">
        <v>31</v>
      </c>
      <c r="E15" s="29">
        <v>320.17295999999999</v>
      </c>
      <c r="F15" s="30">
        <v>4.2376584280009899</v>
      </c>
      <c r="G15" s="29">
        <v>4.4649000000000001</v>
      </c>
    </row>
    <row r="16" spans="1:7" x14ac:dyDescent="0.2">
      <c r="A16" s="27" t="s">
        <v>1032</v>
      </c>
      <c r="B16" s="27" t="s">
        <v>1033</v>
      </c>
      <c r="C16" s="27" t="s">
        <v>963</v>
      </c>
      <c r="D16" s="31">
        <v>20</v>
      </c>
      <c r="E16" s="29">
        <v>262.87299999999999</v>
      </c>
      <c r="F16" s="30">
        <v>3.4792631580877602</v>
      </c>
      <c r="G16" s="29">
        <v>4.5</v>
      </c>
    </row>
    <row r="17" spans="1:9" x14ac:dyDescent="0.2">
      <c r="A17" s="27" t="s">
        <v>896</v>
      </c>
      <c r="B17" s="27" t="s">
        <v>897</v>
      </c>
      <c r="C17" s="27" t="s">
        <v>85</v>
      </c>
      <c r="D17" s="31">
        <v>22</v>
      </c>
      <c r="E17" s="29">
        <v>224.2174</v>
      </c>
      <c r="F17" s="30">
        <v>2.9676358516174202</v>
      </c>
      <c r="G17" s="29">
        <v>4.1550000000000002</v>
      </c>
    </row>
    <row r="18" spans="1:9" x14ac:dyDescent="0.2">
      <c r="A18" s="27" t="s">
        <v>995</v>
      </c>
      <c r="B18" s="27" t="s">
        <v>996</v>
      </c>
      <c r="C18" s="27" t="s">
        <v>997</v>
      </c>
      <c r="D18" s="31">
        <v>11</v>
      </c>
      <c r="E18" s="29">
        <v>112.77838</v>
      </c>
      <c r="F18" s="30">
        <v>1.4926814947249101</v>
      </c>
      <c r="G18" s="29">
        <v>3.7700999999999998</v>
      </c>
    </row>
    <row r="19" spans="1:9" x14ac:dyDescent="0.2">
      <c r="A19" s="27" t="s">
        <v>1024</v>
      </c>
      <c r="B19" s="27" t="s">
        <v>1025</v>
      </c>
      <c r="C19" s="27" t="s">
        <v>851</v>
      </c>
      <c r="D19" s="31">
        <v>40</v>
      </c>
      <c r="E19" s="29">
        <v>40.688560000000003</v>
      </c>
      <c r="F19" s="30">
        <v>0.53853460706745604</v>
      </c>
      <c r="G19" s="29">
        <v>3.78</v>
      </c>
    </row>
    <row r="20" spans="1:9" x14ac:dyDescent="0.2">
      <c r="A20" s="27" t="s">
        <v>933</v>
      </c>
      <c r="B20" s="27" t="s">
        <v>934</v>
      </c>
      <c r="C20" s="27" t="s">
        <v>85</v>
      </c>
      <c r="D20" s="31">
        <v>3</v>
      </c>
      <c r="E20" s="29">
        <v>30.55452</v>
      </c>
      <c r="F20" s="30">
        <v>0.40440522894726899</v>
      </c>
      <c r="G20" s="29">
        <v>4.2491000000000003</v>
      </c>
    </row>
    <row r="21" spans="1:9" x14ac:dyDescent="0.2">
      <c r="A21" s="27" t="s">
        <v>1018</v>
      </c>
      <c r="B21" s="27" t="s">
        <v>1019</v>
      </c>
      <c r="C21" s="27" t="s">
        <v>85</v>
      </c>
      <c r="D21" s="31">
        <v>2</v>
      </c>
      <c r="E21" s="29">
        <v>26.278759999999998</v>
      </c>
      <c r="F21" s="30">
        <v>0.347813284392959</v>
      </c>
      <c r="G21" s="29">
        <v>4.29</v>
      </c>
    </row>
    <row r="22" spans="1:9" x14ac:dyDescent="0.2">
      <c r="A22" s="27" t="s">
        <v>929</v>
      </c>
      <c r="B22" s="27" t="s">
        <v>930</v>
      </c>
      <c r="C22" s="27" t="s">
        <v>85</v>
      </c>
      <c r="D22" s="31">
        <v>1</v>
      </c>
      <c r="E22" s="29">
        <v>10.15479</v>
      </c>
      <c r="F22" s="30">
        <v>0.13440401534245799</v>
      </c>
      <c r="G22" s="29">
        <v>3.6999</v>
      </c>
    </row>
    <row r="23" spans="1:9" x14ac:dyDescent="0.2">
      <c r="A23" s="26" t="s">
        <v>33</v>
      </c>
      <c r="B23" s="26"/>
      <c r="C23" s="26"/>
      <c r="D23" s="32"/>
      <c r="E23" s="33">
        <f>SUM(E6:E22)</f>
        <v>6517.3525699999982</v>
      </c>
      <c r="F23" s="34">
        <f>SUM(F6:F22)</f>
        <v>86.260607536983827</v>
      </c>
      <c r="G23" s="33"/>
      <c r="H23" s="18"/>
      <c r="I23" s="18"/>
    </row>
    <row r="24" spans="1:9" x14ac:dyDescent="0.2">
      <c r="A24" s="27"/>
      <c r="B24" s="27"/>
      <c r="C24" s="27"/>
      <c r="D24" s="28"/>
      <c r="E24" s="29"/>
      <c r="F24" s="30"/>
      <c r="G24" s="29"/>
    </row>
    <row r="25" spans="1:9" x14ac:dyDescent="0.2">
      <c r="A25" s="26" t="s">
        <v>50</v>
      </c>
      <c r="B25" s="27"/>
      <c r="C25" s="27"/>
      <c r="D25" s="28"/>
      <c r="E25" s="29"/>
      <c r="F25" s="30"/>
      <c r="G25" s="29"/>
    </row>
    <row r="26" spans="1:9" x14ac:dyDescent="0.2">
      <c r="A26" s="26" t="s">
        <v>51</v>
      </c>
      <c r="B26" s="27"/>
      <c r="C26" s="27"/>
      <c r="D26" s="28"/>
      <c r="E26" s="29"/>
      <c r="F26" s="30"/>
      <c r="G26" s="29"/>
    </row>
    <row r="27" spans="1:9" x14ac:dyDescent="0.2">
      <c r="A27" s="27" t="s">
        <v>949</v>
      </c>
      <c r="B27" s="27" t="s">
        <v>950</v>
      </c>
      <c r="C27" s="27" t="s">
        <v>52</v>
      </c>
      <c r="D27" s="31">
        <v>760</v>
      </c>
      <c r="E27" s="29">
        <v>742.25779999999997</v>
      </c>
      <c r="F27" s="30">
        <v>9.8241744771934396</v>
      </c>
      <c r="G27" s="29">
        <v>3.93</v>
      </c>
    </row>
    <row r="28" spans="1:9" x14ac:dyDescent="0.2">
      <c r="A28" s="26" t="s">
        <v>33</v>
      </c>
      <c r="B28" s="26"/>
      <c r="C28" s="26"/>
      <c r="D28" s="32"/>
      <c r="E28" s="33">
        <f>SUM(E26:E27)</f>
        <v>742.25779999999997</v>
      </c>
      <c r="F28" s="34">
        <f>SUM(F26:F27)</f>
        <v>9.8241744771934396</v>
      </c>
      <c r="G28" s="33"/>
      <c r="H28" s="18"/>
      <c r="I28" s="18"/>
    </row>
    <row r="29" spans="1:9" x14ac:dyDescent="0.2">
      <c r="A29" s="27"/>
      <c r="B29" s="27"/>
      <c r="C29" s="27"/>
      <c r="D29" s="28"/>
      <c r="E29" s="29"/>
      <c r="F29" s="30"/>
      <c r="G29" s="29"/>
    </row>
    <row r="30" spans="1:9" x14ac:dyDescent="0.2">
      <c r="A30" s="26" t="s">
        <v>35</v>
      </c>
      <c r="B30" s="26"/>
      <c r="C30" s="26"/>
      <c r="D30" s="32"/>
      <c r="E30" s="33">
        <f>E23+E28</f>
        <v>7259.6103699999985</v>
      </c>
      <c r="F30" s="34">
        <f>F23+F28</f>
        <v>96.084782014177264</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E34-(E23+E28)</f>
        <v>295.8112252000019</v>
      </c>
      <c r="F32" s="34">
        <f>F34-(F23+F28)</f>
        <v>3.9152179858227356</v>
      </c>
      <c r="G32" s="33"/>
      <c r="H32" s="18"/>
      <c r="I32" s="18"/>
    </row>
    <row r="33" spans="1:9" x14ac:dyDescent="0.2">
      <c r="A33" s="26"/>
      <c r="B33" s="26"/>
      <c r="C33" s="26"/>
      <c r="D33" s="32"/>
      <c r="E33" s="33"/>
      <c r="F33" s="34"/>
      <c r="G33" s="33"/>
      <c r="H33" s="18"/>
      <c r="I33" s="18"/>
    </row>
    <row r="34" spans="1:9" x14ac:dyDescent="0.2">
      <c r="A34" s="35" t="s">
        <v>36</v>
      </c>
      <c r="B34" s="35"/>
      <c r="C34" s="35"/>
      <c r="D34" s="36"/>
      <c r="E34" s="37">
        <v>7555.4215952000004</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64</v>
      </c>
      <c r="C41" s="40">
        <v>12.278</v>
      </c>
      <c r="D41" s="40">
        <v>12.564500000000001</v>
      </c>
    </row>
    <row r="42" spans="1:9" x14ac:dyDescent="0.2">
      <c r="A42" s="9" t="s">
        <v>1026</v>
      </c>
      <c r="C42" s="40">
        <v>10.545199999999999</v>
      </c>
      <c r="D42" s="40">
        <v>10.7912</v>
      </c>
    </row>
    <row r="43" spans="1:9" x14ac:dyDescent="0.2">
      <c r="A43" s="9" t="s">
        <v>66</v>
      </c>
      <c r="C43" s="40">
        <v>10.538</v>
      </c>
      <c r="D43" s="40">
        <v>10.4238</v>
      </c>
    </row>
    <row r="44" spans="1:9" x14ac:dyDescent="0.2">
      <c r="A44" s="9" t="s">
        <v>67</v>
      </c>
      <c r="C44" s="40">
        <v>12.346399999999999</v>
      </c>
      <c r="D44" s="40">
        <v>12.6503</v>
      </c>
    </row>
    <row r="45" spans="1:9" x14ac:dyDescent="0.2">
      <c r="A45" s="9" t="s">
        <v>71</v>
      </c>
      <c r="C45" s="40">
        <v>10.6107</v>
      </c>
      <c r="D45" s="40">
        <v>10.8719</v>
      </c>
    </row>
    <row r="47" spans="1:9" x14ac:dyDescent="0.2">
      <c r="A47" s="18" t="s">
        <v>45</v>
      </c>
    </row>
    <row r="48" spans="1:9" x14ac:dyDescent="0.2">
      <c r="A48" s="115" t="s">
        <v>61</v>
      </c>
      <c r="B48" s="116"/>
      <c r="C48" s="44" t="s">
        <v>62</v>
      </c>
    </row>
    <row r="49" spans="1:7" x14ac:dyDescent="0.2">
      <c r="A49" s="111" t="s">
        <v>66</v>
      </c>
      <c r="B49" s="112"/>
      <c r="C49" s="45">
        <v>0.35499999999999998</v>
      </c>
    </row>
    <row r="50" spans="1:7" x14ac:dyDescent="0.2">
      <c r="A50" s="9" t="s">
        <v>63</v>
      </c>
    </row>
    <row r="51" spans="1:7" x14ac:dyDescent="0.2">
      <c r="A51" s="9" t="s">
        <v>44</v>
      </c>
    </row>
    <row r="53" spans="1:7" x14ac:dyDescent="0.2">
      <c r="A53" s="18" t="s">
        <v>795</v>
      </c>
      <c r="D53" s="42">
        <v>0.474534856465753</v>
      </c>
      <c r="E53" s="13" t="s">
        <v>47</v>
      </c>
    </row>
    <row r="55" spans="1:7" x14ac:dyDescent="0.2">
      <c r="A55" s="18" t="s">
        <v>48</v>
      </c>
      <c r="D55" s="41" t="s">
        <v>46</v>
      </c>
    </row>
    <row r="57" spans="1:7" s="65" customFormat="1" x14ac:dyDescent="0.2">
      <c r="A57" s="49" t="s">
        <v>796</v>
      </c>
      <c r="E57" s="66"/>
      <c r="F57" s="66"/>
      <c r="G57" s="66"/>
    </row>
    <row r="58" spans="1:7" s="65" customFormat="1" x14ac:dyDescent="0.2">
      <c r="A58" s="49"/>
      <c r="E58" s="66"/>
      <c r="F58" s="66"/>
      <c r="G58" s="66"/>
    </row>
    <row r="59" spans="1:7" s="65" customFormat="1" x14ac:dyDescent="0.2">
      <c r="A59" s="49" t="s">
        <v>1263</v>
      </c>
      <c r="E59" s="66"/>
      <c r="F59" s="66"/>
      <c r="G59" s="66"/>
    </row>
    <row r="60" spans="1:7" s="65" customFormat="1" x14ac:dyDescent="0.2">
      <c r="A60" s="67"/>
      <c r="E60" s="66"/>
      <c r="F60" s="66"/>
      <c r="G60" s="66"/>
    </row>
    <row r="61" spans="1:7" s="65" customFormat="1" x14ac:dyDescent="0.2">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A73" s="49" t="s">
        <v>1270</v>
      </c>
      <c r="E73" s="66"/>
      <c r="F73" s="66"/>
      <c r="G73" s="66"/>
    </row>
    <row r="74" spans="1:7" s="65" customFormat="1" x14ac:dyDescent="0.2">
      <c r="E74" s="66"/>
      <c r="F74" s="66"/>
      <c r="G74" s="66"/>
    </row>
    <row r="75" spans="1:7" s="65" customFormat="1" x14ac:dyDescent="0.2">
      <c r="A75" s="60" t="s">
        <v>1262</v>
      </c>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65" customFormat="1" x14ac:dyDescent="0.2">
      <c r="E86" s="66"/>
      <c r="F86" s="66"/>
      <c r="G86" s="66"/>
    </row>
    <row r="87" spans="5:7" s="65" customFormat="1" x14ac:dyDescent="0.2">
      <c r="E87" s="66"/>
      <c r="F87" s="66"/>
      <c r="G87" s="66"/>
    </row>
    <row r="88" spans="5:7" s="65" customFormat="1" x14ac:dyDescent="0.2">
      <c r="E88" s="66"/>
      <c r="F88" s="66"/>
      <c r="G88" s="66"/>
    </row>
    <row r="89" spans="5:7" s="65" customFormat="1" x14ac:dyDescent="0.2">
      <c r="E89" s="66"/>
      <c r="F89" s="66"/>
      <c r="G89" s="66"/>
    </row>
    <row r="90" spans="5:7" s="65" customFormat="1" x14ac:dyDescent="0.2">
      <c r="E90" s="66"/>
      <c r="F90" s="66"/>
      <c r="G90" s="66"/>
    </row>
    <row r="91" spans="5:7" s="65" customFormat="1" x14ac:dyDescent="0.2">
      <c r="E91" s="66"/>
      <c r="F91" s="66"/>
      <c r="G91" s="66"/>
    </row>
    <row r="92" spans="5:7" s="65" customFormat="1" x14ac:dyDescent="0.2">
      <c r="E92" s="66"/>
      <c r="F92" s="66"/>
      <c r="G92" s="66"/>
    </row>
    <row r="93" spans="5:7" s="65" customFormat="1" x14ac:dyDescent="0.2">
      <c r="E93" s="66"/>
      <c r="F93" s="66"/>
      <c r="G93" s="66"/>
    </row>
    <row r="94" spans="5:7" s="65" customFormat="1" x14ac:dyDescent="0.2">
      <c r="E94" s="66"/>
      <c r="F94" s="66"/>
      <c r="G94" s="66"/>
    </row>
    <row r="95" spans="5:7" s="58" customFormat="1" x14ac:dyDescent="0.2">
      <c r="E95" s="59"/>
      <c r="F95" s="59"/>
      <c r="G95" s="59"/>
    </row>
  </sheetData>
  <mergeCells count="3">
    <mergeCell ref="A1:G1"/>
    <mergeCell ref="A48:B48"/>
    <mergeCell ref="A49:B49"/>
  </mergeCells>
  <conditionalFormatting sqref="F2:F3 F5:F65532">
    <cfRule type="cellIs" dxfId="62" priority="1" stopIfTrue="1" operator="between">
      <formula>0.009</formula>
      <formula>-0.009</formula>
    </cfRule>
  </conditionalFormatting>
  <pageMargins left="0.7" right="0.7" top="0.75" bottom="0.75" header="0.3" footer="0.3"/>
  <pageSetup paperSize="9" scale="45"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8"/>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1044</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904</v>
      </c>
      <c r="B7" s="27" t="s">
        <v>905</v>
      </c>
      <c r="C7" s="27" t="s">
        <v>85</v>
      </c>
      <c r="D7" s="31">
        <v>37</v>
      </c>
      <c r="E7" s="29">
        <v>483.28179</v>
      </c>
      <c r="F7" s="30">
        <v>12.0130657887092</v>
      </c>
      <c r="G7" s="29">
        <v>3.98</v>
      </c>
    </row>
    <row r="8" spans="1:7" x14ac:dyDescent="0.2">
      <c r="A8" s="27" t="s">
        <v>998</v>
      </c>
      <c r="B8" s="27" t="s">
        <v>999</v>
      </c>
      <c r="C8" s="27" t="s">
        <v>910</v>
      </c>
      <c r="D8" s="31">
        <v>37</v>
      </c>
      <c r="E8" s="29">
        <v>377.08994000000001</v>
      </c>
      <c r="F8" s="30">
        <v>9.3734263347278102</v>
      </c>
      <c r="G8" s="29">
        <v>3.76</v>
      </c>
    </row>
    <row r="9" spans="1:7" x14ac:dyDescent="0.2">
      <c r="A9" s="27" t="s">
        <v>945</v>
      </c>
      <c r="B9" s="27" t="s">
        <v>946</v>
      </c>
      <c r="C9" s="27" t="s">
        <v>85</v>
      </c>
      <c r="D9" s="31">
        <v>37</v>
      </c>
      <c r="E9" s="29">
        <v>375.66210999999998</v>
      </c>
      <c r="F9" s="30">
        <v>9.3379343793510294</v>
      </c>
      <c r="G9" s="29">
        <v>3.7850999999999999</v>
      </c>
    </row>
    <row r="10" spans="1:7" x14ac:dyDescent="0.2">
      <c r="A10" s="27" t="s">
        <v>1039</v>
      </c>
      <c r="B10" s="27" t="s">
        <v>1040</v>
      </c>
      <c r="C10" s="27" t="s">
        <v>851</v>
      </c>
      <c r="D10" s="31">
        <v>36</v>
      </c>
      <c r="E10" s="29">
        <v>371.81376</v>
      </c>
      <c r="F10" s="30">
        <v>9.2422749055521507</v>
      </c>
      <c r="G10" s="29">
        <v>4.4649000000000001</v>
      </c>
    </row>
    <row r="11" spans="1:7" x14ac:dyDescent="0.2">
      <c r="A11" s="27" t="s">
        <v>883</v>
      </c>
      <c r="B11" s="27" t="s">
        <v>884</v>
      </c>
      <c r="C11" s="27" t="s">
        <v>885</v>
      </c>
      <c r="D11" s="31">
        <v>33</v>
      </c>
      <c r="E11" s="29">
        <v>335.67005999999998</v>
      </c>
      <c r="F11" s="30">
        <v>8.3438412071763697</v>
      </c>
      <c r="G11" s="29">
        <v>4.5875000000000004</v>
      </c>
    </row>
    <row r="12" spans="1:7" x14ac:dyDescent="0.2">
      <c r="A12" s="27" t="s">
        <v>1045</v>
      </c>
      <c r="B12" s="27" t="s">
        <v>1046</v>
      </c>
      <c r="C12" s="27" t="s">
        <v>85</v>
      </c>
      <c r="D12" s="31">
        <v>21</v>
      </c>
      <c r="E12" s="29">
        <v>279.61374000000001</v>
      </c>
      <c r="F12" s="30">
        <v>6.9504341432914796</v>
      </c>
      <c r="G12" s="29">
        <v>4.9599000000000002</v>
      </c>
    </row>
    <row r="13" spans="1:7" x14ac:dyDescent="0.2">
      <c r="A13" s="27" t="s">
        <v>929</v>
      </c>
      <c r="B13" s="27" t="s">
        <v>930</v>
      </c>
      <c r="C13" s="27" t="s">
        <v>85</v>
      </c>
      <c r="D13" s="31">
        <v>27</v>
      </c>
      <c r="E13" s="29">
        <v>274.17932999999999</v>
      </c>
      <c r="F13" s="30">
        <v>6.8153495483332902</v>
      </c>
      <c r="G13" s="29">
        <v>3.6999</v>
      </c>
    </row>
    <row r="14" spans="1:7" x14ac:dyDescent="0.2">
      <c r="A14" s="27" t="s">
        <v>939</v>
      </c>
      <c r="B14" s="27" t="s">
        <v>940</v>
      </c>
      <c r="C14" s="27" t="s">
        <v>910</v>
      </c>
      <c r="D14" s="31">
        <v>20</v>
      </c>
      <c r="E14" s="29">
        <v>203.08420000000001</v>
      </c>
      <c r="F14" s="30">
        <v>5.0481187285111098</v>
      </c>
      <c r="G14" s="29">
        <v>3.6798999999999999</v>
      </c>
    </row>
    <row r="15" spans="1:7" x14ac:dyDescent="0.2">
      <c r="A15" s="27" t="s">
        <v>933</v>
      </c>
      <c r="B15" s="27" t="s">
        <v>934</v>
      </c>
      <c r="C15" s="27" t="s">
        <v>85</v>
      </c>
      <c r="D15" s="31">
        <v>17</v>
      </c>
      <c r="E15" s="29">
        <v>173.14228</v>
      </c>
      <c r="F15" s="30">
        <v>4.3038443481330102</v>
      </c>
      <c r="G15" s="29">
        <v>4.2491000000000003</v>
      </c>
    </row>
    <row r="16" spans="1:7" x14ac:dyDescent="0.2">
      <c r="A16" s="27" t="s">
        <v>943</v>
      </c>
      <c r="B16" s="27" t="s">
        <v>944</v>
      </c>
      <c r="C16" s="27" t="s">
        <v>851</v>
      </c>
      <c r="D16" s="31">
        <v>12</v>
      </c>
      <c r="E16" s="29">
        <v>160.48140000000001</v>
      </c>
      <c r="F16" s="30">
        <v>3.9891294395018502</v>
      </c>
      <c r="G16" s="29">
        <v>4.4149000000000003</v>
      </c>
    </row>
    <row r="17" spans="1:9" x14ac:dyDescent="0.2">
      <c r="A17" s="27" t="s">
        <v>941</v>
      </c>
      <c r="B17" s="27" t="s">
        <v>942</v>
      </c>
      <c r="C17" s="27" t="s">
        <v>85</v>
      </c>
      <c r="D17" s="31">
        <v>8</v>
      </c>
      <c r="E17" s="29">
        <v>104.78055999999999</v>
      </c>
      <c r="F17" s="30">
        <v>2.6045586378452001</v>
      </c>
      <c r="G17" s="29">
        <v>3.7602000000000002</v>
      </c>
    </row>
    <row r="18" spans="1:9" x14ac:dyDescent="0.2">
      <c r="A18" s="27" t="s">
        <v>896</v>
      </c>
      <c r="B18" s="27" t="s">
        <v>897</v>
      </c>
      <c r="C18" s="27" t="s">
        <v>85</v>
      </c>
      <c r="D18" s="31">
        <v>10</v>
      </c>
      <c r="E18" s="29">
        <v>101.917</v>
      </c>
      <c r="F18" s="30">
        <v>2.5333783546611</v>
      </c>
      <c r="G18" s="29">
        <v>4.1550000000000002</v>
      </c>
    </row>
    <row r="19" spans="1:9" x14ac:dyDescent="0.2">
      <c r="A19" s="27" t="s">
        <v>1014</v>
      </c>
      <c r="B19" s="27" t="s">
        <v>1015</v>
      </c>
      <c r="C19" s="27" t="s">
        <v>85</v>
      </c>
      <c r="D19" s="31">
        <v>3</v>
      </c>
      <c r="E19" s="29">
        <v>40.045290000000001</v>
      </c>
      <c r="F19" s="30">
        <v>0.99541657321277799</v>
      </c>
      <c r="G19" s="29">
        <v>4.2698999999999998</v>
      </c>
    </row>
    <row r="20" spans="1:9" x14ac:dyDescent="0.2">
      <c r="A20" s="27" t="s">
        <v>1032</v>
      </c>
      <c r="B20" s="27" t="s">
        <v>1033</v>
      </c>
      <c r="C20" s="27" t="s">
        <v>963</v>
      </c>
      <c r="D20" s="31">
        <v>3</v>
      </c>
      <c r="E20" s="29">
        <v>39.430950000000003</v>
      </c>
      <c r="F20" s="30">
        <v>0.98014575815344096</v>
      </c>
      <c r="G20" s="29">
        <v>4.5</v>
      </c>
    </row>
    <row r="21" spans="1:9" x14ac:dyDescent="0.2">
      <c r="A21" s="27" t="s">
        <v>1047</v>
      </c>
      <c r="B21" s="27" t="s">
        <v>1048</v>
      </c>
      <c r="C21" s="27" t="s">
        <v>851</v>
      </c>
      <c r="D21" s="31">
        <v>3</v>
      </c>
      <c r="E21" s="29">
        <v>30.863610000000001</v>
      </c>
      <c r="F21" s="30">
        <v>0.767185077275646</v>
      </c>
      <c r="G21" s="29">
        <v>4.2050999999999998</v>
      </c>
    </row>
    <row r="22" spans="1:9" x14ac:dyDescent="0.2">
      <c r="A22" s="27" t="s">
        <v>900</v>
      </c>
      <c r="B22" s="27" t="s">
        <v>901</v>
      </c>
      <c r="C22" s="27" t="s">
        <v>85</v>
      </c>
      <c r="D22" s="31">
        <v>3</v>
      </c>
      <c r="E22" s="29">
        <v>30.504960000000001</v>
      </c>
      <c r="F22" s="30">
        <v>0.758270017502505</v>
      </c>
      <c r="G22" s="29">
        <v>3.7288999999999999</v>
      </c>
    </row>
    <row r="23" spans="1:9" x14ac:dyDescent="0.2">
      <c r="A23" s="27" t="s">
        <v>1018</v>
      </c>
      <c r="B23" s="27" t="s">
        <v>1019</v>
      </c>
      <c r="C23" s="27" t="s">
        <v>85</v>
      </c>
      <c r="D23" s="31">
        <v>2</v>
      </c>
      <c r="E23" s="29">
        <v>26.278759999999998</v>
      </c>
      <c r="F23" s="30">
        <v>0.65321822435250299</v>
      </c>
      <c r="G23" s="29">
        <v>4.29</v>
      </c>
    </row>
    <row r="24" spans="1:9" x14ac:dyDescent="0.2">
      <c r="A24" s="27" t="s">
        <v>1024</v>
      </c>
      <c r="B24" s="27" t="s">
        <v>1025</v>
      </c>
      <c r="C24" s="27" t="s">
        <v>851</v>
      </c>
      <c r="D24" s="31">
        <v>16</v>
      </c>
      <c r="E24" s="29">
        <v>16.275424000000001</v>
      </c>
      <c r="F24" s="30">
        <v>0.40456260363366098</v>
      </c>
      <c r="G24" s="29">
        <v>3.78</v>
      </c>
    </row>
    <row r="25" spans="1:9" x14ac:dyDescent="0.2">
      <c r="A25" s="26" t="s">
        <v>33</v>
      </c>
      <c r="B25" s="26"/>
      <c r="C25" s="26"/>
      <c r="D25" s="32"/>
      <c r="E25" s="33">
        <f>SUM(E6:E24)</f>
        <v>3424.1151640000007</v>
      </c>
      <c r="F25" s="34">
        <f>SUM(F6:F24)</f>
        <v>85.114154069924126</v>
      </c>
      <c r="G25" s="33"/>
      <c r="H25" s="18"/>
      <c r="I25" s="18"/>
    </row>
    <row r="26" spans="1:9" x14ac:dyDescent="0.2">
      <c r="A26" s="27"/>
      <c r="B26" s="27"/>
      <c r="C26" s="27"/>
      <c r="D26" s="28"/>
      <c r="E26" s="29"/>
      <c r="F26" s="30"/>
      <c r="G26" s="29"/>
    </row>
    <row r="27" spans="1:9" x14ac:dyDescent="0.2">
      <c r="A27" s="26" t="s">
        <v>50</v>
      </c>
      <c r="B27" s="27"/>
      <c r="C27" s="27"/>
      <c r="D27" s="28"/>
      <c r="E27" s="29"/>
      <c r="F27" s="30"/>
      <c r="G27" s="29"/>
    </row>
    <row r="28" spans="1:9" x14ac:dyDescent="0.2">
      <c r="A28" s="26" t="s">
        <v>51</v>
      </c>
      <c r="B28" s="27"/>
      <c r="C28" s="27"/>
      <c r="D28" s="28"/>
      <c r="E28" s="29"/>
      <c r="F28" s="30"/>
      <c r="G28" s="29"/>
    </row>
    <row r="29" spans="1:9" x14ac:dyDescent="0.2">
      <c r="A29" s="27" t="s">
        <v>949</v>
      </c>
      <c r="B29" s="27" t="s">
        <v>950</v>
      </c>
      <c r="C29" s="27" t="s">
        <v>52</v>
      </c>
      <c r="D29" s="31">
        <v>405</v>
      </c>
      <c r="E29" s="29">
        <v>395.545275</v>
      </c>
      <c r="F29" s="30">
        <v>9.8321755739815107</v>
      </c>
      <c r="G29" s="29">
        <v>3.93</v>
      </c>
    </row>
    <row r="30" spans="1:9" x14ac:dyDescent="0.2">
      <c r="A30" s="26" t="s">
        <v>33</v>
      </c>
      <c r="B30" s="26"/>
      <c r="C30" s="26"/>
      <c r="D30" s="32"/>
      <c r="E30" s="33">
        <f>SUM(E28:E29)</f>
        <v>395.545275</v>
      </c>
      <c r="F30" s="34">
        <f>SUM(F28:F29)</f>
        <v>9.8321755739815107</v>
      </c>
      <c r="G30" s="33"/>
      <c r="H30" s="18"/>
      <c r="I30" s="18"/>
    </row>
    <row r="31" spans="1:9" x14ac:dyDescent="0.2">
      <c r="A31" s="27"/>
      <c r="B31" s="27"/>
      <c r="C31" s="27"/>
      <c r="D31" s="28"/>
      <c r="E31" s="29"/>
      <c r="F31" s="30"/>
      <c r="G31" s="29"/>
    </row>
    <row r="32" spans="1:9" x14ac:dyDescent="0.2">
      <c r="A32" s="26" t="s">
        <v>35</v>
      </c>
      <c r="B32" s="26"/>
      <c r="C32" s="26"/>
      <c r="D32" s="32"/>
      <c r="E32" s="33">
        <f>E25+E30</f>
        <v>3819.6604390000007</v>
      </c>
      <c r="F32" s="34">
        <f>F25+F30</f>
        <v>94.946329643905642</v>
      </c>
      <c r="G32" s="33"/>
      <c r="H32" s="18"/>
      <c r="I32" s="18"/>
    </row>
    <row r="33" spans="1:9" x14ac:dyDescent="0.2">
      <c r="A33" s="26"/>
      <c r="B33" s="26"/>
      <c r="C33" s="26"/>
      <c r="D33" s="32"/>
      <c r="E33" s="33"/>
      <c r="F33" s="34"/>
      <c r="G33" s="33"/>
      <c r="H33" s="18"/>
      <c r="I33" s="18"/>
    </row>
    <row r="34" spans="1:9" x14ac:dyDescent="0.2">
      <c r="A34" s="26" t="s">
        <v>37</v>
      </c>
      <c r="B34" s="26"/>
      <c r="C34" s="26"/>
      <c r="D34" s="32"/>
      <c r="E34" s="33">
        <f>E36-(E25+E30)</f>
        <v>203.30754019999949</v>
      </c>
      <c r="F34" s="34">
        <f>F36-(F25+F30)</f>
        <v>5.0536703560943579</v>
      </c>
      <c r="G34" s="33"/>
      <c r="H34" s="18"/>
      <c r="I34" s="18"/>
    </row>
    <row r="35" spans="1:9" x14ac:dyDescent="0.2">
      <c r="A35" s="26"/>
      <c r="B35" s="26"/>
      <c r="C35" s="26"/>
      <c r="D35" s="32"/>
      <c r="E35" s="33"/>
      <c r="F35" s="34"/>
      <c r="G35" s="33"/>
      <c r="H35" s="18"/>
      <c r="I35" s="18"/>
    </row>
    <row r="36" spans="1:9" x14ac:dyDescent="0.2">
      <c r="A36" s="35" t="s">
        <v>36</v>
      </c>
      <c r="B36" s="35"/>
      <c r="C36" s="35"/>
      <c r="D36" s="36"/>
      <c r="E36" s="37">
        <v>4022.9679792000002</v>
      </c>
      <c r="F36" s="38">
        <v>100</v>
      </c>
      <c r="G36" s="37"/>
      <c r="H36" s="18"/>
      <c r="I36" s="18"/>
    </row>
    <row r="38" spans="1:9" x14ac:dyDescent="0.2">
      <c r="A38" s="18" t="s">
        <v>38</v>
      </c>
    </row>
    <row r="40" spans="1:9" x14ac:dyDescent="0.2">
      <c r="A40" s="18" t="s">
        <v>39</v>
      </c>
    </row>
    <row r="41" spans="1:9" x14ac:dyDescent="0.2">
      <c r="A41" s="18" t="s">
        <v>40</v>
      </c>
    </row>
    <row r="42" spans="1:9" x14ac:dyDescent="0.2">
      <c r="A42" s="18" t="s">
        <v>41</v>
      </c>
      <c r="B42" s="18"/>
      <c r="C42" s="39" t="s">
        <v>43</v>
      </c>
      <c r="D42" s="19" t="s">
        <v>42</v>
      </c>
    </row>
    <row r="43" spans="1:9" x14ac:dyDescent="0.2">
      <c r="A43" s="9" t="s">
        <v>64</v>
      </c>
      <c r="C43" s="40">
        <v>12.3706</v>
      </c>
      <c r="D43" s="40">
        <v>12.645899999999999</v>
      </c>
    </row>
    <row r="44" spans="1:9" x14ac:dyDescent="0.2">
      <c r="A44" s="9" t="s">
        <v>1026</v>
      </c>
      <c r="C44" s="40">
        <v>10.6485</v>
      </c>
      <c r="D44" s="40">
        <v>10.8855</v>
      </c>
    </row>
    <row r="45" spans="1:9" x14ac:dyDescent="0.2">
      <c r="A45" s="9" t="s">
        <v>66</v>
      </c>
      <c r="C45" s="40">
        <v>10.437200000000001</v>
      </c>
      <c r="D45" s="40">
        <v>10.296900000000001</v>
      </c>
    </row>
    <row r="46" spans="1:9" x14ac:dyDescent="0.2">
      <c r="A46" s="9" t="s">
        <v>67</v>
      </c>
      <c r="C46" s="40">
        <v>12.4413</v>
      </c>
      <c r="D46" s="40">
        <v>12.7341</v>
      </c>
    </row>
    <row r="47" spans="1:9" x14ac:dyDescent="0.2">
      <c r="A47" s="9" t="s">
        <v>71</v>
      </c>
      <c r="C47" s="40">
        <v>10.7163</v>
      </c>
      <c r="D47" s="40">
        <v>10.968400000000001</v>
      </c>
    </row>
    <row r="48" spans="1:9" x14ac:dyDescent="0.2">
      <c r="A48" s="9" t="s">
        <v>69</v>
      </c>
      <c r="C48" s="40">
        <v>10.507</v>
      </c>
      <c r="D48" s="40">
        <v>10.3835</v>
      </c>
    </row>
    <row r="50" spans="1:7" x14ac:dyDescent="0.2">
      <c r="A50" s="18" t="s">
        <v>45</v>
      </c>
    </row>
    <row r="51" spans="1:7" x14ac:dyDescent="0.2">
      <c r="A51" s="115" t="s">
        <v>61</v>
      </c>
      <c r="B51" s="116"/>
      <c r="C51" s="44" t="s">
        <v>62</v>
      </c>
    </row>
    <row r="52" spans="1:7" x14ac:dyDescent="0.2">
      <c r="A52" s="111" t="s">
        <v>66</v>
      </c>
      <c r="B52" s="112"/>
      <c r="C52" s="45">
        <v>0.37</v>
      </c>
    </row>
    <row r="53" spans="1:7" x14ac:dyDescent="0.2">
      <c r="A53" s="111" t="s">
        <v>69</v>
      </c>
      <c r="B53" s="112"/>
      <c r="C53" s="45">
        <v>0.37</v>
      </c>
    </row>
    <row r="54" spans="1:7" x14ac:dyDescent="0.2">
      <c r="A54" s="9" t="s">
        <v>63</v>
      </c>
    </row>
    <row r="55" spans="1:7" x14ac:dyDescent="0.2">
      <c r="A55" s="9" t="s">
        <v>44</v>
      </c>
    </row>
    <row r="57" spans="1:7" x14ac:dyDescent="0.2">
      <c r="A57" s="18" t="s">
        <v>795</v>
      </c>
      <c r="D57" s="42">
        <v>0.43652269805479399</v>
      </c>
      <c r="E57" s="13" t="s">
        <v>47</v>
      </c>
    </row>
    <row r="59" spans="1:7" x14ac:dyDescent="0.2">
      <c r="A59" s="18" t="s">
        <v>48</v>
      </c>
      <c r="D59" s="41" t="s">
        <v>46</v>
      </c>
    </row>
    <row r="61" spans="1:7" s="65" customFormat="1" x14ac:dyDescent="0.2">
      <c r="A61" s="49" t="s">
        <v>796</v>
      </c>
      <c r="E61" s="66"/>
      <c r="F61" s="66"/>
      <c r="G61" s="66"/>
    </row>
    <row r="62" spans="1:7" s="65" customFormat="1" x14ac:dyDescent="0.2">
      <c r="A62" s="49"/>
      <c r="E62" s="66"/>
      <c r="F62" s="66"/>
      <c r="G62" s="66"/>
    </row>
    <row r="63" spans="1:7" s="65" customFormat="1" x14ac:dyDescent="0.2">
      <c r="A63" s="49" t="s">
        <v>1263</v>
      </c>
      <c r="E63" s="66"/>
      <c r="F63" s="66"/>
      <c r="G63" s="66"/>
    </row>
    <row r="64" spans="1:7" s="65" customFormat="1" x14ac:dyDescent="0.2">
      <c r="A64" s="67"/>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A77" s="49" t="s">
        <v>1270</v>
      </c>
      <c r="E77" s="66"/>
      <c r="F77" s="66"/>
      <c r="G77" s="66"/>
    </row>
    <row r="78" spans="1:7" s="65" customFormat="1" x14ac:dyDescent="0.2">
      <c r="E78" s="66"/>
      <c r="F78" s="66"/>
      <c r="G78" s="66"/>
    </row>
    <row r="79" spans="1:7" s="65" customFormat="1" x14ac:dyDescent="0.2">
      <c r="A79" s="60" t="s">
        <v>1262</v>
      </c>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65" customFormat="1" x14ac:dyDescent="0.2">
      <c r="E86" s="66"/>
      <c r="F86" s="66"/>
      <c r="G86" s="66"/>
    </row>
    <row r="87" spans="5:7" s="65" customFormat="1" x14ac:dyDescent="0.2">
      <c r="E87" s="66"/>
      <c r="F87" s="66"/>
      <c r="G87" s="66"/>
    </row>
    <row r="88" spans="5:7" s="65" customFormat="1" x14ac:dyDescent="0.2">
      <c r="E88" s="66"/>
      <c r="F88" s="66"/>
      <c r="G88" s="66"/>
    </row>
    <row r="89" spans="5:7" s="65" customFormat="1" x14ac:dyDescent="0.2">
      <c r="E89" s="66"/>
      <c r="F89" s="66"/>
      <c r="G89" s="66"/>
    </row>
    <row r="90" spans="5:7" s="65" customFormat="1" x14ac:dyDescent="0.2">
      <c r="E90" s="66"/>
      <c r="F90" s="66"/>
      <c r="G90" s="66"/>
    </row>
    <row r="91" spans="5:7" s="65" customFormat="1" x14ac:dyDescent="0.2">
      <c r="E91" s="66"/>
      <c r="F91" s="66"/>
      <c r="G91" s="66"/>
    </row>
    <row r="92" spans="5:7" s="65" customFormat="1" x14ac:dyDescent="0.2">
      <c r="E92" s="66"/>
      <c r="F92" s="66"/>
      <c r="G92" s="66"/>
    </row>
    <row r="93" spans="5:7" s="65" customFormat="1" x14ac:dyDescent="0.2">
      <c r="E93" s="66"/>
      <c r="F93" s="66"/>
      <c r="G93" s="66"/>
    </row>
    <row r="94" spans="5:7" s="65" customFormat="1" x14ac:dyDescent="0.2">
      <c r="E94" s="66"/>
      <c r="F94" s="66"/>
      <c r="G94" s="66"/>
    </row>
    <row r="95" spans="5:7" s="65" customFormat="1" x14ac:dyDescent="0.2">
      <c r="E95" s="66"/>
      <c r="F95" s="66"/>
      <c r="G95" s="66"/>
    </row>
    <row r="96" spans="5:7" s="65" customFormat="1" x14ac:dyDescent="0.2">
      <c r="E96" s="66"/>
      <c r="F96" s="66"/>
      <c r="G96" s="66"/>
    </row>
    <row r="97" spans="5:7" s="65" customFormat="1" x14ac:dyDescent="0.2">
      <c r="E97" s="66"/>
      <c r="F97" s="66"/>
      <c r="G97" s="66"/>
    </row>
    <row r="98" spans="5:7" s="58" customFormat="1" x14ac:dyDescent="0.2">
      <c r="E98" s="59"/>
      <c r="F98" s="59"/>
      <c r="G98" s="59"/>
    </row>
  </sheetData>
  <mergeCells count="4">
    <mergeCell ref="A1:G1"/>
    <mergeCell ref="A51:B51"/>
    <mergeCell ref="A52:B52"/>
    <mergeCell ref="A53:B53"/>
  </mergeCells>
  <conditionalFormatting sqref="F2:F3 F5:F65531">
    <cfRule type="cellIs" dxfId="61"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6"/>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1049</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904</v>
      </c>
      <c r="B7" s="27" t="s">
        <v>905</v>
      </c>
      <c r="C7" s="27" t="s">
        <v>85</v>
      </c>
      <c r="D7" s="31">
        <v>47</v>
      </c>
      <c r="E7" s="29">
        <v>613.89849000000004</v>
      </c>
      <c r="F7" s="30">
        <v>12.0499998495896</v>
      </c>
      <c r="G7" s="29">
        <v>3.98</v>
      </c>
    </row>
    <row r="8" spans="1:7" x14ac:dyDescent="0.2">
      <c r="A8" s="27" t="s">
        <v>943</v>
      </c>
      <c r="B8" s="27" t="s">
        <v>944</v>
      </c>
      <c r="C8" s="27" t="s">
        <v>851</v>
      </c>
      <c r="D8" s="31">
        <v>38</v>
      </c>
      <c r="E8" s="29">
        <v>508.19110000000001</v>
      </c>
      <c r="F8" s="30">
        <v>9.9751062729650304</v>
      </c>
      <c r="G8" s="29">
        <v>4.4149000000000003</v>
      </c>
    </row>
    <row r="9" spans="1:7" x14ac:dyDescent="0.2">
      <c r="A9" s="27" t="s">
        <v>998</v>
      </c>
      <c r="B9" s="27" t="s">
        <v>999</v>
      </c>
      <c r="C9" s="27" t="s">
        <v>910</v>
      </c>
      <c r="D9" s="31">
        <v>47</v>
      </c>
      <c r="E9" s="29">
        <v>479.00614000000002</v>
      </c>
      <c r="F9" s="30">
        <v>9.4022448482524794</v>
      </c>
      <c r="G9" s="29">
        <v>3.76</v>
      </c>
    </row>
    <row r="10" spans="1:7" x14ac:dyDescent="0.2">
      <c r="A10" s="27" t="s">
        <v>933</v>
      </c>
      <c r="B10" s="27" t="s">
        <v>934</v>
      </c>
      <c r="C10" s="27" t="s">
        <v>85</v>
      </c>
      <c r="D10" s="31">
        <v>47</v>
      </c>
      <c r="E10" s="29">
        <v>478.68747999999999</v>
      </c>
      <c r="F10" s="30">
        <v>9.3959899819926402</v>
      </c>
      <c r="G10" s="29">
        <v>4.2491000000000003</v>
      </c>
    </row>
    <row r="11" spans="1:7" x14ac:dyDescent="0.2">
      <c r="A11" s="27" t="s">
        <v>947</v>
      </c>
      <c r="B11" s="27" t="s">
        <v>948</v>
      </c>
      <c r="C11" s="27" t="s">
        <v>85</v>
      </c>
      <c r="D11" s="31">
        <v>47</v>
      </c>
      <c r="E11" s="29">
        <v>472.19677999999999</v>
      </c>
      <c r="F11" s="30">
        <v>9.2685862901807692</v>
      </c>
      <c r="G11" s="29">
        <v>3.5251000000000001</v>
      </c>
    </row>
    <row r="12" spans="1:7" x14ac:dyDescent="0.2">
      <c r="A12" s="27" t="s">
        <v>900</v>
      </c>
      <c r="B12" s="27" t="s">
        <v>901</v>
      </c>
      <c r="C12" s="27" t="s">
        <v>85</v>
      </c>
      <c r="D12" s="31">
        <v>45</v>
      </c>
      <c r="E12" s="29">
        <v>457.57440000000003</v>
      </c>
      <c r="F12" s="30">
        <v>8.9815686811284294</v>
      </c>
      <c r="G12" s="29">
        <v>3.7288999999999999</v>
      </c>
    </row>
    <row r="13" spans="1:7" x14ac:dyDescent="0.2">
      <c r="A13" s="27" t="s">
        <v>1045</v>
      </c>
      <c r="B13" s="27" t="s">
        <v>1046</v>
      </c>
      <c r="C13" s="27" t="s">
        <v>85</v>
      </c>
      <c r="D13" s="31">
        <v>29</v>
      </c>
      <c r="E13" s="29">
        <v>386.13326000000001</v>
      </c>
      <c r="F13" s="30">
        <v>7.5792754025531597</v>
      </c>
      <c r="G13" s="29">
        <v>4.9599000000000002</v>
      </c>
    </row>
    <row r="14" spans="1:7" x14ac:dyDescent="0.2">
      <c r="A14" s="27" t="s">
        <v>1050</v>
      </c>
      <c r="B14" s="27" t="s">
        <v>1051</v>
      </c>
      <c r="C14" s="27" t="s">
        <v>85</v>
      </c>
      <c r="D14" s="31">
        <v>35</v>
      </c>
      <c r="E14" s="29">
        <v>360.62180000000001</v>
      </c>
      <c r="F14" s="30">
        <v>7.0785198311185296</v>
      </c>
      <c r="G14" s="29">
        <v>4.37</v>
      </c>
    </row>
    <row r="15" spans="1:7" x14ac:dyDescent="0.2">
      <c r="A15" s="27" t="s">
        <v>945</v>
      </c>
      <c r="B15" s="27" t="s">
        <v>946</v>
      </c>
      <c r="C15" s="27" t="s">
        <v>85</v>
      </c>
      <c r="D15" s="31">
        <v>32</v>
      </c>
      <c r="E15" s="29">
        <v>324.89695999999998</v>
      </c>
      <c r="F15" s="30">
        <v>6.3772893774866697</v>
      </c>
      <c r="G15" s="29">
        <v>3.7850999999999999</v>
      </c>
    </row>
    <row r="16" spans="1:7" x14ac:dyDescent="0.2">
      <c r="A16" s="27" t="s">
        <v>929</v>
      </c>
      <c r="B16" s="27" t="s">
        <v>930</v>
      </c>
      <c r="C16" s="27" t="s">
        <v>85</v>
      </c>
      <c r="D16" s="31">
        <v>24</v>
      </c>
      <c r="E16" s="29">
        <v>243.71495999999999</v>
      </c>
      <c r="F16" s="30">
        <v>4.7837961473772799</v>
      </c>
      <c r="G16" s="29">
        <v>3.6999</v>
      </c>
    </row>
    <row r="17" spans="1:9" x14ac:dyDescent="0.2">
      <c r="A17" s="27" t="s">
        <v>995</v>
      </c>
      <c r="B17" s="27" t="s">
        <v>996</v>
      </c>
      <c r="C17" s="27" t="s">
        <v>997</v>
      </c>
      <c r="D17" s="31">
        <v>22</v>
      </c>
      <c r="E17" s="29">
        <v>225.55676</v>
      </c>
      <c r="F17" s="30">
        <v>4.4273751578602303</v>
      </c>
      <c r="G17" s="29">
        <v>3.7700999999999998</v>
      </c>
    </row>
    <row r="18" spans="1:9" x14ac:dyDescent="0.2">
      <c r="A18" s="27" t="s">
        <v>896</v>
      </c>
      <c r="B18" s="27" t="s">
        <v>897</v>
      </c>
      <c r="C18" s="27" t="s">
        <v>85</v>
      </c>
      <c r="D18" s="31">
        <v>8</v>
      </c>
      <c r="E18" s="29">
        <v>81.533600000000007</v>
      </c>
      <c r="F18" s="30">
        <v>1.60039466416752</v>
      </c>
      <c r="G18" s="29">
        <v>4.1550000000000002</v>
      </c>
    </row>
    <row r="19" spans="1:9" x14ac:dyDescent="0.2">
      <c r="A19" s="27" t="s">
        <v>1032</v>
      </c>
      <c r="B19" s="27" t="s">
        <v>1033</v>
      </c>
      <c r="C19" s="27" t="s">
        <v>963</v>
      </c>
      <c r="D19" s="31">
        <v>5</v>
      </c>
      <c r="E19" s="29">
        <v>65.718249999999998</v>
      </c>
      <c r="F19" s="30">
        <v>1.2899606620881101</v>
      </c>
      <c r="G19" s="29">
        <v>4.5</v>
      </c>
    </row>
    <row r="20" spans="1:9" x14ac:dyDescent="0.2">
      <c r="A20" s="27" t="s">
        <v>883</v>
      </c>
      <c r="B20" s="27" t="s">
        <v>884</v>
      </c>
      <c r="C20" s="27" t="s">
        <v>885</v>
      </c>
      <c r="D20" s="31">
        <v>6</v>
      </c>
      <c r="E20" s="29">
        <v>61.030920000000002</v>
      </c>
      <c r="F20" s="30">
        <v>1.19795469251002</v>
      </c>
      <c r="G20" s="29">
        <v>4.5875000000000004</v>
      </c>
    </row>
    <row r="21" spans="1:9" x14ac:dyDescent="0.2">
      <c r="A21" s="27" t="s">
        <v>1039</v>
      </c>
      <c r="B21" s="27" t="s">
        <v>1040</v>
      </c>
      <c r="C21" s="27" t="s">
        <v>851</v>
      </c>
      <c r="D21" s="31">
        <v>4</v>
      </c>
      <c r="E21" s="29">
        <v>41.312640000000002</v>
      </c>
      <c r="F21" s="30">
        <v>0.81091143551460398</v>
      </c>
      <c r="G21" s="29">
        <v>4.4649000000000001</v>
      </c>
    </row>
    <row r="22" spans="1:9" x14ac:dyDescent="0.2">
      <c r="A22" s="27" t="s">
        <v>1024</v>
      </c>
      <c r="B22" s="27" t="s">
        <v>1025</v>
      </c>
      <c r="C22" s="27" t="s">
        <v>851</v>
      </c>
      <c r="D22" s="31">
        <v>31</v>
      </c>
      <c r="E22" s="29">
        <v>31.533633999999999</v>
      </c>
      <c r="F22" s="30">
        <v>0.61896272941966701</v>
      </c>
      <c r="G22" s="29">
        <v>3.78</v>
      </c>
    </row>
    <row r="23" spans="1:9" x14ac:dyDescent="0.2">
      <c r="A23" s="27" t="s">
        <v>1018</v>
      </c>
      <c r="B23" s="27" t="s">
        <v>1019</v>
      </c>
      <c r="C23" s="27" t="s">
        <v>85</v>
      </c>
      <c r="D23" s="31">
        <v>1</v>
      </c>
      <c r="E23" s="29">
        <v>13.139379999999999</v>
      </c>
      <c r="F23" s="30">
        <v>0.25790831807339998</v>
      </c>
      <c r="G23" s="29">
        <v>4.29</v>
      </c>
    </row>
    <row r="24" spans="1:9" x14ac:dyDescent="0.2">
      <c r="A24" s="27" t="s">
        <v>886</v>
      </c>
      <c r="B24" s="27" t="s">
        <v>887</v>
      </c>
      <c r="C24" s="27" t="s">
        <v>878</v>
      </c>
      <c r="D24" s="31">
        <v>1</v>
      </c>
      <c r="E24" s="29">
        <v>10.20778</v>
      </c>
      <c r="F24" s="30">
        <v>0.200364961745782</v>
      </c>
      <c r="G24" s="29">
        <v>4.8474000000000004</v>
      </c>
    </row>
    <row r="25" spans="1:9" x14ac:dyDescent="0.2">
      <c r="A25" s="26" t="s">
        <v>33</v>
      </c>
      <c r="B25" s="26"/>
      <c r="C25" s="26"/>
      <c r="D25" s="32"/>
      <c r="E25" s="33">
        <f>SUM(E6:E24)</f>
        <v>4854.954334</v>
      </c>
      <c r="F25" s="34">
        <f>SUM(F6:F24)</f>
        <v>95.296209304023918</v>
      </c>
      <c r="G25" s="33"/>
      <c r="H25" s="18"/>
      <c r="I25" s="18"/>
    </row>
    <row r="26" spans="1:9" x14ac:dyDescent="0.2">
      <c r="A26" s="27"/>
      <c r="B26" s="27"/>
      <c r="C26" s="27"/>
      <c r="D26" s="28"/>
      <c r="E26" s="29"/>
      <c r="F26" s="30"/>
      <c r="G26" s="29"/>
    </row>
    <row r="27" spans="1:9" x14ac:dyDescent="0.2">
      <c r="A27" s="26" t="s">
        <v>35</v>
      </c>
      <c r="B27" s="26"/>
      <c r="C27" s="26"/>
      <c r="D27" s="32"/>
      <c r="E27" s="33">
        <f>E25</f>
        <v>4854.954334</v>
      </c>
      <c r="F27" s="34">
        <f>F25</f>
        <v>95.296209304023918</v>
      </c>
      <c r="G27" s="33"/>
      <c r="H27" s="18"/>
      <c r="I27" s="18"/>
    </row>
    <row r="28" spans="1:9" x14ac:dyDescent="0.2">
      <c r="A28" s="26"/>
      <c r="B28" s="26"/>
      <c r="C28" s="26"/>
      <c r="D28" s="32"/>
      <c r="E28" s="33"/>
      <c r="F28" s="34"/>
      <c r="G28" s="33"/>
      <c r="H28" s="18"/>
      <c r="I28" s="18"/>
    </row>
    <row r="29" spans="1:9" x14ac:dyDescent="0.2">
      <c r="A29" s="26" t="s">
        <v>37</v>
      </c>
      <c r="B29" s="26"/>
      <c r="C29" s="26"/>
      <c r="D29" s="32"/>
      <c r="E29" s="33">
        <f>E31-(E25)</f>
        <v>239.63900759999979</v>
      </c>
      <c r="F29" s="34">
        <f>F31-(F25)</f>
        <v>4.7037906959760818</v>
      </c>
      <c r="G29" s="33"/>
      <c r="H29" s="18"/>
      <c r="I29" s="18"/>
    </row>
    <row r="30" spans="1:9" x14ac:dyDescent="0.2">
      <c r="A30" s="26"/>
      <c r="B30" s="26"/>
      <c r="C30" s="26"/>
      <c r="D30" s="32"/>
      <c r="E30" s="33"/>
      <c r="F30" s="34"/>
      <c r="G30" s="33"/>
      <c r="H30" s="18"/>
      <c r="I30" s="18"/>
    </row>
    <row r="31" spans="1:9" x14ac:dyDescent="0.2">
      <c r="A31" s="35" t="s">
        <v>36</v>
      </c>
      <c r="B31" s="35"/>
      <c r="C31" s="35"/>
      <c r="D31" s="36"/>
      <c r="E31" s="37">
        <v>5094.5933415999998</v>
      </c>
      <c r="F31" s="38">
        <v>100</v>
      </c>
      <c r="G31" s="37"/>
      <c r="H31" s="18"/>
      <c r="I31" s="18"/>
    </row>
    <row r="33" spans="1:4" x14ac:dyDescent="0.2">
      <c r="A33" s="18" t="s">
        <v>38</v>
      </c>
    </row>
    <row r="35" spans="1:4" x14ac:dyDescent="0.2">
      <c r="A35" s="18" t="s">
        <v>39</v>
      </c>
    </row>
    <row r="36" spans="1:4" x14ac:dyDescent="0.2">
      <c r="A36" s="18" t="s">
        <v>40</v>
      </c>
    </row>
    <row r="37" spans="1:4" x14ac:dyDescent="0.2">
      <c r="A37" s="18" t="s">
        <v>41</v>
      </c>
      <c r="B37" s="18"/>
      <c r="C37" s="39" t="s">
        <v>43</v>
      </c>
      <c r="D37" s="19" t="s">
        <v>42</v>
      </c>
    </row>
    <row r="38" spans="1:4" x14ac:dyDescent="0.2">
      <c r="A38" s="9" t="s">
        <v>64</v>
      </c>
      <c r="C38" s="40">
        <v>12.4534</v>
      </c>
      <c r="D38" s="40">
        <v>12.719799999999999</v>
      </c>
    </row>
    <row r="39" spans="1:4" x14ac:dyDescent="0.2">
      <c r="A39" s="9" t="s">
        <v>1026</v>
      </c>
      <c r="C39" s="40">
        <v>10.735099999999999</v>
      </c>
      <c r="D39" s="40">
        <v>10.964600000000001</v>
      </c>
    </row>
    <row r="40" spans="1:4" x14ac:dyDescent="0.2">
      <c r="A40" s="9" t="s">
        <v>66</v>
      </c>
      <c r="C40" s="40">
        <v>10.5062</v>
      </c>
      <c r="D40" s="40">
        <v>10.3576</v>
      </c>
    </row>
    <row r="41" spans="1:4" x14ac:dyDescent="0.2">
      <c r="A41" s="9" t="s">
        <v>67</v>
      </c>
      <c r="C41" s="40">
        <v>12.5406</v>
      </c>
      <c r="D41" s="40">
        <v>12.828099999999999</v>
      </c>
    </row>
    <row r="43" spans="1:4" x14ac:dyDescent="0.2">
      <c r="A43" s="18" t="s">
        <v>45</v>
      </c>
    </row>
    <row r="44" spans="1:4" x14ac:dyDescent="0.2">
      <c r="A44" s="115" t="s">
        <v>61</v>
      </c>
      <c r="B44" s="116"/>
      <c r="C44" s="44" t="s">
        <v>62</v>
      </c>
    </row>
    <row r="45" spans="1:4" x14ac:dyDescent="0.2">
      <c r="A45" s="111" t="s">
        <v>66</v>
      </c>
      <c r="B45" s="112"/>
      <c r="C45" s="45">
        <v>0.37</v>
      </c>
    </row>
    <row r="46" spans="1:4" x14ac:dyDescent="0.2">
      <c r="A46" s="9" t="s">
        <v>63</v>
      </c>
    </row>
    <row r="47" spans="1:4" x14ac:dyDescent="0.2">
      <c r="A47" s="9" t="s">
        <v>44</v>
      </c>
    </row>
    <row r="49" spans="1:7" x14ac:dyDescent="0.2">
      <c r="A49" s="18" t="s">
        <v>795</v>
      </c>
      <c r="D49" s="42">
        <v>0.42241964331506798</v>
      </c>
      <c r="E49" s="13" t="s">
        <v>47</v>
      </c>
    </row>
    <row r="51" spans="1:7" x14ac:dyDescent="0.2">
      <c r="A51" s="18" t="s">
        <v>48</v>
      </c>
      <c r="D51" s="41" t="s">
        <v>46</v>
      </c>
    </row>
    <row r="53" spans="1:7" s="65" customFormat="1" x14ac:dyDescent="0.2">
      <c r="A53" s="49" t="s">
        <v>796</v>
      </c>
      <c r="E53" s="66"/>
      <c r="F53" s="66"/>
      <c r="G53" s="66"/>
    </row>
    <row r="54" spans="1:7" s="65" customFormat="1" x14ac:dyDescent="0.2">
      <c r="A54" s="49"/>
      <c r="E54" s="66"/>
      <c r="F54" s="66"/>
      <c r="G54" s="66"/>
    </row>
    <row r="55" spans="1:7" s="65" customFormat="1" x14ac:dyDescent="0.2">
      <c r="A55" s="49" t="s">
        <v>1263</v>
      </c>
      <c r="E55" s="66"/>
      <c r="F55" s="66"/>
      <c r="G55" s="66"/>
    </row>
    <row r="56" spans="1:7" s="65" customFormat="1" x14ac:dyDescent="0.2">
      <c r="A56" s="67"/>
      <c r="E56" s="66"/>
      <c r="F56" s="66"/>
      <c r="G56" s="66"/>
    </row>
    <row r="57" spans="1:7" s="65" customFormat="1" x14ac:dyDescent="0.2">
      <c r="E57" s="66"/>
      <c r="F57" s="66"/>
      <c r="G57" s="66"/>
    </row>
    <row r="58" spans="1:7" s="65" customFormat="1" x14ac:dyDescent="0.2">
      <c r="E58" s="66"/>
      <c r="F58" s="66"/>
      <c r="G58" s="66"/>
    </row>
    <row r="59" spans="1:7" s="65" customFormat="1" x14ac:dyDescent="0.2">
      <c r="E59" s="66"/>
      <c r="F59" s="66"/>
      <c r="G59" s="66"/>
    </row>
    <row r="60" spans="1:7" s="65" customFormat="1" x14ac:dyDescent="0.2">
      <c r="E60" s="66"/>
      <c r="F60" s="66"/>
      <c r="G60" s="66"/>
    </row>
    <row r="61" spans="1:7" s="65" customFormat="1" x14ac:dyDescent="0.2">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A69" s="49" t="s">
        <v>1270</v>
      </c>
      <c r="E69" s="66"/>
      <c r="F69" s="66"/>
      <c r="G69" s="66"/>
    </row>
    <row r="70" spans="1:7" s="65" customFormat="1" x14ac:dyDescent="0.2">
      <c r="E70" s="66"/>
      <c r="F70" s="66"/>
      <c r="G70" s="66"/>
    </row>
    <row r="71" spans="1:7" s="65" customFormat="1" x14ac:dyDescent="0.2">
      <c r="A71" s="60" t="s">
        <v>1262</v>
      </c>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58" customFormat="1" x14ac:dyDescent="0.2">
      <c r="E86" s="59"/>
      <c r="F86" s="59"/>
      <c r="G86" s="59"/>
    </row>
  </sheetData>
  <mergeCells count="3">
    <mergeCell ref="A1:G1"/>
    <mergeCell ref="A44:B44"/>
    <mergeCell ref="A45:B45"/>
  </mergeCells>
  <conditionalFormatting sqref="F2:F3 F5:F65527">
    <cfRule type="cellIs" dxfId="60"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5"/>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2.2187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1052</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943</v>
      </c>
      <c r="B7" s="27" t="s">
        <v>944</v>
      </c>
      <c r="C7" s="27" t="s">
        <v>851</v>
      </c>
      <c r="D7" s="31">
        <v>26</v>
      </c>
      <c r="E7" s="29">
        <v>347.7097</v>
      </c>
      <c r="F7" s="30">
        <v>12.073179349608299</v>
      </c>
      <c r="G7" s="29">
        <v>4.4149000000000003</v>
      </c>
    </row>
    <row r="8" spans="1:7" x14ac:dyDescent="0.2">
      <c r="A8" s="27" t="s">
        <v>947</v>
      </c>
      <c r="B8" s="27" t="s">
        <v>948</v>
      </c>
      <c r="C8" s="27" t="s">
        <v>85</v>
      </c>
      <c r="D8" s="31">
        <v>28</v>
      </c>
      <c r="E8" s="29">
        <v>281.30871999999999</v>
      </c>
      <c r="F8" s="30">
        <v>9.7676039212272592</v>
      </c>
      <c r="G8" s="29">
        <v>3.5251000000000001</v>
      </c>
    </row>
    <row r="9" spans="1:7" x14ac:dyDescent="0.2">
      <c r="A9" s="27" t="s">
        <v>998</v>
      </c>
      <c r="B9" s="27" t="s">
        <v>999</v>
      </c>
      <c r="C9" s="27" t="s">
        <v>910</v>
      </c>
      <c r="D9" s="31">
        <v>27</v>
      </c>
      <c r="E9" s="29">
        <v>275.17374000000001</v>
      </c>
      <c r="F9" s="30">
        <v>9.5545850901556495</v>
      </c>
      <c r="G9" s="29">
        <v>3.76</v>
      </c>
    </row>
    <row r="10" spans="1:7" x14ac:dyDescent="0.2">
      <c r="A10" s="27" t="s">
        <v>933</v>
      </c>
      <c r="B10" s="27" t="s">
        <v>934</v>
      </c>
      <c r="C10" s="27" t="s">
        <v>85</v>
      </c>
      <c r="D10" s="31">
        <v>27</v>
      </c>
      <c r="E10" s="29">
        <v>274.99068</v>
      </c>
      <c r="F10" s="30">
        <v>9.5482288791792502</v>
      </c>
      <c r="G10" s="29">
        <v>4.2491000000000003</v>
      </c>
    </row>
    <row r="11" spans="1:7" x14ac:dyDescent="0.2">
      <c r="A11" s="27" t="s">
        <v>1047</v>
      </c>
      <c r="B11" s="27" t="s">
        <v>1048</v>
      </c>
      <c r="C11" s="27" t="s">
        <v>851</v>
      </c>
      <c r="D11" s="31">
        <v>26</v>
      </c>
      <c r="E11" s="29">
        <v>267.48462000000001</v>
      </c>
      <c r="F11" s="30">
        <v>9.2876033959415896</v>
      </c>
      <c r="G11" s="29">
        <v>4.2050999999999998</v>
      </c>
    </row>
    <row r="12" spans="1:7" x14ac:dyDescent="0.2">
      <c r="A12" s="27" t="s">
        <v>929</v>
      </c>
      <c r="B12" s="27" t="s">
        <v>930</v>
      </c>
      <c r="C12" s="27" t="s">
        <v>85</v>
      </c>
      <c r="D12" s="31">
        <v>26</v>
      </c>
      <c r="E12" s="29">
        <v>264.02454</v>
      </c>
      <c r="F12" s="30">
        <v>9.1674624668734896</v>
      </c>
      <c r="G12" s="29">
        <v>3.6999</v>
      </c>
    </row>
    <row r="13" spans="1:7" x14ac:dyDescent="0.2">
      <c r="A13" s="27" t="s">
        <v>939</v>
      </c>
      <c r="B13" s="27" t="s">
        <v>940</v>
      </c>
      <c r="C13" s="27" t="s">
        <v>910</v>
      </c>
      <c r="D13" s="31">
        <v>26</v>
      </c>
      <c r="E13" s="29">
        <v>264.00945999999999</v>
      </c>
      <c r="F13" s="30">
        <v>9.1669388589770406</v>
      </c>
      <c r="G13" s="29">
        <v>3.6798999999999999</v>
      </c>
    </row>
    <row r="14" spans="1:7" x14ac:dyDescent="0.2">
      <c r="A14" s="27" t="s">
        <v>886</v>
      </c>
      <c r="B14" s="27" t="s">
        <v>887</v>
      </c>
      <c r="C14" s="27" t="s">
        <v>878</v>
      </c>
      <c r="D14" s="31">
        <v>24</v>
      </c>
      <c r="E14" s="29">
        <v>244.98671999999999</v>
      </c>
      <c r="F14" s="30">
        <v>8.5064311085721194</v>
      </c>
      <c r="G14" s="29">
        <v>4.8474000000000004</v>
      </c>
    </row>
    <row r="15" spans="1:7" x14ac:dyDescent="0.2">
      <c r="A15" s="27" t="s">
        <v>945</v>
      </c>
      <c r="B15" s="27" t="s">
        <v>946</v>
      </c>
      <c r="C15" s="27" t="s">
        <v>85</v>
      </c>
      <c r="D15" s="31">
        <v>16</v>
      </c>
      <c r="E15" s="29">
        <v>162.44847999999999</v>
      </c>
      <c r="F15" s="30">
        <v>5.6405375924550398</v>
      </c>
      <c r="G15" s="29">
        <v>3.7850999999999999</v>
      </c>
    </row>
    <row r="16" spans="1:7" x14ac:dyDescent="0.2">
      <c r="A16" s="27" t="s">
        <v>1045</v>
      </c>
      <c r="B16" s="27" t="s">
        <v>1046</v>
      </c>
      <c r="C16" s="27" t="s">
        <v>85</v>
      </c>
      <c r="D16" s="31">
        <v>10</v>
      </c>
      <c r="E16" s="29">
        <v>133.14940000000001</v>
      </c>
      <c r="F16" s="30">
        <v>4.6232146715859201</v>
      </c>
      <c r="G16" s="29">
        <v>4.9599000000000002</v>
      </c>
    </row>
    <row r="17" spans="1:9" x14ac:dyDescent="0.2">
      <c r="A17" s="27" t="s">
        <v>1030</v>
      </c>
      <c r="B17" s="27" t="s">
        <v>1031</v>
      </c>
      <c r="C17" s="27" t="s">
        <v>85</v>
      </c>
      <c r="D17" s="31">
        <v>12</v>
      </c>
      <c r="E17" s="29">
        <v>121.06644</v>
      </c>
      <c r="F17" s="30">
        <v>4.2036700251347501</v>
      </c>
      <c r="G17" s="29">
        <v>3.5699000000000001</v>
      </c>
    </row>
    <row r="18" spans="1:9" x14ac:dyDescent="0.2">
      <c r="A18" s="27" t="s">
        <v>1018</v>
      </c>
      <c r="B18" s="27" t="s">
        <v>1019</v>
      </c>
      <c r="C18" s="27" t="s">
        <v>85</v>
      </c>
      <c r="D18" s="31">
        <v>2</v>
      </c>
      <c r="E18" s="29">
        <v>26.278759999999998</v>
      </c>
      <c r="F18" s="30">
        <v>0.91245134250011894</v>
      </c>
      <c r="G18" s="29">
        <v>4.29</v>
      </c>
    </row>
    <row r="19" spans="1:9" x14ac:dyDescent="0.2">
      <c r="A19" s="27" t="s">
        <v>1039</v>
      </c>
      <c r="B19" s="27" t="s">
        <v>1040</v>
      </c>
      <c r="C19" s="27" t="s">
        <v>851</v>
      </c>
      <c r="D19" s="31">
        <v>2</v>
      </c>
      <c r="E19" s="29">
        <v>20.656320000000001</v>
      </c>
      <c r="F19" s="30">
        <v>0.71722892994616405</v>
      </c>
      <c r="G19" s="29">
        <v>4.4649000000000001</v>
      </c>
    </row>
    <row r="20" spans="1:9" x14ac:dyDescent="0.2">
      <c r="A20" s="27" t="s">
        <v>1024</v>
      </c>
      <c r="B20" s="27" t="s">
        <v>1025</v>
      </c>
      <c r="C20" s="27" t="s">
        <v>851</v>
      </c>
      <c r="D20" s="31">
        <v>16</v>
      </c>
      <c r="E20" s="29">
        <v>16.275424000000001</v>
      </c>
      <c r="F20" s="30">
        <v>0.56511541939416698</v>
      </c>
      <c r="G20" s="29">
        <v>3.78</v>
      </c>
    </row>
    <row r="21" spans="1:9" x14ac:dyDescent="0.2">
      <c r="A21" s="26" t="s">
        <v>33</v>
      </c>
      <c r="B21" s="26"/>
      <c r="C21" s="26"/>
      <c r="D21" s="32"/>
      <c r="E21" s="33">
        <f>SUM(E6:E20)</f>
        <v>2699.5630040000005</v>
      </c>
      <c r="F21" s="34">
        <f>SUM(F6:F20)</f>
        <v>93.734251051550828</v>
      </c>
      <c r="G21" s="33"/>
      <c r="H21" s="18"/>
      <c r="I21" s="18"/>
    </row>
    <row r="22" spans="1:9" x14ac:dyDescent="0.2">
      <c r="A22" s="27"/>
      <c r="B22" s="27"/>
      <c r="C22" s="27"/>
      <c r="D22" s="28"/>
      <c r="E22" s="29"/>
      <c r="F22" s="30"/>
      <c r="G22" s="29"/>
    </row>
    <row r="23" spans="1:9" x14ac:dyDescent="0.2">
      <c r="A23" s="26" t="s">
        <v>35</v>
      </c>
      <c r="B23" s="26"/>
      <c r="C23" s="26"/>
      <c r="D23" s="32"/>
      <c r="E23" s="33">
        <f>E21</f>
        <v>2699.5630040000005</v>
      </c>
      <c r="F23" s="34">
        <f>F21</f>
        <v>93.734251051550828</v>
      </c>
      <c r="G23" s="33"/>
      <c r="H23" s="18"/>
      <c r="I23" s="18"/>
    </row>
    <row r="24" spans="1:9" x14ac:dyDescent="0.2">
      <c r="A24" s="26"/>
      <c r="B24" s="26"/>
      <c r="C24" s="26"/>
      <c r="D24" s="32"/>
      <c r="E24" s="33"/>
      <c r="F24" s="34"/>
      <c r="G24" s="33"/>
      <c r="H24" s="18"/>
      <c r="I24" s="18"/>
    </row>
    <row r="25" spans="1:9" x14ac:dyDescent="0.2">
      <c r="A25" s="26" t="s">
        <v>37</v>
      </c>
      <c r="B25" s="26"/>
      <c r="C25" s="26"/>
      <c r="D25" s="32"/>
      <c r="E25" s="33">
        <f>E27-(E21)</f>
        <v>180.45467759999929</v>
      </c>
      <c r="F25" s="34">
        <f>F27-(F21)</f>
        <v>6.265748948449172</v>
      </c>
      <c r="G25" s="33"/>
      <c r="H25" s="18"/>
      <c r="I25" s="18"/>
    </row>
    <row r="26" spans="1:9" x14ac:dyDescent="0.2">
      <c r="A26" s="26"/>
      <c r="B26" s="26"/>
      <c r="C26" s="26"/>
      <c r="D26" s="32"/>
      <c r="E26" s="33"/>
      <c r="F26" s="34"/>
      <c r="G26" s="33"/>
      <c r="H26" s="18"/>
      <c r="I26" s="18"/>
    </row>
    <row r="27" spans="1:9" x14ac:dyDescent="0.2">
      <c r="A27" s="35" t="s">
        <v>36</v>
      </c>
      <c r="B27" s="35"/>
      <c r="C27" s="35"/>
      <c r="D27" s="36"/>
      <c r="E27" s="37">
        <v>2880.0176815999998</v>
      </c>
      <c r="F27" s="38">
        <v>100</v>
      </c>
      <c r="G27" s="37"/>
      <c r="H27" s="18"/>
      <c r="I27" s="18"/>
    </row>
    <row r="29" spans="1:9" x14ac:dyDescent="0.2">
      <c r="A29" s="18" t="s">
        <v>38</v>
      </c>
    </row>
    <row r="31" spans="1:9" x14ac:dyDescent="0.2">
      <c r="A31" s="18" t="s">
        <v>39</v>
      </c>
    </row>
    <row r="32" spans="1:9" x14ac:dyDescent="0.2">
      <c r="A32" s="18" t="s">
        <v>40</v>
      </c>
    </row>
    <row r="33" spans="1:5" x14ac:dyDescent="0.2">
      <c r="A33" s="18" t="s">
        <v>41</v>
      </c>
      <c r="B33" s="18"/>
      <c r="C33" s="39" t="s">
        <v>43</v>
      </c>
      <c r="D33" s="19" t="s">
        <v>42</v>
      </c>
    </row>
    <row r="34" spans="1:5" x14ac:dyDescent="0.2">
      <c r="A34" s="9" t="s">
        <v>64</v>
      </c>
      <c r="C34" s="40">
        <v>12.6075</v>
      </c>
      <c r="D34" s="40">
        <v>12.8903</v>
      </c>
    </row>
    <row r="35" spans="1:5" x14ac:dyDescent="0.2">
      <c r="A35" s="9" t="s">
        <v>1026</v>
      </c>
      <c r="C35" s="40">
        <v>10.780099999999999</v>
      </c>
      <c r="D35" s="40">
        <v>11.0236</v>
      </c>
    </row>
    <row r="36" spans="1:5" x14ac:dyDescent="0.2">
      <c r="A36" s="9" t="s">
        <v>66</v>
      </c>
      <c r="C36" s="40">
        <v>10.549099999999999</v>
      </c>
      <c r="D36" s="40">
        <v>10.415800000000001</v>
      </c>
    </row>
    <row r="37" spans="1:5" x14ac:dyDescent="0.2">
      <c r="A37" s="9" t="s">
        <v>67</v>
      </c>
      <c r="C37" s="40">
        <v>12.699199999999999</v>
      </c>
      <c r="D37" s="40">
        <v>13.0036</v>
      </c>
    </row>
    <row r="38" spans="1:5" x14ac:dyDescent="0.2">
      <c r="A38" s="9" t="s">
        <v>71</v>
      </c>
      <c r="C38" s="40">
        <v>10.860799999999999</v>
      </c>
      <c r="D38" s="40">
        <v>11.120799999999999</v>
      </c>
    </row>
    <row r="39" spans="1:5" x14ac:dyDescent="0.2">
      <c r="A39" s="9" t="s">
        <v>69</v>
      </c>
      <c r="C39" s="40">
        <v>10.633599999999999</v>
      </c>
      <c r="D39" s="40">
        <v>10.5182</v>
      </c>
    </row>
    <row r="41" spans="1:5" x14ac:dyDescent="0.2">
      <c r="A41" s="18" t="s">
        <v>45</v>
      </c>
    </row>
    <row r="42" spans="1:5" x14ac:dyDescent="0.2">
      <c r="A42" s="115" t="s">
        <v>61</v>
      </c>
      <c r="B42" s="116"/>
      <c r="C42" s="44" t="s">
        <v>62</v>
      </c>
    </row>
    <row r="43" spans="1:5" x14ac:dyDescent="0.2">
      <c r="A43" s="111" t="s">
        <v>66</v>
      </c>
      <c r="B43" s="112"/>
      <c r="C43" s="45">
        <v>0.36499999999999999</v>
      </c>
    </row>
    <row r="44" spans="1:5" x14ac:dyDescent="0.2">
      <c r="A44" s="111" t="s">
        <v>69</v>
      </c>
      <c r="B44" s="112"/>
      <c r="C44" s="45">
        <v>0.36499999999999999</v>
      </c>
    </row>
    <row r="45" spans="1:5" x14ac:dyDescent="0.2">
      <c r="A45" s="9" t="s">
        <v>63</v>
      </c>
    </row>
    <row r="46" spans="1:5" x14ac:dyDescent="0.2">
      <c r="A46" s="9" t="s">
        <v>44</v>
      </c>
    </row>
    <row r="48" spans="1:5" x14ac:dyDescent="0.2">
      <c r="A48" s="18" t="s">
        <v>795</v>
      </c>
      <c r="D48" s="42">
        <v>0.389517857424658</v>
      </c>
      <c r="E48" s="13" t="s">
        <v>47</v>
      </c>
    </row>
    <row r="50" spans="1:7" x14ac:dyDescent="0.2">
      <c r="A50" s="18" t="s">
        <v>48</v>
      </c>
      <c r="D50" s="41" t="s">
        <v>46</v>
      </c>
    </row>
    <row r="52" spans="1:7" s="65" customFormat="1" x14ac:dyDescent="0.2">
      <c r="A52" s="49" t="s">
        <v>796</v>
      </c>
      <c r="E52" s="66"/>
      <c r="F52" s="66"/>
      <c r="G52" s="66"/>
    </row>
    <row r="53" spans="1:7" s="65" customFormat="1" x14ac:dyDescent="0.2">
      <c r="A53" s="49"/>
      <c r="E53" s="66"/>
      <c r="F53" s="66"/>
      <c r="G53" s="66"/>
    </row>
    <row r="54" spans="1:7" s="65" customFormat="1" x14ac:dyDescent="0.2">
      <c r="A54" s="49" t="s">
        <v>1263</v>
      </c>
      <c r="E54" s="66"/>
      <c r="F54" s="66"/>
      <c r="G54" s="66"/>
    </row>
    <row r="55" spans="1:7" s="65" customFormat="1" x14ac:dyDescent="0.2">
      <c r="A55" s="67"/>
      <c r="E55" s="66"/>
      <c r="F55" s="66"/>
      <c r="G55" s="66"/>
    </row>
    <row r="56" spans="1:7" s="65" customFormat="1" x14ac:dyDescent="0.2">
      <c r="E56" s="66"/>
      <c r="F56" s="66"/>
      <c r="G56" s="66"/>
    </row>
    <row r="57" spans="1:7" s="65" customFormat="1" x14ac:dyDescent="0.2">
      <c r="E57" s="66"/>
      <c r="F57" s="66"/>
      <c r="G57" s="66"/>
    </row>
    <row r="58" spans="1:7" s="65" customFormat="1" x14ac:dyDescent="0.2">
      <c r="E58" s="66"/>
      <c r="F58" s="66"/>
      <c r="G58" s="66"/>
    </row>
    <row r="59" spans="1:7" s="65" customFormat="1" x14ac:dyDescent="0.2">
      <c r="E59" s="66"/>
      <c r="F59" s="66"/>
      <c r="G59" s="66"/>
    </row>
    <row r="60" spans="1:7" s="65" customFormat="1" x14ac:dyDescent="0.2">
      <c r="E60" s="66"/>
      <c r="F60" s="66"/>
      <c r="G60" s="66"/>
    </row>
    <row r="61" spans="1:7" s="65" customFormat="1" x14ac:dyDescent="0.2">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A68" s="49" t="s">
        <v>1270</v>
      </c>
      <c r="E68" s="66"/>
      <c r="F68" s="66"/>
      <c r="G68" s="66"/>
    </row>
    <row r="69" spans="1:7" s="65" customFormat="1" x14ac:dyDescent="0.2">
      <c r="E69" s="66"/>
      <c r="F69" s="66"/>
      <c r="G69" s="66"/>
    </row>
    <row r="70" spans="1:7" s="65" customFormat="1" x14ac:dyDescent="0.2">
      <c r="A70" s="60" t="s">
        <v>1262</v>
      </c>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58" customFormat="1" x14ac:dyDescent="0.2">
      <c r="E85" s="59"/>
      <c r="F85" s="59"/>
      <c r="G85" s="59"/>
    </row>
  </sheetData>
  <mergeCells count="4">
    <mergeCell ref="A1:G1"/>
    <mergeCell ref="A42:B42"/>
    <mergeCell ref="A43:B43"/>
    <mergeCell ref="A44:B44"/>
  </mergeCells>
  <conditionalFormatting sqref="F2:F3 F5:F65527">
    <cfRule type="cellIs" dxfId="59" priority="1" stopIfTrue="1" operator="between">
      <formula>0.009</formula>
      <formula>-0.009</formula>
    </cfRule>
  </conditionalFormatting>
  <pageMargins left="0.7" right="0.7" top="0.75" bottom="0.75" header="0.3" footer="0.3"/>
  <pageSetup paperSize="9" scale="48"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7"/>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2.2187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1053</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729</v>
      </c>
      <c r="D4" s="16" t="s">
        <v>1</v>
      </c>
      <c r="E4" s="15" t="s">
        <v>3</v>
      </c>
      <c r="F4" s="15" t="s">
        <v>4</v>
      </c>
      <c r="G4" s="15" t="s">
        <v>6</v>
      </c>
    </row>
    <row r="5" spans="1:7" x14ac:dyDescent="0.2">
      <c r="A5" s="21" t="s">
        <v>30</v>
      </c>
      <c r="B5" s="22"/>
      <c r="C5" s="22"/>
      <c r="D5" s="23"/>
      <c r="E5" s="24"/>
      <c r="F5" s="25"/>
      <c r="G5" s="24"/>
    </row>
    <row r="6" spans="1:7" x14ac:dyDescent="0.2">
      <c r="A6" s="26" t="s">
        <v>31</v>
      </c>
      <c r="B6" s="27"/>
      <c r="C6" s="27"/>
      <c r="D6" s="28"/>
      <c r="E6" s="29"/>
      <c r="F6" s="30"/>
      <c r="G6" s="29"/>
    </row>
    <row r="7" spans="1:7" x14ac:dyDescent="0.2">
      <c r="A7" s="27" t="s">
        <v>943</v>
      </c>
      <c r="B7" s="27" t="s">
        <v>944</v>
      </c>
      <c r="C7" s="27" t="s">
        <v>851</v>
      </c>
      <c r="D7" s="31">
        <v>50</v>
      </c>
      <c r="E7" s="29">
        <v>668.67250000000001</v>
      </c>
      <c r="F7" s="30">
        <v>12.150665349315799</v>
      </c>
      <c r="G7" s="29">
        <v>4.4149000000000003</v>
      </c>
    </row>
    <row r="8" spans="1:7" x14ac:dyDescent="0.2">
      <c r="A8" s="27" t="s">
        <v>933</v>
      </c>
      <c r="B8" s="27" t="s">
        <v>934</v>
      </c>
      <c r="C8" s="27" t="s">
        <v>85</v>
      </c>
      <c r="D8" s="31">
        <v>51</v>
      </c>
      <c r="E8" s="29">
        <v>519.42683999999997</v>
      </c>
      <c r="F8" s="30">
        <v>9.4386739491942802</v>
      </c>
      <c r="G8" s="29">
        <v>4.2491000000000003</v>
      </c>
    </row>
    <row r="9" spans="1:7" x14ac:dyDescent="0.2">
      <c r="A9" s="27" t="s">
        <v>998</v>
      </c>
      <c r="B9" s="27" t="s">
        <v>999</v>
      </c>
      <c r="C9" s="27" t="s">
        <v>910</v>
      </c>
      <c r="D9" s="31">
        <v>50</v>
      </c>
      <c r="E9" s="29">
        <v>509.58100000000002</v>
      </c>
      <c r="F9" s="30">
        <v>9.2597619901666395</v>
      </c>
      <c r="G9" s="29">
        <v>3.76</v>
      </c>
    </row>
    <row r="10" spans="1:7" x14ac:dyDescent="0.2">
      <c r="A10" s="27" t="s">
        <v>1054</v>
      </c>
      <c r="B10" s="27" t="s">
        <v>1055</v>
      </c>
      <c r="C10" s="27" t="s">
        <v>85</v>
      </c>
      <c r="D10" s="31">
        <v>50</v>
      </c>
      <c r="E10" s="29">
        <v>508.89949999999999</v>
      </c>
      <c r="F10" s="30">
        <v>9.24737823214525</v>
      </c>
      <c r="G10" s="29">
        <v>3.98</v>
      </c>
    </row>
    <row r="11" spans="1:7" x14ac:dyDescent="0.2">
      <c r="A11" s="27" t="s">
        <v>929</v>
      </c>
      <c r="B11" s="27" t="s">
        <v>930</v>
      </c>
      <c r="C11" s="27" t="s">
        <v>85</v>
      </c>
      <c r="D11" s="31">
        <v>50</v>
      </c>
      <c r="E11" s="29">
        <v>507.73950000000002</v>
      </c>
      <c r="F11" s="30">
        <v>9.2262994950875594</v>
      </c>
      <c r="G11" s="29">
        <v>3.6999</v>
      </c>
    </row>
    <row r="12" spans="1:7" x14ac:dyDescent="0.2">
      <c r="A12" s="27" t="s">
        <v>1056</v>
      </c>
      <c r="B12" s="27" t="s">
        <v>1057</v>
      </c>
      <c r="C12" s="27" t="s">
        <v>85</v>
      </c>
      <c r="D12" s="31">
        <v>50</v>
      </c>
      <c r="E12" s="29">
        <v>503.85750000000002</v>
      </c>
      <c r="F12" s="30">
        <v>9.1557584112445092</v>
      </c>
      <c r="G12" s="29">
        <v>3.6051000000000002</v>
      </c>
    </row>
    <row r="13" spans="1:7" x14ac:dyDescent="0.2">
      <c r="A13" s="27" t="s">
        <v>995</v>
      </c>
      <c r="B13" s="27" t="s">
        <v>996</v>
      </c>
      <c r="C13" s="27" t="s">
        <v>997</v>
      </c>
      <c r="D13" s="31">
        <v>48</v>
      </c>
      <c r="E13" s="29">
        <v>492.12383999999997</v>
      </c>
      <c r="F13" s="30">
        <v>8.9425422613614902</v>
      </c>
      <c r="G13" s="29">
        <v>3.7700999999999998</v>
      </c>
    </row>
    <row r="14" spans="1:7" x14ac:dyDescent="0.2">
      <c r="A14" s="27" t="s">
        <v>945</v>
      </c>
      <c r="B14" s="27" t="s">
        <v>946</v>
      </c>
      <c r="C14" s="27" t="s">
        <v>85</v>
      </c>
      <c r="D14" s="31">
        <v>37</v>
      </c>
      <c r="E14" s="29">
        <v>375.66210999999998</v>
      </c>
      <c r="F14" s="30">
        <v>6.8262783096775603</v>
      </c>
      <c r="G14" s="29">
        <v>3.7850999999999999</v>
      </c>
    </row>
    <row r="15" spans="1:7" x14ac:dyDescent="0.2">
      <c r="A15" s="27" t="s">
        <v>939</v>
      </c>
      <c r="B15" s="27" t="s">
        <v>940</v>
      </c>
      <c r="C15" s="27" t="s">
        <v>910</v>
      </c>
      <c r="D15" s="31">
        <v>20</v>
      </c>
      <c r="E15" s="29">
        <v>203.08420000000001</v>
      </c>
      <c r="F15" s="30">
        <v>3.6903090106644498</v>
      </c>
      <c r="G15" s="29">
        <v>3.6798999999999999</v>
      </c>
    </row>
    <row r="16" spans="1:7" x14ac:dyDescent="0.2">
      <c r="A16" s="27" t="s">
        <v>1047</v>
      </c>
      <c r="B16" s="27" t="s">
        <v>1048</v>
      </c>
      <c r="C16" s="27" t="s">
        <v>851</v>
      </c>
      <c r="D16" s="31">
        <v>15</v>
      </c>
      <c r="E16" s="29">
        <v>154.31805</v>
      </c>
      <c r="F16" s="30">
        <v>2.8041634475905401</v>
      </c>
      <c r="G16" s="29">
        <v>4.2050999999999998</v>
      </c>
    </row>
    <row r="17" spans="1:9" x14ac:dyDescent="0.2">
      <c r="A17" s="27" t="s">
        <v>1039</v>
      </c>
      <c r="B17" s="27" t="s">
        <v>1040</v>
      </c>
      <c r="C17" s="27" t="s">
        <v>851</v>
      </c>
      <c r="D17" s="31">
        <v>6</v>
      </c>
      <c r="E17" s="29">
        <v>61.968960000000003</v>
      </c>
      <c r="F17" s="30">
        <v>1.1260581151537401</v>
      </c>
      <c r="G17" s="29">
        <v>4.4649000000000001</v>
      </c>
    </row>
    <row r="18" spans="1:9" x14ac:dyDescent="0.2">
      <c r="A18" s="27" t="s">
        <v>1024</v>
      </c>
      <c r="B18" s="27" t="s">
        <v>1025</v>
      </c>
      <c r="C18" s="27" t="s">
        <v>851</v>
      </c>
      <c r="D18" s="31">
        <v>56</v>
      </c>
      <c r="E18" s="29">
        <v>56.963984000000004</v>
      </c>
      <c r="F18" s="30">
        <v>1.0351110693916401</v>
      </c>
      <c r="G18" s="29">
        <v>3.78</v>
      </c>
    </row>
    <row r="19" spans="1:9" x14ac:dyDescent="0.2">
      <c r="A19" s="27" t="s">
        <v>1030</v>
      </c>
      <c r="B19" s="27" t="s">
        <v>1031</v>
      </c>
      <c r="C19" s="27" t="s">
        <v>85</v>
      </c>
      <c r="D19" s="31">
        <v>4</v>
      </c>
      <c r="E19" s="29">
        <v>40.35548</v>
      </c>
      <c r="F19" s="30">
        <v>0.73331254461789197</v>
      </c>
      <c r="G19" s="29">
        <v>3.5699000000000001</v>
      </c>
    </row>
    <row r="20" spans="1:9" x14ac:dyDescent="0.2">
      <c r="A20" s="27" t="s">
        <v>1014</v>
      </c>
      <c r="B20" s="27" t="s">
        <v>1015</v>
      </c>
      <c r="C20" s="27" t="s">
        <v>85</v>
      </c>
      <c r="D20" s="31">
        <v>3</v>
      </c>
      <c r="E20" s="29">
        <v>40.045290000000001</v>
      </c>
      <c r="F20" s="30">
        <v>0.72767598130071598</v>
      </c>
      <c r="G20" s="29">
        <v>4.2698999999999998</v>
      </c>
    </row>
    <row r="21" spans="1:9" x14ac:dyDescent="0.2">
      <c r="A21" s="27" t="s">
        <v>1032</v>
      </c>
      <c r="B21" s="27" t="s">
        <v>1033</v>
      </c>
      <c r="C21" s="27" t="s">
        <v>963</v>
      </c>
      <c r="D21" s="31">
        <v>3</v>
      </c>
      <c r="E21" s="29">
        <v>39.430950000000003</v>
      </c>
      <c r="F21" s="30">
        <v>0.716512609469665</v>
      </c>
      <c r="G21" s="29">
        <v>4.5</v>
      </c>
    </row>
    <row r="22" spans="1:9" x14ac:dyDescent="0.2">
      <c r="A22" s="27" t="s">
        <v>1018</v>
      </c>
      <c r="B22" s="27" t="s">
        <v>1019</v>
      </c>
      <c r="C22" s="27" t="s">
        <v>85</v>
      </c>
      <c r="D22" s="31">
        <v>3</v>
      </c>
      <c r="E22" s="29">
        <v>39.418140000000001</v>
      </c>
      <c r="F22" s="30">
        <v>0.71627983479577795</v>
      </c>
      <c r="G22" s="29">
        <v>4.29</v>
      </c>
    </row>
    <row r="23" spans="1:9" x14ac:dyDescent="0.2">
      <c r="A23" s="27" t="s">
        <v>883</v>
      </c>
      <c r="B23" s="27" t="s">
        <v>884</v>
      </c>
      <c r="C23" s="27" t="s">
        <v>885</v>
      </c>
      <c r="D23" s="31">
        <v>1</v>
      </c>
      <c r="E23" s="29">
        <v>10.17182</v>
      </c>
      <c r="F23" s="30">
        <v>0.18483544756734799</v>
      </c>
      <c r="G23" s="29">
        <v>4.5875000000000004</v>
      </c>
    </row>
    <row r="24" spans="1:9" x14ac:dyDescent="0.2">
      <c r="A24" s="26" t="s">
        <v>33</v>
      </c>
      <c r="B24" s="26"/>
      <c r="C24" s="26"/>
      <c r="D24" s="32"/>
      <c r="E24" s="33">
        <f>SUM(E6:E23)</f>
        <v>4731.7196640000002</v>
      </c>
      <c r="F24" s="34">
        <f>SUM(F6:F23)</f>
        <v>85.981616058744876</v>
      </c>
      <c r="G24" s="33"/>
      <c r="H24" s="18"/>
      <c r="I24" s="18"/>
    </row>
    <row r="25" spans="1:9" x14ac:dyDescent="0.2">
      <c r="A25" s="27"/>
      <c r="B25" s="27"/>
      <c r="C25" s="27"/>
      <c r="D25" s="28"/>
      <c r="E25" s="29"/>
      <c r="F25" s="30"/>
      <c r="G25" s="29"/>
    </row>
    <row r="26" spans="1:9" x14ac:dyDescent="0.2">
      <c r="A26" s="26" t="s">
        <v>1058</v>
      </c>
      <c r="B26" s="27"/>
      <c r="C26" s="27"/>
      <c r="D26" s="28"/>
      <c r="E26" s="29"/>
      <c r="F26" s="30"/>
      <c r="G26" s="29"/>
    </row>
    <row r="27" spans="1:9" x14ac:dyDescent="0.2">
      <c r="A27" s="27" t="s">
        <v>1059</v>
      </c>
      <c r="B27" s="27" t="s">
        <v>1060</v>
      </c>
      <c r="C27" s="27" t="s">
        <v>85</v>
      </c>
      <c r="D27" s="31">
        <v>50</v>
      </c>
      <c r="E27" s="29">
        <v>508.3965</v>
      </c>
      <c r="F27" s="30">
        <v>9.2382380556452404</v>
      </c>
      <c r="G27" s="29">
        <v>4.5000999999999998</v>
      </c>
    </row>
    <row r="28" spans="1:9" x14ac:dyDescent="0.2">
      <c r="A28" s="26" t="s">
        <v>33</v>
      </c>
      <c r="B28" s="26"/>
      <c r="C28" s="26"/>
      <c r="D28" s="32"/>
      <c r="E28" s="33">
        <f>SUM(E26:E27)</f>
        <v>508.3965</v>
      </c>
      <c r="F28" s="34">
        <f>SUM(F26:F27)</f>
        <v>9.2382380556452404</v>
      </c>
      <c r="G28" s="33"/>
      <c r="H28" s="18"/>
      <c r="I28" s="18"/>
    </row>
    <row r="29" spans="1:9" x14ac:dyDescent="0.2">
      <c r="A29" s="27"/>
      <c r="B29" s="27"/>
      <c r="C29" s="27"/>
      <c r="D29" s="28"/>
      <c r="E29" s="29"/>
      <c r="F29" s="30"/>
      <c r="G29" s="29"/>
    </row>
    <row r="30" spans="1:9" x14ac:dyDescent="0.2">
      <c r="A30" s="26" t="s">
        <v>35</v>
      </c>
      <c r="B30" s="26"/>
      <c r="C30" s="26"/>
      <c r="D30" s="32"/>
      <c r="E30" s="33">
        <f>E24+E28</f>
        <v>5240.116164</v>
      </c>
      <c r="F30" s="34">
        <f>F24+F28</f>
        <v>95.219854114390117</v>
      </c>
      <c r="G30" s="33"/>
      <c r="H30" s="18"/>
      <c r="I30" s="18"/>
    </row>
    <row r="31" spans="1:9" x14ac:dyDescent="0.2">
      <c r="A31" s="26"/>
      <c r="B31" s="26"/>
      <c r="C31" s="26"/>
      <c r="D31" s="32"/>
      <c r="E31" s="33"/>
      <c r="F31" s="34"/>
      <c r="G31" s="33"/>
      <c r="H31" s="18"/>
      <c r="I31" s="18"/>
    </row>
    <row r="32" spans="1:9" x14ac:dyDescent="0.2">
      <c r="A32" s="26" t="s">
        <v>37</v>
      </c>
      <c r="B32" s="26"/>
      <c r="C32" s="26"/>
      <c r="D32" s="32"/>
      <c r="E32" s="33">
        <f>E34-(E24+E28)</f>
        <v>263.05984139999964</v>
      </c>
      <c r="F32" s="34">
        <f>F34-(F24+F28)</f>
        <v>4.7801458856098833</v>
      </c>
      <c r="G32" s="33"/>
      <c r="H32" s="18"/>
      <c r="I32" s="18"/>
    </row>
    <row r="33" spans="1:9" x14ac:dyDescent="0.2">
      <c r="A33" s="26"/>
      <c r="B33" s="26"/>
      <c r="C33" s="26"/>
      <c r="D33" s="32"/>
      <c r="E33" s="33"/>
      <c r="F33" s="34"/>
      <c r="G33" s="33"/>
      <c r="H33" s="18"/>
      <c r="I33" s="18"/>
    </row>
    <row r="34" spans="1:9" x14ac:dyDescent="0.2">
      <c r="A34" s="35" t="s">
        <v>36</v>
      </c>
      <c r="B34" s="35"/>
      <c r="C34" s="35"/>
      <c r="D34" s="36"/>
      <c r="E34" s="37">
        <v>5503.1760053999997</v>
      </c>
      <c r="F34" s="38">
        <v>100</v>
      </c>
      <c r="G34" s="37"/>
      <c r="H34" s="18"/>
      <c r="I34" s="18"/>
    </row>
    <row r="36" spans="1:9" x14ac:dyDescent="0.2">
      <c r="A36" s="18" t="s">
        <v>38</v>
      </c>
    </row>
    <row r="38" spans="1:9" x14ac:dyDescent="0.2">
      <c r="A38" s="18" t="s">
        <v>39</v>
      </c>
    </row>
    <row r="39" spans="1:9" x14ac:dyDescent="0.2">
      <c r="A39" s="18" t="s">
        <v>40</v>
      </c>
    </row>
    <row r="40" spans="1:9" x14ac:dyDescent="0.2">
      <c r="A40" s="18" t="s">
        <v>41</v>
      </c>
      <c r="B40" s="18"/>
      <c r="C40" s="39" t="s">
        <v>43</v>
      </c>
      <c r="D40" s="19" t="s">
        <v>42</v>
      </c>
    </row>
    <row r="41" spans="1:9" x14ac:dyDescent="0.2">
      <c r="A41" s="9" t="s">
        <v>64</v>
      </c>
      <c r="C41" s="40">
        <v>12.595700000000001</v>
      </c>
      <c r="D41" s="40">
        <v>12.879</v>
      </c>
    </row>
    <row r="42" spans="1:9" x14ac:dyDescent="0.2">
      <c r="A42" s="9" t="s">
        <v>1026</v>
      </c>
      <c r="C42" s="40">
        <v>10.8329</v>
      </c>
      <c r="D42" s="40">
        <v>11.078900000000001</v>
      </c>
    </row>
    <row r="43" spans="1:9" x14ac:dyDescent="0.2">
      <c r="A43" s="9" t="s">
        <v>66</v>
      </c>
      <c r="C43" s="40">
        <v>10.588699999999999</v>
      </c>
      <c r="D43" s="40">
        <v>10.4436</v>
      </c>
    </row>
    <row r="44" spans="1:9" x14ac:dyDescent="0.2">
      <c r="A44" s="9" t="s">
        <v>67</v>
      </c>
      <c r="C44" s="40">
        <v>12.7288</v>
      </c>
      <c r="D44" s="40">
        <v>13.0151</v>
      </c>
    </row>
    <row r="45" spans="1:9" x14ac:dyDescent="0.2">
      <c r="A45" s="9" t="s">
        <v>71</v>
      </c>
      <c r="C45" s="40">
        <v>10.8466</v>
      </c>
      <c r="D45" s="40">
        <v>11.0905</v>
      </c>
    </row>
    <row r="46" spans="1:9" x14ac:dyDescent="0.2">
      <c r="A46" s="9" t="s">
        <v>69</v>
      </c>
      <c r="C46" s="40">
        <v>10.615399999999999</v>
      </c>
      <c r="D46" s="40">
        <v>10.469900000000001</v>
      </c>
    </row>
    <row r="48" spans="1:9" x14ac:dyDescent="0.2">
      <c r="A48" s="18" t="s">
        <v>45</v>
      </c>
    </row>
    <row r="49" spans="1:7" x14ac:dyDescent="0.2">
      <c r="A49" s="115" t="s">
        <v>61</v>
      </c>
      <c r="B49" s="116"/>
      <c r="C49" s="44" t="s">
        <v>62</v>
      </c>
    </row>
    <row r="50" spans="1:7" x14ac:dyDescent="0.2">
      <c r="A50" s="111" t="s">
        <v>66</v>
      </c>
      <c r="B50" s="112"/>
      <c r="C50" s="45">
        <v>0.38</v>
      </c>
    </row>
    <row r="51" spans="1:7" x14ac:dyDescent="0.2">
      <c r="A51" s="111" t="s">
        <v>69</v>
      </c>
      <c r="B51" s="112"/>
      <c r="C51" s="45">
        <v>0.38</v>
      </c>
    </row>
    <row r="52" spans="1:7" x14ac:dyDescent="0.2">
      <c r="A52" s="9" t="s">
        <v>63</v>
      </c>
    </row>
    <row r="53" spans="1:7" x14ac:dyDescent="0.2">
      <c r="A53" s="9" t="s">
        <v>44</v>
      </c>
    </row>
    <row r="55" spans="1:7" x14ac:dyDescent="0.2">
      <c r="A55" s="18" t="s">
        <v>795</v>
      </c>
      <c r="D55" s="42">
        <v>0.41256475838356199</v>
      </c>
      <c r="E55" s="13" t="s">
        <v>47</v>
      </c>
    </row>
    <row r="57" spans="1:7" x14ac:dyDescent="0.2">
      <c r="A57" s="18" t="s">
        <v>48</v>
      </c>
      <c r="D57" s="41" t="s">
        <v>46</v>
      </c>
    </row>
    <row r="59" spans="1:7" s="65" customFormat="1" x14ac:dyDescent="0.2">
      <c r="A59" s="49" t="s">
        <v>796</v>
      </c>
      <c r="E59" s="66"/>
      <c r="F59" s="66"/>
      <c r="G59" s="66"/>
    </row>
    <row r="60" spans="1:7" s="65" customFormat="1" x14ac:dyDescent="0.2">
      <c r="A60" s="49"/>
      <c r="E60" s="66"/>
      <c r="F60" s="66"/>
      <c r="G60" s="66"/>
    </row>
    <row r="61" spans="1:7" s="65" customFormat="1" x14ac:dyDescent="0.2">
      <c r="A61" s="49" t="s">
        <v>1263</v>
      </c>
      <c r="E61" s="66"/>
      <c r="F61" s="66"/>
      <c r="G61" s="66"/>
    </row>
    <row r="62" spans="1:7" s="65" customFormat="1" x14ac:dyDescent="0.2">
      <c r="A62" s="67"/>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A75" s="49" t="s">
        <v>1270</v>
      </c>
      <c r="E75" s="66"/>
      <c r="F75" s="66"/>
      <c r="G75" s="66"/>
    </row>
    <row r="76" spans="1:7" s="65" customFormat="1" x14ac:dyDescent="0.2">
      <c r="E76" s="66"/>
      <c r="F76" s="66"/>
      <c r="G76" s="66"/>
    </row>
    <row r="77" spans="1:7" s="65" customFormat="1" x14ac:dyDescent="0.2">
      <c r="A77" s="60" t="s">
        <v>1262</v>
      </c>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5:7" s="65" customFormat="1" x14ac:dyDescent="0.2">
      <c r="E81" s="66"/>
      <c r="F81" s="66"/>
      <c r="G81" s="66"/>
    </row>
    <row r="82" spans="5:7" s="65" customFormat="1" x14ac:dyDescent="0.2">
      <c r="E82" s="66"/>
      <c r="F82" s="66"/>
      <c r="G82" s="66"/>
    </row>
    <row r="83" spans="5:7" s="65" customFormat="1" x14ac:dyDescent="0.2">
      <c r="E83" s="66"/>
      <c r="F83" s="66"/>
      <c r="G83" s="66"/>
    </row>
    <row r="84" spans="5:7" s="65" customFormat="1" x14ac:dyDescent="0.2">
      <c r="E84" s="66"/>
      <c r="F84" s="66"/>
      <c r="G84" s="66"/>
    </row>
    <row r="85" spans="5:7" s="65" customFormat="1" x14ac:dyDescent="0.2">
      <c r="E85" s="66"/>
      <c r="F85" s="66"/>
      <c r="G85" s="66"/>
    </row>
    <row r="86" spans="5:7" s="65" customFormat="1" x14ac:dyDescent="0.2">
      <c r="E86" s="66"/>
      <c r="F86" s="66"/>
      <c r="G86" s="66"/>
    </row>
    <row r="87" spans="5:7" s="65" customFormat="1" x14ac:dyDescent="0.2">
      <c r="E87" s="66"/>
      <c r="F87" s="66"/>
      <c r="G87" s="66"/>
    </row>
    <row r="88" spans="5:7" s="65" customFormat="1" x14ac:dyDescent="0.2">
      <c r="E88" s="66"/>
      <c r="F88" s="66"/>
      <c r="G88" s="66"/>
    </row>
    <row r="89" spans="5:7" s="65" customFormat="1" x14ac:dyDescent="0.2">
      <c r="E89" s="66"/>
      <c r="F89" s="66"/>
      <c r="G89" s="66"/>
    </row>
    <row r="90" spans="5:7" s="65" customFormat="1" x14ac:dyDescent="0.2">
      <c r="E90" s="66"/>
      <c r="F90" s="66"/>
      <c r="G90" s="66"/>
    </row>
    <row r="91" spans="5:7" s="65" customFormat="1" x14ac:dyDescent="0.2">
      <c r="E91" s="66"/>
      <c r="F91" s="66"/>
      <c r="G91" s="66"/>
    </row>
    <row r="92" spans="5:7" s="65" customFormat="1" x14ac:dyDescent="0.2">
      <c r="E92" s="66"/>
      <c r="F92" s="66"/>
      <c r="G92" s="66"/>
    </row>
    <row r="93" spans="5:7" s="65" customFormat="1" x14ac:dyDescent="0.2">
      <c r="E93" s="66"/>
      <c r="F93" s="66"/>
      <c r="G93" s="66"/>
    </row>
    <row r="94" spans="5:7" s="65" customFormat="1" x14ac:dyDescent="0.2">
      <c r="E94" s="66"/>
      <c r="F94" s="66"/>
      <c r="G94" s="66"/>
    </row>
    <row r="95" spans="5:7" s="65" customFormat="1" x14ac:dyDescent="0.2">
      <c r="E95" s="66"/>
      <c r="F95" s="66"/>
      <c r="G95" s="66"/>
    </row>
    <row r="96" spans="5:7" s="65" customFormat="1" x14ac:dyDescent="0.2">
      <c r="E96" s="66"/>
      <c r="F96" s="66"/>
      <c r="G96" s="66"/>
    </row>
    <row r="97" spans="5:7" s="58" customFormat="1" x14ac:dyDescent="0.2">
      <c r="E97" s="59"/>
      <c r="F97" s="59"/>
      <c r="G97" s="59"/>
    </row>
  </sheetData>
  <mergeCells count="4">
    <mergeCell ref="A1:G1"/>
    <mergeCell ref="A49:B49"/>
    <mergeCell ref="A50:B50"/>
    <mergeCell ref="A51:B51"/>
  </mergeCells>
  <conditionalFormatting sqref="F2:F3 F5:F65532">
    <cfRule type="cellIs" dxfId="58" priority="1" stopIfTrue="1" operator="between">
      <formula>0.009</formula>
      <formula>-0.009</formula>
    </cfRule>
  </conditionalFormatting>
  <pageMargins left="0.7" right="0.7" top="0.75" bottom="0.75" header="0.3" footer="0.3"/>
  <pageSetup paperSize="9" scale="48"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23"/>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13" t="s">
        <v>1061</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90</v>
      </c>
      <c r="B5" s="22"/>
      <c r="C5" s="22"/>
      <c r="D5" s="23"/>
      <c r="E5" s="24"/>
      <c r="F5" s="25"/>
      <c r="G5" s="24"/>
    </row>
    <row r="6" spans="1:7" x14ac:dyDescent="0.2">
      <c r="A6" s="26" t="s">
        <v>31</v>
      </c>
      <c r="B6" s="27"/>
      <c r="C6" s="27"/>
      <c r="D6" s="28"/>
      <c r="E6" s="29"/>
      <c r="F6" s="30"/>
      <c r="G6" s="29"/>
    </row>
    <row r="7" spans="1:7" x14ac:dyDescent="0.2">
      <c r="A7" s="27" t="s">
        <v>92</v>
      </c>
      <c r="B7" s="27" t="s">
        <v>91</v>
      </c>
      <c r="C7" s="27" t="s">
        <v>93</v>
      </c>
      <c r="D7" s="31">
        <v>108000</v>
      </c>
      <c r="E7" s="29">
        <v>1722.546</v>
      </c>
      <c r="F7" s="30">
        <v>3.72997154175426</v>
      </c>
      <c r="G7" s="29"/>
    </row>
    <row r="8" spans="1:7" x14ac:dyDescent="0.2">
      <c r="A8" s="27" t="s">
        <v>95</v>
      </c>
      <c r="B8" s="27" t="s">
        <v>94</v>
      </c>
      <c r="C8" s="27" t="s">
        <v>96</v>
      </c>
      <c r="D8" s="31">
        <v>100000</v>
      </c>
      <c r="E8" s="29">
        <v>1675.2</v>
      </c>
      <c r="F8" s="30">
        <v>3.6274493260248102</v>
      </c>
      <c r="G8" s="29"/>
    </row>
    <row r="9" spans="1:7" x14ac:dyDescent="0.2">
      <c r="A9" s="27" t="s">
        <v>98</v>
      </c>
      <c r="B9" s="27" t="s">
        <v>97</v>
      </c>
      <c r="C9" s="27" t="s">
        <v>93</v>
      </c>
      <c r="D9" s="31">
        <v>206475</v>
      </c>
      <c r="E9" s="29">
        <v>1582.734113</v>
      </c>
      <c r="F9" s="30">
        <v>3.42722528144599</v>
      </c>
      <c r="G9" s="29"/>
    </row>
    <row r="10" spans="1:7" x14ac:dyDescent="0.2">
      <c r="A10" s="27" t="s">
        <v>100</v>
      </c>
      <c r="B10" s="27" t="s">
        <v>99</v>
      </c>
      <c r="C10" s="27" t="s">
        <v>93</v>
      </c>
      <c r="D10" s="31">
        <v>146474</v>
      </c>
      <c r="E10" s="29">
        <v>1026.5630289999999</v>
      </c>
      <c r="F10" s="30">
        <v>2.2229019625525499</v>
      </c>
      <c r="G10" s="29"/>
    </row>
    <row r="11" spans="1:7" x14ac:dyDescent="0.2">
      <c r="A11" s="27" t="s">
        <v>102</v>
      </c>
      <c r="B11" s="27" t="s">
        <v>101</v>
      </c>
      <c r="C11" s="27" t="s">
        <v>103</v>
      </c>
      <c r="D11" s="31">
        <v>145373</v>
      </c>
      <c r="E11" s="29">
        <v>1000.602359</v>
      </c>
      <c r="F11" s="30">
        <v>2.16668717333655</v>
      </c>
      <c r="G11" s="29"/>
    </row>
    <row r="12" spans="1:7" x14ac:dyDescent="0.2">
      <c r="A12" s="27" t="s">
        <v>105</v>
      </c>
      <c r="B12" s="27" t="s">
        <v>104</v>
      </c>
      <c r="C12" s="27" t="s">
        <v>106</v>
      </c>
      <c r="D12" s="31">
        <v>60000</v>
      </c>
      <c r="E12" s="29">
        <v>730.83</v>
      </c>
      <c r="F12" s="30">
        <v>1.5825267376663801</v>
      </c>
      <c r="G12" s="29"/>
    </row>
    <row r="13" spans="1:7" x14ac:dyDescent="0.2">
      <c r="A13" s="27" t="s">
        <v>108</v>
      </c>
      <c r="B13" s="27" t="s">
        <v>107</v>
      </c>
      <c r="C13" s="27" t="s">
        <v>93</v>
      </c>
      <c r="D13" s="31">
        <v>33853</v>
      </c>
      <c r="E13" s="29">
        <v>678.92191500000001</v>
      </c>
      <c r="F13" s="30">
        <v>1.4701258613838499</v>
      </c>
      <c r="G13" s="29"/>
    </row>
    <row r="14" spans="1:7" x14ac:dyDescent="0.2">
      <c r="A14" s="27" t="s">
        <v>110</v>
      </c>
      <c r="B14" s="27" t="s">
        <v>109</v>
      </c>
      <c r="C14" s="27" t="s">
        <v>111</v>
      </c>
      <c r="D14" s="31">
        <v>13000</v>
      </c>
      <c r="E14" s="29">
        <v>634.49099999999999</v>
      </c>
      <c r="F14" s="30">
        <v>1.3739159206774201</v>
      </c>
      <c r="G14" s="29"/>
    </row>
    <row r="15" spans="1:7" x14ac:dyDescent="0.2">
      <c r="A15" s="27" t="s">
        <v>113</v>
      </c>
      <c r="B15" s="27" t="s">
        <v>112</v>
      </c>
      <c r="C15" s="27" t="s">
        <v>114</v>
      </c>
      <c r="D15" s="31">
        <v>25000</v>
      </c>
      <c r="E15" s="29">
        <v>633.41250000000002</v>
      </c>
      <c r="F15" s="30">
        <v>1.3715805552893301</v>
      </c>
      <c r="G15" s="29"/>
    </row>
    <row r="16" spans="1:7" x14ac:dyDescent="0.2">
      <c r="A16" s="27" t="s">
        <v>116</v>
      </c>
      <c r="B16" s="27" t="s">
        <v>115</v>
      </c>
      <c r="C16" s="27" t="s">
        <v>117</v>
      </c>
      <c r="D16" s="31">
        <v>156244</v>
      </c>
      <c r="E16" s="29">
        <v>468.73200000000003</v>
      </c>
      <c r="F16" s="30">
        <v>1.0149842272482501</v>
      </c>
      <c r="G16" s="29"/>
    </row>
    <row r="17" spans="1:7" x14ac:dyDescent="0.2">
      <c r="A17" s="27" t="s">
        <v>119</v>
      </c>
      <c r="B17" s="27" t="s">
        <v>118</v>
      </c>
      <c r="C17" s="27" t="s">
        <v>120</v>
      </c>
      <c r="D17" s="31">
        <v>190244</v>
      </c>
      <c r="E17" s="29">
        <v>453.82706200000001</v>
      </c>
      <c r="F17" s="30">
        <v>0.98270933033889696</v>
      </c>
      <c r="G17" s="29"/>
    </row>
    <row r="18" spans="1:7" x14ac:dyDescent="0.2">
      <c r="A18" s="27" t="s">
        <v>122</v>
      </c>
      <c r="B18" s="27" t="s">
        <v>121</v>
      </c>
      <c r="C18" s="27" t="s">
        <v>93</v>
      </c>
      <c r="D18" s="31">
        <v>88509</v>
      </c>
      <c r="E18" s="29">
        <v>400.94576999999998</v>
      </c>
      <c r="F18" s="30">
        <v>0.86820108832318399</v>
      </c>
      <c r="G18" s="29"/>
    </row>
    <row r="19" spans="1:7" x14ac:dyDescent="0.2">
      <c r="A19" s="27" t="s">
        <v>124</v>
      </c>
      <c r="B19" s="27" t="s">
        <v>123</v>
      </c>
      <c r="C19" s="27" t="s">
        <v>125</v>
      </c>
      <c r="D19" s="31">
        <v>78000</v>
      </c>
      <c r="E19" s="29">
        <v>380.601</v>
      </c>
      <c r="F19" s="30">
        <v>0.82414687257304697</v>
      </c>
      <c r="G19" s="29"/>
    </row>
    <row r="20" spans="1:7" x14ac:dyDescent="0.2">
      <c r="A20" s="27" t="s">
        <v>127</v>
      </c>
      <c r="B20" s="27" t="s">
        <v>126</v>
      </c>
      <c r="C20" s="27" t="s">
        <v>120</v>
      </c>
      <c r="D20" s="31">
        <v>118573</v>
      </c>
      <c r="E20" s="29">
        <v>374.69067999999999</v>
      </c>
      <c r="F20" s="30">
        <v>0.81134876709275205</v>
      </c>
      <c r="G20" s="29"/>
    </row>
    <row r="21" spans="1:7" x14ac:dyDescent="0.2">
      <c r="A21" s="27" t="s">
        <v>129</v>
      </c>
      <c r="B21" s="27" t="s">
        <v>128</v>
      </c>
      <c r="C21" s="27" t="s">
        <v>130</v>
      </c>
      <c r="D21" s="31">
        <v>12800</v>
      </c>
      <c r="E21" s="29">
        <v>345.8304</v>
      </c>
      <c r="F21" s="30">
        <v>0.74885521215311002</v>
      </c>
      <c r="G21" s="29"/>
    </row>
    <row r="22" spans="1:7" x14ac:dyDescent="0.2">
      <c r="A22" s="27" t="s">
        <v>132</v>
      </c>
      <c r="B22" s="27" t="s">
        <v>131</v>
      </c>
      <c r="C22" s="27" t="s">
        <v>133</v>
      </c>
      <c r="D22" s="31">
        <v>20000</v>
      </c>
      <c r="E22" s="29">
        <v>340.59</v>
      </c>
      <c r="F22" s="30">
        <v>0.73750773994197105</v>
      </c>
      <c r="G22" s="29"/>
    </row>
    <row r="23" spans="1:7" x14ac:dyDescent="0.2">
      <c r="A23" s="27" t="s">
        <v>135</v>
      </c>
      <c r="B23" s="27" t="s">
        <v>134</v>
      </c>
      <c r="C23" s="27" t="s">
        <v>136</v>
      </c>
      <c r="D23" s="31">
        <v>174166</v>
      </c>
      <c r="E23" s="29">
        <v>330.74123400000002</v>
      </c>
      <c r="F23" s="30">
        <v>0.71618139109474299</v>
      </c>
      <c r="G23" s="29"/>
    </row>
    <row r="24" spans="1:7" x14ac:dyDescent="0.2">
      <c r="A24" s="27" t="s">
        <v>138</v>
      </c>
      <c r="B24" s="27" t="s">
        <v>137</v>
      </c>
      <c r="C24" s="27" t="s">
        <v>136</v>
      </c>
      <c r="D24" s="31">
        <v>217407</v>
      </c>
      <c r="E24" s="29">
        <v>308.39182949999997</v>
      </c>
      <c r="F24" s="30">
        <v>0.66778637420686104</v>
      </c>
      <c r="G24" s="29"/>
    </row>
    <row r="25" spans="1:7" x14ac:dyDescent="0.2">
      <c r="A25" s="27" t="s">
        <v>140</v>
      </c>
      <c r="B25" s="27" t="s">
        <v>139</v>
      </c>
      <c r="C25" s="27" t="s">
        <v>111</v>
      </c>
      <c r="D25" s="31">
        <v>50000</v>
      </c>
      <c r="E25" s="29">
        <v>275.92500000000001</v>
      </c>
      <c r="F25" s="30">
        <v>0.59748325888454801</v>
      </c>
      <c r="G25" s="29"/>
    </row>
    <row r="26" spans="1:7" x14ac:dyDescent="0.2">
      <c r="A26" s="27" t="s">
        <v>142</v>
      </c>
      <c r="B26" s="27" t="s">
        <v>141</v>
      </c>
      <c r="C26" s="27" t="s">
        <v>130</v>
      </c>
      <c r="D26" s="31">
        <v>150000</v>
      </c>
      <c r="E26" s="29">
        <v>252.9</v>
      </c>
      <c r="F26" s="30">
        <v>0.547625319097227</v>
      </c>
      <c r="G26" s="29"/>
    </row>
    <row r="27" spans="1:7" x14ac:dyDescent="0.2">
      <c r="A27" s="27" t="s">
        <v>144</v>
      </c>
      <c r="B27" s="27" t="s">
        <v>143</v>
      </c>
      <c r="C27" s="27" t="s">
        <v>130</v>
      </c>
      <c r="D27" s="31">
        <v>15000</v>
      </c>
      <c r="E27" s="29">
        <v>235.72499999999999</v>
      </c>
      <c r="F27" s="30">
        <v>0.51043486889756295</v>
      </c>
      <c r="G27" s="29"/>
    </row>
    <row r="28" spans="1:7" x14ac:dyDescent="0.2">
      <c r="A28" s="27" t="s">
        <v>146</v>
      </c>
      <c r="B28" s="27" t="s">
        <v>145</v>
      </c>
      <c r="C28" s="27" t="s">
        <v>147</v>
      </c>
      <c r="D28" s="31">
        <v>26526</v>
      </c>
      <c r="E28" s="29">
        <v>213.017043</v>
      </c>
      <c r="F28" s="30">
        <v>0.46126344858055601</v>
      </c>
      <c r="G28" s="29"/>
    </row>
    <row r="29" spans="1:7" x14ac:dyDescent="0.2">
      <c r="A29" s="27" t="s">
        <v>149</v>
      </c>
      <c r="B29" s="27" t="s">
        <v>148</v>
      </c>
      <c r="C29" s="27" t="s">
        <v>150</v>
      </c>
      <c r="D29" s="31">
        <v>12000</v>
      </c>
      <c r="E29" s="29">
        <v>200.334</v>
      </c>
      <c r="F29" s="30">
        <v>0.43379980496648402</v>
      </c>
      <c r="G29" s="29"/>
    </row>
    <row r="30" spans="1:7" x14ac:dyDescent="0.2">
      <c r="A30" s="27" t="s">
        <v>152</v>
      </c>
      <c r="B30" s="27" t="s">
        <v>151</v>
      </c>
      <c r="C30" s="27" t="s">
        <v>147</v>
      </c>
      <c r="D30" s="31">
        <v>5000</v>
      </c>
      <c r="E30" s="29">
        <v>191.63249999999999</v>
      </c>
      <c r="F30" s="30">
        <v>0.41495772622340599</v>
      </c>
      <c r="G30" s="29"/>
    </row>
    <row r="31" spans="1:7" x14ac:dyDescent="0.2">
      <c r="A31" s="27" t="s">
        <v>154</v>
      </c>
      <c r="B31" s="27" t="s">
        <v>153</v>
      </c>
      <c r="C31" s="27" t="s">
        <v>117</v>
      </c>
      <c r="D31" s="31">
        <v>43000</v>
      </c>
      <c r="E31" s="29">
        <v>185.846</v>
      </c>
      <c r="F31" s="30">
        <v>0.40242773844580199</v>
      </c>
      <c r="G31" s="29"/>
    </row>
    <row r="32" spans="1:7" x14ac:dyDescent="0.2">
      <c r="A32" s="27" t="s">
        <v>156</v>
      </c>
      <c r="B32" s="27" t="s">
        <v>155</v>
      </c>
      <c r="C32" s="27" t="s">
        <v>157</v>
      </c>
      <c r="D32" s="31">
        <v>73613</v>
      </c>
      <c r="E32" s="29">
        <v>181.34562550000001</v>
      </c>
      <c r="F32" s="30">
        <v>0.39268270475019301</v>
      </c>
      <c r="G32" s="29"/>
    </row>
    <row r="33" spans="1:9" x14ac:dyDescent="0.2">
      <c r="A33" s="27" t="s">
        <v>159</v>
      </c>
      <c r="B33" s="27" t="s">
        <v>158</v>
      </c>
      <c r="C33" s="27" t="s">
        <v>93</v>
      </c>
      <c r="D33" s="31">
        <v>87200</v>
      </c>
      <c r="E33" s="29">
        <v>137.4708</v>
      </c>
      <c r="F33" s="30">
        <v>0.29767691070205998</v>
      </c>
      <c r="G33" s="29"/>
    </row>
    <row r="34" spans="1:9" x14ac:dyDescent="0.2">
      <c r="A34" s="27" t="s">
        <v>161</v>
      </c>
      <c r="B34" s="27" t="s">
        <v>160</v>
      </c>
      <c r="C34" s="27" t="s">
        <v>147</v>
      </c>
      <c r="D34" s="31">
        <v>39940</v>
      </c>
      <c r="E34" s="29">
        <v>133.13999000000001</v>
      </c>
      <c r="F34" s="30">
        <v>0.28829904906426101</v>
      </c>
      <c r="G34" s="29"/>
    </row>
    <row r="35" spans="1:9" x14ac:dyDescent="0.2">
      <c r="A35" s="27" t="s">
        <v>163</v>
      </c>
      <c r="B35" s="27" t="s">
        <v>162</v>
      </c>
      <c r="C35" s="27" t="s">
        <v>164</v>
      </c>
      <c r="D35" s="31">
        <v>3709</v>
      </c>
      <c r="E35" s="29">
        <v>21.004066999999999</v>
      </c>
      <c r="F35" s="30">
        <v>4.54818461574319E-2</v>
      </c>
      <c r="G35" s="29"/>
    </row>
    <row r="36" spans="1:9" x14ac:dyDescent="0.2">
      <c r="A36" s="27" t="s">
        <v>165</v>
      </c>
      <c r="B36" s="51" t="s">
        <v>1062</v>
      </c>
      <c r="C36" s="27" t="s">
        <v>103</v>
      </c>
      <c r="D36" s="31">
        <v>10383</v>
      </c>
      <c r="E36" s="29">
        <v>15.917139000000001</v>
      </c>
      <c r="F36" s="30">
        <v>3.4466699580822102E-2</v>
      </c>
      <c r="G36" s="29"/>
    </row>
    <row r="37" spans="1:9" x14ac:dyDescent="0.2">
      <c r="A37" s="26" t="s">
        <v>33</v>
      </c>
      <c r="B37" s="26"/>
      <c r="C37" s="26"/>
      <c r="D37" s="32"/>
      <c r="E37" s="33">
        <f>SUM(E7:E36)</f>
        <v>15133.908055999998</v>
      </c>
      <c r="F37" s="34">
        <f>SUM(F7:F36)</f>
        <v>32.770704738454306</v>
      </c>
      <c r="G37" s="33"/>
      <c r="H37" s="18"/>
      <c r="I37" s="18"/>
    </row>
    <row r="38" spans="1:9" x14ac:dyDescent="0.2">
      <c r="A38" s="27"/>
      <c r="B38" s="27"/>
      <c r="C38" s="27"/>
      <c r="D38" s="28"/>
      <c r="E38" s="29"/>
      <c r="F38" s="30"/>
      <c r="G38" s="29"/>
    </row>
    <row r="39" spans="1:9" x14ac:dyDescent="0.2">
      <c r="A39" s="26" t="s">
        <v>30</v>
      </c>
      <c r="B39" s="27"/>
      <c r="C39" s="27"/>
      <c r="D39" s="28"/>
      <c r="E39" s="29"/>
      <c r="F39" s="30"/>
      <c r="G39" s="29"/>
    </row>
    <row r="40" spans="1:9" x14ac:dyDescent="0.2">
      <c r="A40" s="26" t="s">
        <v>31</v>
      </c>
      <c r="B40" s="27"/>
      <c r="C40" s="27"/>
      <c r="D40" s="28"/>
      <c r="E40" s="29"/>
      <c r="F40" s="30"/>
      <c r="G40" s="29"/>
    </row>
    <row r="41" spans="1:9" x14ac:dyDescent="0.2">
      <c r="A41" s="27" t="s">
        <v>900</v>
      </c>
      <c r="B41" s="27" t="s">
        <v>901</v>
      </c>
      <c r="C41" s="27" t="s">
        <v>85</v>
      </c>
      <c r="D41" s="31">
        <v>250</v>
      </c>
      <c r="E41" s="29">
        <v>2542.08</v>
      </c>
      <c r="F41" s="30">
        <v>5.5045763984605696</v>
      </c>
      <c r="G41" s="29">
        <v>3.7288999999999999</v>
      </c>
    </row>
    <row r="42" spans="1:9" x14ac:dyDescent="0.2">
      <c r="A42" s="27" t="s">
        <v>167</v>
      </c>
      <c r="B42" s="27" t="s">
        <v>166</v>
      </c>
      <c r="C42" s="27" t="s">
        <v>85</v>
      </c>
      <c r="D42" s="31">
        <v>200</v>
      </c>
      <c r="E42" s="29">
        <v>2062.768</v>
      </c>
      <c r="F42" s="30">
        <v>4.46668242081277</v>
      </c>
      <c r="G42" s="29">
        <v>4.8</v>
      </c>
    </row>
    <row r="43" spans="1:9" x14ac:dyDescent="0.2">
      <c r="A43" s="27" t="s">
        <v>1063</v>
      </c>
      <c r="B43" s="27" t="s">
        <v>1064</v>
      </c>
      <c r="C43" s="27" t="s">
        <v>85</v>
      </c>
      <c r="D43" s="31">
        <v>150</v>
      </c>
      <c r="E43" s="29">
        <v>1646.2245</v>
      </c>
      <c r="F43" s="30">
        <v>3.56470627567486</v>
      </c>
      <c r="G43" s="29">
        <v>5.2750000000000004</v>
      </c>
    </row>
    <row r="44" spans="1:9" x14ac:dyDescent="0.2">
      <c r="A44" s="27" t="s">
        <v>87</v>
      </c>
      <c r="B44" s="27" t="s">
        <v>86</v>
      </c>
      <c r="C44" s="27" t="s">
        <v>32</v>
      </c>
      <c r="D44" s="31">
        <v>50</v>
      </c>
      <c r="E44" s="29">
        <v>503.27249999999998</v>
      </c>
      <c r="F44" s="30">
        <v>1.08977763307773</v>
      </c>
      <c r="G44" s="29">
        <v>8.8623999999999992</v>
      </c>
    </row>
    <row r="45" spans="1:9" x14ac:dyDescent="0.2">
      <c r="A45" s="27" t="s">
        <v>935</v>
      </c>
      <c r="B45" s="27" t="s">
        <v>936</v>
      </c>
      <c r="C45" s="27" t="s">
        <v>85</v>
      </c>
      <c r="D45" s="31">
        <v>45</v>
      </c>
      <c r="E45" s="29">
        <v>492.58935000000002</v>
      </c>
      <c r="F45" s="30">
        <v>1.0666445234386901</v>
      </c>
      <c r="G45" s="29">
        <v>5.7069999999999999</v>
      </c>
    </row>
    <row r="46" spans="1:9" x14ac:dyDescent="0.2">
      <c r="A46" s="26" t="s">
        <v>33</v>
      </c>
      <c r="B46" s="26"/>
      <c r="C46" s="26"/>
      <c r="D46" s="32"/>
      <c r="E46" s="33">
        <f>SUM(E40:E45)</f>
        <v>7246.9343500000004</v>
      </c>
      <c r="F46" s="34">
        <f>SUM(F40:F45)</f>
        <v>15.69238725146462</v>
      </c>
      <c r="G46" s="33"/>
      <c r="H46" s="18"/>
      <c r="I46" s="18"/>
    </row>
    <row r="47" spans="1:9" x14ac:dyDescent="0.2">
      <c r="A47" s="27"/>
      <c r="B47" s="27"/>
      <c r="C47" s="27"/>
      <c r="D47" s="28"/>
      <c r="E47" s="29"/>
      <c r="F47" s="30"/>
      <c r="G47" s="29"/>
    </row>
    <row r="48" spans="1:9" x14ac:dyDescent="0.2">
      <c r="A48" s="26" t="s">
        <v>50</v>
      </c>
      <c r="B48" s="27"/>
      <c r="C48" s="27"/>
      <c r="D48" s="28"/>
      <c r="E48" s="29"/>
      <c r="F48" s="30"/>
      <c r="G48" s="29"/>
    </row>
    <row r="49" spans="1:9" x14ac:dyDescent="0.2">
      <c r="A49" s="26" t="s">
        <v>54</v>
      </c>
      <c r="B49" s="27"/>
      <c r="C49" s="27"/>
      <c r="D49" s="28"/>
      <c r="E49" s="29"/>
      <c r="F49" s="30"/>
      <c r="G49" s="29"/>
    </row>
    <row r="50" spans="1:9" x14ac:dyDescent="0.2">
      <c r="A50" s="27" t="s">
        <v>1065</v>
      </c>
      <c r="B50" s="27" t="s">
        <v>1066</v>
      </c>
      <c r="C50" s="27" t="s">
        <v>52</v>
      </c>
      <c r="D50" s="31">
        <v>400</v>
      </c>
      <c r="E50" s="29">
        <v>1985.6479999999999</v>
      </c>
      <c r="F50" s="30">
        <v>4.2996880965392297</v>
      </c>
      <c r="G50" s="29">
        <v>3.5651000000000002</v>
      </c>
    </row>
    <row r="51" spans="1:9" x14ac:dyDescent="0.2">
      <c r="A51" s="26" t="s">
        <v>33</v>
      </c>
      <c r="B51" s="26"/>
      <c r="C51" s="26"/>
      <c r="D51" s="32"/>
      <c r="E51" s="33">
        <f>SUM(E49:E50)</f>
        <v>1985.6479999999999</v>
      </c>
      <c r="F51" s="34">
        <f>SUM(F49:F50)</f>
        <v>4.2996880965392297</v>
      </c>
      <c r="G51" s="33"/>
      <c r="H51" s="18"/>
      <c r="I51" s="18"/>
    </row>
    <row r="52" spans="1:9" x14ac:dyDescent="0.2">
      <c r="A52" s="27"/>
      <c r="B52" s="27"/>
      <c r="C52" s="27"/>
      <c r="D52" s="28"/>
      <c r="E52" s="29"/>
      <c r="F52" s="30"/>
      <c r="G52" s="29"/>
    </row>
    <row r="53" spans="1:9" x14ac:dyDescent="0.2">
      <c r="A53" s="26" t="s">
        <v>58</v>
      </c>
      <c r="B53" s="27"/>
      <c r="C53" s="27"/>
      <c r="D53" s="28"/>
      <c r="E53" s="29"/>
      <c r="F53" s="30"/>
      <c r="G53" s="29"/>
    </row>
    <row r="54" spans="1:9" x14ac:dyDescent="0.2">
      <c r="A54" s="27" t="s">
        <v>74</v>
      </c>
      <c r="B54" s="27" t="s">
        <v>1260</v>
      </c>
      <c r="C54" s="27" t="s">
        <v>59</v>
      </c>
      <c r="D54" s="31">
        <v>5500000</v>
      </c>
      <c r="E54" s="29">
        <v>5452.3204999999998</v>
      </c>
      <c r="F54" s="30">
        <v>11.8063612243292</v>
      </c>
      <c r="G54" s="29">
        <v>5.3865999999999996</v>
      </c>
    </row>
    <row r="55" spans="1:9" x14ac:dyDescent="0.2">
      <c r="A55" s="27" t="s">
        <v>73</v>
      </c>
      <c r="B55" s="27" t="s">
        <v>72</v>
      </c>
      <c r="C55" s="27" t="s">
        <v>59</v>
      </c>
      <c r="D55" s="31">
        <v>4815000</v>
      </c>
      <c r="E55" s="29">
        <v>5007.7251900000001</v>
      </c>
      <c r="F55" s="30">
        <v>10.8436421713127</v>
      </c>
      <c r="G55" s="29">
        <v>5.9401999999999999</v>
      </c>
    </row>
    <row r="56" spans="1:9" x14ac:dyDescent="0.2">
      <c r="A56" s="27" t="s">
        <v>80</v>
      </c>
      <c r="B56" s="27" t="s">
        <v>79</v>
      </c>
      <c r="C56" s="27" t="s">
        <v>59</v>
      </c>
      <c r="D56" s="31">
        <v>2600000</v>
      </c>
      <c r="E56" s="29">
        <v>2596.4899999999998</v>
      </c>
      <c r="F56" s="30">
        <v>5.6223948785399704</v>
      </c>
      <c r="G56" s="29">
        <v>5.6635999999999997</v>
      </c>
    </row>
    <row r="57" spans="1:9" x14ac:dyDescent="0.2">
      <c r="A57" s="27" t="s">
        <v>78</v>
      </c>
      <c r="B57" s="27" t="s">
        <v>77</v>
      </c>
      <c r="C57" s="27" t="s">
        <v>59</v>
      </c>
      <c r="D57" s="31">
        <v>2500000</v>
      </c>
      <c r="E57" s="29">
        <v>2481.2725</v>
      </c>
      <c r="F57" s="30">
        <v>5.3729048816910803</v>
      </c>
      <c r="G57" s="29">
        <v>6.7229999999999999</v>
      </c>
    </row>
    <row r="58" spans="1:9" x14ac:dyDescent="0.2">
      <c r="A58" s="27" t="s">
        <v>76</v>
      </c>
      <c r="B58" s="27" t="s">
        <v>75</v>
      </c>
      <c r="C58" s="27" t="s">
        <v>59</v>
      </c>
      <c r="D58" s="31">
        <v>1305000</v>
      </c>
      <c r="E58" s="29">
        <v>1379.6172899999999</v>
      </c>
      <c r="F58" s="30">
        <v>2.9873995993210798</v>
      </c>
      <c r="G58" s="29">
        <v>6.0576999999999996</v>
      </c>
    </row>
    <row r="59" spans="1:9" x14ac:dyDescent="0.2">
      <c r="A59" s="27" t="s">
        <v>169</v>
      </c>
      <c r="B59" s="27" t="s">
        <v>168</v>
      </c>
      <c r="C59" s="27" t="s">
        <v>59</v>
      </c>
      <c r="D59" s="31">
        <v>400000</v>
      </c>
      <c r="E59" s="29">
        <v>414.11959999999999</v>
      </c>
      <c r="F59" s="30">
        <v>0.89672747368294203</v>
      </c>
      <c r="G59" s="29">
        <v>4.9329999999999998</v>
      </c>
    </row>
    <row r="60" spans="1:9" x14ac:dyDescent="0.2">
      <c r="A60" s="27" t="s">
        <v>89</v>
      </c>
      <c r="B60" s="27" t="s">
        <v>88</v>
      </c>
      <c r="C60" s="27" t="s">
        <v>59</v>
      </c>
      <c r="D60" s="31">
        <v>200000</v>
      </c>
      <c r="E60" s="29">
        <v>211.41919999999999</v>
      </c>
      <c r="F60" s="30">
        <v>0.45780350677453702</v>
      </c>
      <c r="G60" s="29">
        <v>4.6947000000000001</v>
      </c>
    </row>
    <row r="61" spans="1:9" x14ac:dyDescent="0.2">
      <c r="A61" s="27" t="s">
        <v>82</v>
      </c>
      <c r="B61" s="27" t="s">
        <v>81</v>
      </c>
      <c r="C61" s="27" t="s">
        <v>59</v>
      </c>
      <c r="D61" s="31">
        <v>100000</v>
      </c>
      <c r="E61" s="29">
        <v>99.677300000000002</v>
      </c>
      <c r="F61" s="30">
        <v>0.21583951450869901</v>
      </c>
      <c r="G61" s="29">
        <v>5.3146000000000004</v>
      </c>
    </row>
    <row r="62" spans="1:9" x14ac:dyDescent="0.2">
      <c r="A62" s="26" t="s">
        <v>33</v>
      </c>
      <c r="B62" s="26"/>
      <c r="C62" s="26"/>
      <c r="D62" s="32"/>
      <c r="E62" s="33">
        <f>SUM(E54:E61)</f>
        <v>17642.641579999996</v>
      </c>
      <c r="F62" s="34">
        <f>SUM(F54:F61)</f>
        <v>38.203073250160216</v>
      </c>
      <c r="G62" s="33"/>
      <c r="H62" s="18"/>
      <c r="I62" s="18"/>
    </row>
    <row r="63" spans="1:9" x14ac:dyDescent="0.2">
      <c r="A63" s="27"/>
      <c r="B63" s="27"/>
      <c r="C63" s="27"/>
      <c r="D63" s="28"/>
      <c r="E63" s="29"/>
      <c r="F63" s="30"/>
      <c r="G63" s="29"/>
    </row>
    <row r="64" spans="1:9" x14ac:dyDescent="0.2">
      <c r="A64" s="26" t="s">
        <v>35</v>
      </c>
      <c r="B64" s="26"/>
      <c r="C64" s="26"/>
      <c r="D64" s="32"/>
      <c r="E64" s="33">
        <f>E37+E46+E51+E62</f>
        <v>42009.131985999993</v>
      </c>
      <c r="F64" s="34">
        <f>F37+F46+F51+F62</f>
        <v>90.965853336618366</v>
      </c>
      <c r="G64" s="33"/>
      <c r="H64" s="18"/>
      <c r="I64" s="18"/>
    </row>
    <row r="65" spans="1:9" x14ac:dyDescent="0.2">
      <c r="A65" s="26"/>
      <c r="B65" s="26"/>
      <c r="C65" s="26"/>
      <c r="D65" s="32"/>
      <c r="E65" s="33"/>
      <c r="F65" s="34"/>
      <c r="G65" s="33"/>
      <c r="H65" s="18"/>
      <c r="I65" s="18"/>
    </row>
    <row r="66" spans="1:9" x14ac:dyDescent="0.2">
      <c r="A66" s="26" t="s">
        <v>37</v>
      </c>
      <c r="B66" s="26"/>
      <c r="C66" s="26"/>
      <c r="D66" s="32"/>
      <c r="E66" s="33">
        <f>E68-(E37+E46+E51+E62)</f>
        <v>4172.0782650000037</v>
      </c>
      <c r="F66" s="34">
        <f>F68-(F37+F46+F51+F62)</f>
        <v>9.0341466633816339</v>
      </c>
      <c r="G66" s="33"/>
      <c r="H66" s="18"/>
      <c r="I66" s="18"/>
    </row>
    <row r="67" spans="1:9" x14ac:dyDescent="0.2">
      <c r="A67" s="26"/>
      <c r="B67" s="26"/>
      <c r="C67" s="26"/>
      <c r="D67" s="32"/>
      <c r="E67" s="33"/>
      <c r="F67" s="34"/>
      <c r="G67" s="33"/>
      <c r="H67" s="18"/>
      <c r="I67" s="18"/>
    </row>
    <row r="68" spans="1:9" x14ac:dyDescent="0.2">
      <c r="A68" s="35" t="s">
        <v>36</v>
      </c>
      <c r="B68" s="35"/>
      <c r="C68" s="35"/>
      <c r="D68" s="36"/>
      <c r="E68" s="37">
        <v>46181.210250999997</v>
      </c>
      <c r="F68" s="38">
        <v>100</v>
      </c>
      <c r="G68" s="37"/>
      <c r="H68" s="18"/>
      <c r="I68" s="18"/>
    </row>
    <row r="69" spans="1:9" x14ac:dyDescent="0.2">
      <c r="A69" s="96" t="s">
        <v>1261</v>
      </c>
    </row>
    <row r="71" spans="1:9" x14ac:dyDescent="0.2">
      <c r="A71" s="18" t="s">
        <v>60</v>
      </c>
    </row>
    <row r="72" spans="1:9" x14ac:dyDescent="0.2">
      <c r="A72" s="18" t="s">
        <v>38</v>
      </c>
    </row>
    <row r="73" spans="1:9" ht="11.4" x14ac:dyDescent="0.2">
      <c r="A73" s="72" t="s">
        <v>1067</v>
      </c>
    </row>
    <row r="74" spans="1:9" x14ac:dyDescent="0.2">
      <c r="A74" s="18" t="s">
        <v>1179</v>
      </c>
    </row>
    <row r="75" spans="1:9" x14ac:dyDescent="0.2">
      <c r="A75" s="51"/>
    </row>
    <row r="76" spans="1:9" x14ac:dyDescent="0.2">
      <c r="A76" s="18" t="s">
        <v>39</v>
      </c>
    </row>
    <row r="77" spans="1:9" x14ac:dyDescent="0.2">
      <c r="A77" s="18" t="s">
        <v>40</v>
      </c>
    </row>
    <row r="78" spans="1:9" x14ac:dyDescent="0.2">
      <c r="A78" s="18" t="s">
        <v>41</v>
      </c>
      <c r="B78" s="18"/>
      <c r="C78" s="39" t="s">
        <v>43</v>
      </c>
      <c r="D78" s="19" t="s">
        <v>42</v>
      </c>
    </row>
    <row r="79" spans="1:9" x14ac:dyDescent="0.2">
      <c r="A79" s="9" t="s">
        <v>64</v>
      </c>
      <c r="C79" s="40">
        <v>148.87139999999999</v>
      </c>
      <c r="D79" s="40">
        <v>160.21469999999999</v>
      </c>
    </row>
    <row r="80" spans="1:9" x14ac:dyDescent="0.2">
      <c r="A80" s="9" t="s">
        <v>70</v>
      </c>
      <c r="C80" s="40">
        <v>17.0825</v>
      </c>
      <c r="D80" s="40">
        <v>18.3842</v>
      </c>
    </row>
    <row r="81" spans="1:7" x14ac:dyDescent="0.2">
      <c r="A81" s="9" t="s">
        <v>67</v>
      </c>
      <c r="C81" s="40">
        <v>157.83199999999999</v>
      </c>
      <c r="D81" s="40">
        <v>170.51769999999999</v>
      </c>
    </row>
    <row r="82" spans="1:7" x14ac:dyDescent="0.2">
      <c r="A82" s="9" t="s">
        <v>71</v>
      </c>
      <c r="C82" s="40">
        <v>18.440200000000001</v>
      </c>
      <c r="D82" s="40">
        <v>19.918700000000001</v>
      </c>
    </row>
    <row r="84" spans="1:7" x14ac:dyDescent="0.2">
      <c r="A84" s="9" t="s">
        <v>44</v>
      </c>
    </row>
    <row r="86" spans="1:7" x14ac:dyDescent="0.2">
      <c r="A86" s="18" t="s">
        <v>45</v>
      </c>
      <c r="D86" s="41" t="s">
        <v>46</v>
      </c>
    </row>
    <row r="88" spans="1:7" x14ac:dyDescent="0.2">
      <c r="A88" s="18" t="s">
        <v>795</v>
      </c>
      <c r="D88" s="42">
        <v>3.8522979056788098</v>
      </c>
      <c r="E88" s="13" t="s">
        <v>47</v>
      </c>
    </row>
    <row r="90" spans="1:7" x14ac:dyDescent="0.2">
      <c r="A90" s="18" t="s">
        <v>48</v>
      </c>
      <c r="D90" s="41" t="s">
        <v>46</v>
      </c>
    </row>
    <row r="92" spans="1:7" s="65" customFormat="1" x14ac:dyDescent="0.2">
      <c r="A92" s="49" t="s">
        <v>796</v>
      </c>
      <c r="E92" s="66"/>
      <c r="F92" s="66"/>
      <c r="G92" s="66"/>
    </row>
    <row r="93" spans="1:7" s="65" customFormat="1" x14ac:dyDescent="0.2">
      <c r="A93" s="49"/>
      <c r="E93" s="66"/>
      <c r="F93" s="66"/>
      <c r="G93" s="66"/>
    </row>
    <row r="94" spans="1:7" s="65" customFormat="1" x14ac:dyDescent="0.2">
      <c r="A94" s="49" t="s">
        <v>1263</v>
      </c>
      <c r="E94" s="66"/>
      <c r="F94" s="66"/>
      <c r="G94" s="66"/>
    </row>
    <row r="95" spans="1:7" s="65" customFormat="1" x14ac:dyDescent="0.2">
      <c r="A95" s="67"/>
      <c r="E95" s="66"/>
      <c r="F95" s="66"/>
      <c r="G95" s="66"/>
    </row>
    <row r="96" spans="1:7" s="65" customFormat="1" x14ac:dyDescent="0.2">
      <c r="E96" s="66"/>
      <c r="F96" s="66"/>
      <c r="G96" s="66"/>
    </row>
    <row r="97" spans="1:7" s="65" customFormat="1" x14ac:dyDescent="0.2">
      <c r="E97" s="66"/>
      <c r="F97" s="66"/>
      <c r="G97" s="66"/>
    </row>
    <row r="98" spans="1:7" s="65" customFormat="1" x14ac:dyDescent="0.2">
      <c r="E98" s="66"/>
      <c r="F98" s="66"/>
      <c r="G98" s="66"/>
    </row>
    <row r="99" spans="1:7" s="65" customFormat="1" x14ac:dyDescent="0.2">
      <c r="E99" s="66"/>
      <c r="F99" s="66"/>
      <c r="G99" s="66"/>
    </row>
    <row r="100" spans="1:7" s="65" customFormat="1" x14ac:dyDescent="0.2">
      <c r="E100" s="66"/>
      <c r="F100" s="66"/>
      <c r="G100" s="66"/>
    </row>
    <row r="101" spans="1:7" s="65" customFormat="1" x14ac:dyDescent="0.2">
      <c r="E101" s="66"/>
      <c r="F101" s="66"/>
      <c r="G101" s="66"/>
    </row>
    <row r="102" spans="1:7" s="65" customFormat="1" x14ac:dyDescent="0.2">
      <c r="E102" s="66"/>
      <c r="F102" s="66"/>
      <c r="G102" s="66"/>
    </row>
    <row r="103" spans="1:7" s="65" customFormat="1" x14ac:dyDescent="0.2">
      <c r="E103" s="66"/>
      <c r="F103" s="66"/>
      <c r="G103" s="66"/>
    </row>
    <row r="104" spans="1:7" s="65" customFormat="1" x14ac:dyDescent="0.2">
      <c r="E104" s="66"/>
      <c r="F104" s="66"/>
      <c r="G104" s="66"/>
    </row>
    <row r="105" spans="1:7" s="65" customFormat="1" x14ac:dyDescent="0.2">
      <c r="E105" s="66"/>
      <c r="F105" s="66"/>
      <c r="G105" s="66"/>
    </row>
    <row r="106" spans="1:7" s="65" customFormat="1" x14ac:dyDescent="0.2">
      <c r="E106" s="66"/>
      <c r="F106" s="66"/>
      <c r="G106" s="66"/>
    </row>
    <row r="107" spans="1:7" s="65" customFormat="1" x14ac:dyDescent="0.2">
      <c r="E107" s="66"/>
      <c r="F107" s="66"/>
      <c r="G107" s="66"/>
    </row>
    <row r="108" spans="1:7" s="65" customFormat="1" ht="20.399999999999999" x14ac:dyDescent="0.2">
      <c r="A108" s="73" t="s">
        <v>1271</v>
      </c>
      <c r="E108" s="66"/>
      <c r="F108" s="66"/>
      <c r="G108" s="66"/>
    </row>
    <row r="109" spans="1:7" s="65" customFormat="1" x14ac:dyDescent="0.2">
      <c r="E109" s="66"/>
      <c r="F109" s="66"/>
      <c r="G109" s="66"/>
    </row>
    <row r="110" spans="1:7" s="65" customFormat="1" x14ac:dyDescent="0.2">
      <c r="A110" s="60" t="s">
        <v>1262</v>
      </c>
      <c r="E110" s="66"/>
      <c r="F110" s="66"/>
      <c r="G110" s="66"/>
    </row>
    <row r="111" spans="1:7" s="65" customFormat="1" x14ac:dyDescent="0.2">
      <c r="E111" s="66"/>
      <c r="F111" s="66"/>
      <c r="G111" s="66"/>
    </row>
    <row r="112" spans="1:7" s="65" customFormat="1" x14ac:dyDescent="0.2">
      <c r="E112" s="66"/>
      <c r="F112" s="66"/>
      <c r="G112" s="66"/>
    </row>
    <row r="113" spans="5:7" s="65" customFormat="1" x14ac:dyDescent="0.2">
      <c r="E113" s="66"/>
      <c r="F113" s="66"/>
      <c r="G113" s="66"/>
    </row>
    <row r="114" spans="5:7" s="65" customFormat="1" x14ac:dyDescent="0.2">
      <c r="E114" s="66"/>
      <c r="F114" s="66"/>
      <c r="G114" s="66"/>
    </row>
    <row r="115" spans="5:7" s="65" customFormat="1" x14ac:dyDescent="0.2">
      <c r="E115" s="66"/>
      <c r="F115" s="66"/>
      <c r="G115" s="66"/>
    </row>
    <row r="116" spans="5:7" s="65" customFormat="1" x14ac:dyDescent="0.2">
      <c r="E116" s="66"/>
      <c r="F116" s="66"/>
      <c r="G116" s="66"/>
    </row>
    <row r="117" spans="5:7" s="65" customFormat="1" x14ac:dyDescent="0.2">
      <c r="E117" s="66"/>
      <c r="F117" s="66"/>
      <c r="G117" s="66"/>
    </row>
    <row r="118" spans="5:7" s="65" customFormat="1" x14ac:dyDescent="0.2">
      <c r="E118" s="66"/>
      <c r="F118" s="66"/>
      <c r="G118" s="66"/>
    </row>
    <row r="119" spans="5:7" s="65" customFormat="1" x14ac:dyDescent="0.2">
      <c r="E119" s="66"/>
      <c r="F119" s="66"/>
      <c r="G119" s="66"/>
    </row>
    <row r="120" spans="5:7" s="65" customFormat="1" x14ac:dyDescent="0.2">
      <c r="E120" s="66"/>
      <c r="F120" s="66"/>
      <c r="G120" s="66"/>
    </row>
    <row r="121" spans="5:7" s="65" customFormat="1" x14ac:dyDescent="0.2">
      <c r="E121" s="66"/>
      <c r="F121" s="66"/>
      <c r="G121" s="66"/>
    </row>
    <row r="122" spans="5:7" s="65" customFormat="1" ht="13.5" customHeight="1" x14ac:dyDescent="0.2">
      <c r="E122" s="66"/>
      <c r="F122" s="66"/>
      <c r="G122" s="66"/>
    </row>
    <row r="123" spans="5:7" s="65" customFormat="1" x14ac:dyDescent="0.2">
      <c r="E123" s="66"/>
      <c r="F123" s="66"/>
      <c r="G123" s="66"/>
    </row>
  </sheetData>
  <mergeCells count="1">
    <mergeCell ref="A1:G1"/>
  </mergeCells>
  <conditionalFormatting sqref="F2:F3 F5:F65533">
    <cfRule type="cellIs" dxfId="57" priority="1" stopIfTrue="1" operator="between">
      <formula>0.009</formula>
      <formula>-0.009</formula>
    </cfRule>
  </conditionalFormatting>
  <pageMargins left="0.7" right="0.7" top="0.75" bottom="0.75" header="0.3" footer="0.3"/>
  <pageSetup paperSize="9" scale="48" orientation="portrait" r:id="rId1"/>
  <headerFooter>
    <oddFooter>&amp;C&amp;1#&amp;"Calibri"&amp;10&amp;K000000PUBLIC</oddFooter>
    <evenFooter>&amp;LPUBLIC</evenFooter>
    <firstFooter>&amp;LPUBLIC</firstFooter>
  </headerFooter>
  <colBreaks count="2" manualBreakCount="2">
    <brk id="7" max="1048575" man="1"/>
    <brk id="8" max="1048575"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36"/>
  <sheetViews>
    <sheetView view="pageBreakPreview" zoomScale="80" zoomScaleNormal="100" zoomScaleSheetLayoutView="80" workbookViewId="0">
      <selection sqref="A1:G1"/>
    </sheetView>
  </sheetViews>
  <sheetFormatPr defaultColWidth="9.21875" defaultRowHeight="10.199999999999999" x14ac:dyDescent="0.2"/>
  <cols>
    <col min="1" max="1" width="40.5546875" style="9" bestFit="1" customWidth="1"/>
    <col min="2" max="2" width="51"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5" customHeight="1" x14ac:dyDescent="0.2">
      <c r="A1" s="113" t="s">
        <v>1248</v>
      </c>
      <c r="B1" s="114"/>
      <c r="C1" s="114"/>
      <c r="D1" s="114"/>
      <c r="E1" s="114"/>
      <c r="F1" s="114"/>
      <c r="G1" s="114"/>
    </row>
    <row r="2" spans="1:7" s="1" customFormat="1" ht="12" x14ac:dyDescent="0.25">
      <c r="A2" s="74" t="s">
        <v>1068</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90</v>
      </c>
      <c r="B5" s="22"/>
      <c r="C5" s="22"/>
      <c r="D5" s="23"/>
      <c r="E5" s="24"/>
      <c r="F5" s="25"/>
      <c r="G5" s="24"/>
    </row>
    <row r="6" spans="1:7" x14ac:dyDescent="0.2">
      <c r="A6" s="26" t="s">
        <v>31</v>
      </c>
      <c r="B6" s="27"/>
      <c r="C6" s="27"/>
      <c r="D6" s="28"/>
      <c r="E6" s="29"/>
      <c r="F6" s="30"/>
      <c r="G6" s="29"/>
    </row>
    <row r="7" spans="1:7" x14ac:dyDescent="0.2">
      <c r="A7" s="27" t="s">
        <v>98</v>
      </c>
      <c r="B7" s="27" t="s">
        <v>97</v>
      </c>
      <c r="C7" s="27" t="s">
        <v>93</v>
      </c>
      <c r="D7" s="31">
        <v>65000</v>
      </c>
      <c r="E7" s="29">
        <v>498.25749999999999</v>
      </c>
      <c r="F7" s="30">
        <v>2.3731614654409201</v>
      </c>
      <c r="G7" s="29"/>
    </row>
    <row r="8" spans="1:7" x14ac:dyDescent="0.2">
      <c r="A8" s="27" t="s">
        <v>95</v>
      </c>
      <c r="B8" s="27" t="s">
        <v>94</v>
      </c>
      <c r="C8" s="27" t="s">
        <v>96</v>
      </c>
      <c r="D8" s="31">
        <v>27700</v>
      </c>
      <c r="E8" s="29">
        <v>464.03039999999999</v>
      </c>
      <c r="F8" s="30">
        <v>2.21014046767612</v>
      </c>
      <c r="G8" s="29"/>
    </row>
    <row r="9" spans="1:7" x14ac:dyDescent="0.2">
      <c r="A9" s="27" t="s">
        <v>100</v>
      </c>
      <c r="B9" s="27" t="s">
        <v>99</v>
      </c>
      <c r="C9" s="27" t="s">
        <v>93</v>
      </c>
      <c r="D9" s="31">
        <v>45874</v>
      </c>
      <c r="E9" s="29">
        <v>321.50792899999999</v>
      </c>
      <c r="F9" s="30">
        <v>1.53131709595242</v>
      </c>
      <c r="G9" s="29"/>
    </row>
    <row r="10" spans="1:7" x14ac:dyDescent="0.2">
      <c r="A10" s="27" t="s">
        <v>92</v>
      </c>
      <c r="B10" s="27" t="s">
        <v>91</v>
      </c>
      <c r="C10" s="27" t="s">
        <v>93</v>
      </c>
      <c r="D10" s="31">
        <v>18986</v>
      </c>
      <c r="E10" s="29">
        <v>302.817207</v>
      </c>
      <c r="F10" s="30">
        <v>1.4422946503060099</v>
      </c>
      <c r="G10" s="29"/>
    </row>
    <row r="11" spans="1:7" x14ac:dyDescent="0.2">
      <c r="A11" s="27" t="s">
        <v>105</v>
      </c>
      <c r="B11" s="27" t="s">
        <v>104</v>
      </c>
      <c r="C11" s="27" t="s">
        <v>106</v>
      </c>
      <c r="D11" s="31">
        <v>24500</v>
      </c>
      <c r="E11" s="29">
        <v>298.42225000000002</v>
      </c>
      <c r="F11" s="30">
        <v>1.42136181418278</v>
      </c>
      <c r="G11" s="29"/>
    </row>
    <row r="12" spans="1:7" x14ac:dyDescent="0.2">
      <c r="A12" s="27" t="s">
        <v>102</v>
      </c>
      <c r="B12" s="27" t="s">
        <v>101</v>
      </c>
      <c r="C12" s="27" t="s">
        <v>103</v>
      </c>
      <c r="D12" s="31">
        <v>36903</v>
      </c>
      <c r="E12" s="29">
        <v>254.00334899999999</v>
      </c>
      <c r="F12" s="30">
        <v>1.2097980661399801</v>
      </c>
      <c r="G12" s="29"/>
    </row>
    <row r="13" spans="1:7" x14ac:dyDescent="0.2">
      <c r="A13" s="27" t="s">
        <v>171</v>
      </c>
      <c r="B13" s="27" t="s">
        <v>170</v>
      </c>
      <c r="C13" s="27" t="s">
        <v>130</v>
      </c>
      <c r="D13" s="31">
        <v>33697</v>
      </c>
      <c r="E13" s="29">
        <v>213.38625250000001</v>
      </c>
      <c r="F13" s="30">
        <v>1.0163420152990099</v>
      </c>
      <c r="G13" s="29"/>
    </row>
    <row r="14" spans="1:7" x14ac:dyDescent="0.2">
      <c r="A14" s="27" t="s">
        <v>110</v>
      </c>
      <c r="B14" s="27" t="s">
        <v>109</v>
      </c>
      <c r="C14" s="27" t="s">
        <v>111</v>
      </c>
      <c r="D14" s="31">
        <v>4300</v>
      </c>
      <c r="E14" s="29">
        <v>209.87010000000001</v>
      </c>
      <c r="F14" s="30">
        <v>0.99959485621035704</v>
      </c>
      <c r="G14" s="29"/>
    </row>
    <row r="15" spans="1:7" x14ac:dyDescent="0.2">
      <c r="A15" s="27" t="s">
        <v>113</v>
      </c>
      <c r="B15" s="27" t="s">
        <v>112</v>
      </c>
      <c r="C15" s="27" t="s">
        <v>114</v>
      </c>
      <c r="D15" s="31">
        <v>7500</v>
      </c>
      <c r="E15" s="29">
        <v>190.02375000000001</v>
      </c>
      <c r="F15" s="30">
        <v>0.90506824487053095</v>
      </c>
      <c r="G15" s="29"/>
    </row>
    <row r="16" spans="1:7" x14ac:dyDescent="0.2">
      <c r="A16" s="27" t="s">
        <v>135</v>
      </c>
      <c r="B16" s="27" t="s">
        <v>134</v>
      </c>
      <c r="C16" s="27" t="s">
        <v>136</v>
      </c>
      <c r="D16" s="31">
        <v>100000</v>
      </c>
      <c r="E16" s="29">
        <v>189.9</v>
      </c>
      <c r="F16" s="30">
        <v>0.90447883330854095</v>
      </c>
      <c r="G16" s="29"/>
    </row>
    <row r="17" spans="1:7" x14ac:dyDescent="0.2">
      <c r="A17" s="27" t="s">
        <v>127</v>
      </c>
      <c r="B17" s="27" t="s">
        <v>126</v>
      </c>
      <c r="C17" s="27" t="s">
        <v>120</v>
      </c>
      <c r="D17" s="31">
        <v>55586</v>
      </c>
      <c r="E17" s="29">
        <v>175.65176</v>
      </c>
      <c r="F17" s="30">
        <v>0.83661558163976701</v>
      </c>
      <c r="G17" s="29"/>
    </row>
    <row r="18" spans="1:7" x14ac:dyDescent="0.2">
      <c r="A18" s="27" t="s">
        <v>108</v>
      </c>
      <c r="B18" s="27" t="s">
        <v>107</v>
      </c>
      <c r="C18" s="27" t="s">
        <v>93</v>
      </c>
      <c r="D18" s="31">
        <v>8500</v>
      </c>
      <c r="E18" s="29">
        <v>170.4675</v>
      </c>
      <c r="F18" s="30">
        <v>0.81192335711966102</v>
      </c>
      <c r="G18" s="29"/>
    </row>
    <row r="19" spans="1:7" x14ac:dyDescent="0.2">
      <c r="A19" s="27" t="s">
        <v>144</v>
      </c>
      <c r="B19" s="27" t="s">
        <v>143</v>
      </c>
      <c r="C19" s="27" t="s">
        <v>130</v>
      </c>
      <c r="D19" s="31">
        <v>10000</v>
      </c>
      <c r="E19" s="29">
        <v>157.15</v>
      </c>
      <c r="F19" s="30">
        <v>0.74849314720609395</v>
      </c>
      <c r="G19" s="29"/>
    </row>
    <row r="20" spans="1:7" x14ac:dyDescent="0.2">
      <c r="A20" s="27" t="s">
        <v>122</v>
      </c>
      <c r="B20" s="27" t="s">
        <v>121</v>
      </c>
      <c r="C20" s="27" t="s">
        <v>93</v>
      </c>
      <c r="D20" s="31">
        <v>29755</v>
      </c>
      <c r="E20" s="29">
        <v>134.79015000000001</v>
      </c>
      <c r="F20" s="30">
        <v>0.64199493214051195</v>
      </c>
      <c r="G20" s="29"/>
    </row>
    <row r="21" spans="1:7" x14ac:dyDescent="0.2">
      <c r="A21" s="27" t="s">
        <v>154</v>
      </c>
      <c r="B21" s="27" t="s">
        <v>153</v>
      </c>
      <c r="C21" s="27" t="s">
        <v>117</v>
      </c>
      <c r="D21" s="31">
        <v>30000</v>
      </c>
      <c r="E21" s="29">
        <v>129.66</v>
      </c>
      <c r="F21" s="30">
        <v>0.617560429314299</v>
      </c>
      <c r="G21" s="29"/>
    </row>
    <row r="22" spans="1:7" x14ac:dyDescent="0.2">
      <c r="A22" s="27" t="s">
        <v>138</v>
      </c>
      <c r="B22" s="27" t="s">
        <v>137</v>
      </c>
      <c r="C22" s="27" t="s">
        <v>136</v>
      </c>
      <c r="D22" s="31">
        <v>80000</v>
      </c>
      <c r="E22" s="29">
        <v>113.48</v>
      </c>
      <c r="F22" s="30">
        <v>0.54049635599712098</v>
      </c>
      <c r="G22" s="29"/>
    </row>
    <row r="23" spans="1:7" x14ac:dyDescent="0.2">
      <c r="A23" s="27" t="s">
        <v>124</v>
      </c>
      <c r="B23" s="27" t="s">
        <v>123</v>
      </c>
      <c r="C23" s="27" t="s">
        <v>125</v>
      </c>
      <c r="D23" s="31">
        <v>22000</v>
      </c>
      <c r="E23" s="29">
        <v>107.349</v>
      </c>
      <c r="F23" s="30">
        <v>0.51129488297439996</v>
      </c>
      <c r="G23" s="29"/>
    </row>
    <row r="24" spans="1:7" x14ac:dyDescent="0.2">
      <c r="A24" s="27" t="s">
        <v>119</v>
      </c>
      <c r="B24" s="27" t="s">
        <v>118</v>
      </c>
      <c r="C24" s="27" t="s">
        <v>120</v>
      </c>
      <c r="D24" s="31">
        <v>45000</v>
      </c>
      <c r="E24" s="29">
        <v>107.3475</v>
      </c>
      <c r="F24" s="30">
        <v>0.51128773859182997</v>
      </c>
      <c r="G24" s="29"/>
    </row>
    <row r="25" spans="1:7" x14ac:dyDescent="0.2">
      <c r="A25" s="27" t="s">
        <v>156</v>
      </c>
      <c r="B25" s="27" t="s">
        <v>155</v>
      </c>
      <c r="C25" s="27" t="s">
        <v>157</v>
      </c>
      <c r="D25" s="31">
        <v>39500</v>
      </c>
      <c r="E25" s="29">
        <v>97.308250000000001</v>
      </c>
      <c r="F25" s="30">
        <v>0.46347157678407502</v>
      </c>
      <c r="G25" s="29"/>
    </row>
    <row r="26" spans="1:7" x14ac:dyDescent="0.2">
      <c r="A26" s="27" t="s">
        <v>132</v>
      </c>
      <c r="B26" s="27" t="s">
        <v>131</v>
      </c>
      <c r="C26" s="27" t="s">
        <v>133</v>
      </c>
      <c r="D26" s="31">
        <v>5000</v>
      </c>
      <c r="E26" s="29">
        <v>85.147499999999994</v>
      </c>
      <c r="F26" s="30">
        <v>0.40555087656208</v>
      </c>
      <c r="G26" s="29"/>
    </row>
    <row r="27" spans="1:7" x14ac:dyDescent="0.2">
      <c r="A27" s="27" t="s">
        <v>140</v>
      </c>
      <c r="B27" s="27" t="s">
        <v>139</v>
      </c>
      <c r="C27" s="27" t="s">
        <v>111</v>
      </c>
      <c r="D27" s="31">
        <v>14000</v>
      </c>
      <c r="E27" s="29">
        <v>77.259</v>
      </c>
      <c r="F27" s="30">
        <v>0.36797856862867101</v>
      </c>
      <c r="G27" s="29"/>
    </row>
    <row r="28" spans="1:7" x14ac:dyDescent="0.2">
      <c r="A28" s="27" t="s">
        <v>142</v>
      </c>
      <c r="B28" s="27" t="s">
        <v>141</v>
      </c>
      <c r="C28" s="27" t="s">
        <v>130</v>
      </c>
      <c r="D28" s="31">
        <v>45000</v>
      </c>
      <c r="E28" s="29">
        <v>75.87</v>
      </c>
      <c r="F28" s="30">
        <v>0.36136287036924197</v>
      </c>
      <c r="G28" s="29"/>
    </row>
    <row r="29" spans="1:7" x14ac:dyDescent="0.2">
      <c r="A29" s="27" t="s">
        <v>146</v>
      </c>
      <c r="B29" s="27" t="s">
        <v>145</v>
      </c>
      <c r="C29" s="27" t="s">
        <v>147</v>
      </c>
      <c r="D29" s="31">
        <v>8641</v>
      </c>
      <c r="E29" s="29">
        <v>69.391550499999994</v>
      </c>
      <c r="F29" s="30">
        <v>0.33050652257878199</v>
      </c>
      <c r="G29" s="29"/>
    </row>
    <row r="30" spans="1:7" x14ac:dyDescent="0.2">
      <c r="A30" s="27" t="s">
        <v>161</v>
      </c>
      <c r="B30" s="27" t="s">
        <v>160</v>
      </c>
      <c r="C30" s="27" t="s">
        <v>147</v>
      </c>
      <c r="D30" s="31">
        <v>20000</v>
      </c>
      <c r="E30" s="29">
        <v>66.67</v>
      </c>
      <c r="F30" s="30">
        <v>0.31754399060916499</v>
      </c>
      <c r="G30" s="29"/>
    </row>
    <row r="31" spans="1:7" x14ac:dyDescent="0.2">
      <c r="A31" s="27" t="s">
        <v>149</v>
      </c>
      <c r="B31" s="27" t="s">
        <v>148</v>
      </c>
      <c r="C31" s="27" t="s">
        <v>150</v>
      </c>
      <c r="D31" s="31">
        <v>3300</v>
      </c>
      <c r="E31" s="29">
        <v>55.091850000000001</v>
      </c>
      <c r="F31" s="30">
        <v>0.262398168577194</v>
      </c>
      <c r="G31" s="29"/>
    </row>
    <row r="32" spans="1:7" x14ac:dyDescent="0.2">
      <c r="A32" s="27" t="s">
        <v>152</v>
      </c>
      <c r="B32" s="27" t="s">
        <v>151</v>
      </c>
      <c r="C32" s="27" t="s">
        <v>147</v>
      </c>
      <c r="D32" s="31">
        <v>1400</v>
      </c>
      <c r="E32" s="29">
        <v>53.6571</v>
      </c>
      <c r="F32" s="30">
        <v>0.25556456664939298</v>
      </c>
      <c r="G32" s="29"/>
    </row>
    <row r="33" spans="1:9" x14ac:dyDescent="0.2">
      <c r="A33" s="27" t="s">
        <v>159</v>
      </c>
      <c r="B33" s="27" t="s">
        <v>158</v>
      </c>
      <c r="C33" s="27" t="s">
        <v>93</v>
      </c>
      <c r="D33" s="31">
        <v>33000</v>
      </c>
      <c r="E33" s="29">
        <v>52.024500000000003</v>
      </c>
      <c r="F33" s="30">
        <v>0.24778862066066401</v>
      </c>
      <c r="G33" s="29"/>
    </row>
    <row r="34" spans="1:9" x14ac:dyDescent="0.2">
      <c r="A34" s="27" t="s">
        <v>163</v>
      </c>
      <c r="B34" s="27" t="s">
        <v>162</v>
      </c>
      <c r="C34" s="27" t="s">
        <v>164</v>
      </c>
      <c r="D34" s="31">
        <v>1060</v>
      </c>
      <c r="E34" s="29">
        <v>6.0027799999999996</v>
      </c>
      <c r="F34" s="30">
        <v>2.8590771200673201E-2</v>
      </c>
      <c r="G34" s="29"/>
    </row>
    <row r="35" spans="1:9" x14ac:dyDescent="0.2">
      <c r="A35" s="27" t="s">
        <v>165</v>
      </c>
      <c r="B35" s="51" t="s">
        <v>1062</v>
      </c>
      <c r="C35" s="27" t="s">
        <v>103</v>
      </c>
      <c r="D35" s="31">
        <v>2635</v>
      </c>
      <c r="E35" s="29">
        <v>4.0394550000000002</v>
      </c>
      <c r="F35" s="30">
        <v>1.9239607928395699E-2</v>
      </c>
      <c r="G35" s="29"/>
    </row>
    <row r="36" spans="1:9" x14ac:dyDescent="0.2">
      <c r="A36" s="26" t="s">
        <v>33</v>
      </c>
      <c r="B36" s="26"/>
      <c r="C36" s="26"/>
      <c r="D36" s="32"/>
      <c r="E36" s="33">
        <f>SUM(E7:E35)</f>
        <v>4680.5766330000015</v>
      </c>
      <c r="F36" s="34">
        <f>SUM(F7:F35)</f>
        <v>22.29322007491869</v>
      </c>
      <c r="G36" s="33"/>
      <c r="H36" s="18"/>
      <c r="I36" s="18"/>
    </row>
    <row r="37" spans="1:9" x14ac:dyDescent="0.2">
      <c r="A37" s="27"/>
      <c r="B37" s="27"/>
      <c r="C37" s="27"/>
      <c r="D37" s="28"/>
      <c r="E37" s="29"/>
      <c r="F37" s="30"/>
      <c r="G37" s="29"/>
    </row>
    <row r="38" spans="1:9" x14ac:dyDescent="0.2">
      <c r="A38" s="26" t="s">
        <v>172</v>
      </c>
      <c r="B38" s="27"/>
      <c r="C38" s="27"/>
      <c r="D38" s="28"/>
      <c r="E38" s="29"/>
      <c r="F38" s="30"/>
      <c r="G38" s="29"/>
    </row>
    <row r="39" spans="1:9" x14ac:dyDescent="0.2">
      <c r="A39" s="27" t="s">
        <v>174</v>
      </c>
      <c r="B39" s="27" t="s">
        <v>173</v>
      </c>
      <c r="C39" s="27" t="s">
        <v>356</v>
      </c>
      <c r="D39" s="31">
        <v>178600</v>
      </c>
      <c r="E39" s="29">
        <v>605.57902000000001</v>
      </c>
      <c r="F39" s="30">
        <v>2.8843254633266402</v>
      </c>
      <c r="G39" s="29"/>
    </row>
    <row r="40" spans="1:9" x14ac:dyDescent="0.2">
      <c r="A40" s="26" t="s">
        <v>33</v>
      </c>
      <c r="B40" s="26"/>
      <c r="C40" s="26"/>
      <c r="D40" s="32"/>
      <c r="E40" s="33">
        <f>SUM(E38:E39)</f>
        <v>605.57902000000001</v>
      </c>
      <c r="F40" s="34">
        <f>SUM(F38:F39)</f>
        <v>2.8843254633266402</v>
      </c>
      <c r="G40" s="33"/>
      <c r="H40" s="18"/>
      <c r="I40" s="18"/>
    </row>
    <row r="41" spans="1:9" x14ac:dyDescent="0.2">
      <c r="A41" s="27"/>
      <c r="B41" s="27"/>
      <c r="C41" s="27"/>
      <c r="D41" s="28"/>
      <c r="E41" s="29"/>
      <c r="F41" s="30"/>
      <c r="G41" s="29"/>
    </row>
    <row r="42" spans="1:9" x14ac:dyDescent="0.2">
      <c r="A42" s="26" t="s">
        <v>30</v>
      </c>
      <c r="B42" s="27"/>
      <c r="C42" s="27"/>
      <c r="D42" s="28"/>
      <c r="E42" s="29"/>
      <c r="F42" s="30"/>
      <c r="G42" s="29"/>
    </row>
    <row r="43" spans="1:9" x14ac:dyDescent="0.2">
      <c r="A43" s="26" t="s">
        <v>31</v>
      </c>
      <c r="B43" s="27"/>
      <c r="C43" s="27"/>
      <c r="D43" s="28"/>
      <c r="E43" s="29"/>
      <c r="F43" s="30"/>
      <c r="G43" s="29"/>
    </row>
    <row r="44" spans="1:9" x14ac:dyDescent="0.2">
      <c r="A44" s="27" t="s">
        <v>167</v>
      </c>
      <c r="B44" s="27" t="s">
        <v>166</v>
      </c>
      <c r="C44" s="27" t="s">
        <v>85</v>
      </c>
      <c r="D44" s="31">
        <v>100</v>
      </c>
      <c r="E44" s="29">
        <v>1031.384</v>
      </c>
      <c r="F44" s="30">
        <v>4.9124012480942403</v>
      </c>
      <c r="G44" s="29">
        <v>4.8</v>
      </c>
    </row>
    <row r="45" spans="1:9" x14ac:dyDescent="0.2">
      <c r="A45" s="27" t="s">
        <v>900</v>
      </c>
      <c r="B45" s="27" t="s">
        <v>901</v>
      </c>
      <c r="C45" s="27" t="s">
        <v>85</v>
      </c>
      <c r="D45" s="31">
        <v>100</v>
      </c>
      <c r="E45" s="29">
        <v>1016.832</v>
      </c>
      <c r="F45" s="30">
        <v>4.8430912113259099</v>
      </c>
      <c r="G45" s="29">
        <v>3.7288999999999999</v>
      </c>
    </row>
    <row r="46" spans="1:9" x14ac:dyDescent="0.2">
      <c r="A46" s="27" t="s">
        <v>1069</v>
      </c>
      <c r="B46" s="27" t="s">
        <v>1070</v>
      </c>
      <c r="C46" s="27" t="s">
        <v>85</v>
      </c>
      <c r="D46" s="31">
        <v>100</v>
      </c>
      <c r="E46" s="29">
        <v>1000.521</v>
      </c>
      <c r="F46" s="30">
        <v>4.7654031952643203</v>
      </c>
      <c r="G46" s="29">
        <v>4.5999999999999996</v>
      </c>
    </row>
    <row r="47" spans="1:9" x14ac:dyDescent="0.2">
      <c r="A47" s="27" t="s">
        <v>935</v>
      </c>
      <c r="B47" s="27" t="s">
        <v>936</v>
      </c>
      <c r="C47" s="27" t="s">
        <v>85</v>
      </c>
      <c r="D47" s="31">
        <v>50</v>
      </c>
      <c r="E47" s="29">
        <v>547.32150000000001</v>
      </c>
      <c r="F47" s="30">
        <v>2.6068494563700901</v>
      </c>
      <c r="G47" s="29">
        <v>5.7069999999999999</v>
      </c>
    </row>
    <row r="48" spans="1:9" x14ac:dyDescent="0.2">
      <c r="A48" s="26" t="s">
        <v>33</v>
      </c>
      <c r="B48" s="26"/>
      <c r="C48" s="26"/>
      <c r="D48" s="32"/>
      <c r="E48" s="33">
        <f>SUM(E43:E47)</f>
        <v>3596.0585000000001</v>
      </c>
      <c r="F48" s="34">
        <f>SUM(F43:F47)</f>
        <v>17.127745111054558</v>
      </c>
      <c r="G48" s="33"/>
      <c r="H48" s="18"/>
      <c r="I48" s="18"/>
    </row>
    <row r="49" spans="1:9" x14ac:dyDescent="0.2">
      <c r="A49" s="27"/>
      <c r="B49" s="27"/>
      <c r="C49" s="27"/>
      <c r="D49" s="28"/>
      <c r="E49" s="29"/>
      <c r="F49" s="30"/>
      <c r="G49" s="29"/>
    </row>
    <row r="50" spans="1:9" x14ac:dyDescent="0.2">
      <c r="A50" s="26" t="s">
        <v>50</v>
      </c>
      <c r="B50" s="27"/>
      <c r="C50" s="27"/>
      <c r="D50" s="28"/>
      <c r="E50" s="29"/>
      <c r="F50" s="30"/>
      <c r="G50" s="29"/>
    </row>
    <row r="51" spans="1:9" x14ac:dyDescent="0.2">
      <c r="A51" s="26" t="s">
        <v>51</v>
      </c>
      <c r="B51" s="27"/>
      <c r="C51" s="27"/>
      <c r="D51" s="28"/>
      <c r="E51" s="29"/>
      <c r="F51" s="30"/>
      <c r="G51" s="29"/>
    </row>
    <row r="52" spans="1:9" x14ac:dyDescent="0.2">
      <c r="A52" s="27" t="s">
        <v>176</v>
      </c>
      <c r="B52" s="27" t="s">
        <v>175</v>
      </c>
      <c r="C52" s="27" t="s">
        <v>53</v>
      </c>
      <c r="D52" s="31">
        <v>500</v>
      </c>
      <c r="E52" s="29">
        <v>493.07799999999997</v>
      </c>
      <c r="F52" s="30">
        <v>2.34849191242817</v>
      </c>
      <c r="G52" s="29">
        <v>3.66</v>
      </c>
    </row>
    <row r="53" spans="1:9" x14ac:dyDescent="0.2">
      <c r="A53" s="26" t="s">
        <v>33</v>
      </c>
      <c r="B53" s="26"/>
      <c r="C53" s="26"/>
      <c r="D53" s="32"/>
      <c r="E53" s="33">
        <f>SUM(E51:E52)</f>
        <v>493.07799999999997</v>
      </c>
      <c r="F53" s="34">
        <f>SUM(F51:F52)</f>
        <v>2.34849191242817</v>
      </c>
      <c r="G53" s="33"/>
      <c r="H53" s="18"/>
      <c r="I53" s="18"/>
    </row>
    <row r="54" spans="1:9" x14ac:dyDescent="0.2">
      <c r="A54" s="27"/>
      <c r="B54" s="27"/>
      <c r="C54" s="27"/>
      <c r="D54" s="28"/>
      <c r="E54" s="29"/>
      <c r="F54" s="30"/>
      <c r="G54" s="29"/>
    </row>
    <row r="55" spans="1:9" x14ac:dyDescent="0.2">
      <c r="A55" s="26" t="s">
        <v>54</v>
      </c>
      <c r="B55" s="27"/>
      <c r="C55" s="27"/>
      <c r="D55" s="28"/>
      <c r="E55" s="29"/>
      <c r="F55" s="30"/>
      <c r="G55" s="29"/>
    </row>
    <row r="56" spans="1:9" x14ac:dyDescent="0.2">
      <c r="A56" s="27" t="s">
        <v>1065</v>
      </c>
      <c r="B56" s="27" t="s">
        <v>1066</v>
      </c>
      <c r="C56" s="27" t="s">
        <v>52</v>
      </c>
      <c r="D56" s="31">
        <v>100</v>
      </c>
      <c r="E56" s="29">
        <v>496.41199999999998</v>
      </c>
      <c r="F56" s="30">
        <v>2.3643714934194802</v>
      </c>
      <c r="G56" s="29">
        <v>3.5651000000000002</v>
      </c>
    </row>
    <row r="57" spans="1:9" x14ac:dyDescent="0.2">
      <c r="A57" s="26" t="s">
        <v>33</v>
      </c>
      <c r="B57" s="26"/>
      <c r="C57" s="26"/>
      <c r="D57" s="32"/>
      <c r="E57" s="33">
        <f>SUM(E55:E56)</f>
        <v>496.41199999999998</v>
      </c>
      <c r="F57" s="34">
        <f>SUM(F55:F56)</f>
        <v>2.3643714934194802</v>
      </c>
      <c r="G57" s="33"/>
      <c r="H57" s="18"/>
      <c r="I57" s="18"/>
    </row>
    <row r="58" spans="1:9" x14ac:dyDescent="0.2">
      <c r="A58" s="27"/>
      <c r="B58" s="27"/>
      <c r="C58" s="27"/>
      <c r="D58" s="28"/>
      <c r="E58" s="29"/>
      <c r="F58" s="30"/>
      <c r="G58" s="29"/>
    </row>
    <row r="59" spans="1:9" x14ac:dyDescent="0.2">
      <c r="A59" s="26" t="s">
        <v>58</v>
      </c>
      <c r="B59" s="27"/>
      <c r="C59" s="27"/>
      <c r="D59" s="28"/>
      <c r="E59" s="29"/>
      <c r="F59" s="30"/>
      <c r="G59" s="29"/>
    </row>
    <row r="60" spans="1:9" x14ac:dyDescent="0.2">
      <c r="A60" s="27" t="s">
        <v>74</v>
      </c>
      <c r="B60" s="27" t="s">
        <v>1260</v>
      </c>
      <c r="C60" s="27" t="s">
        <v>59</v>
      </c>
      <c r="D60" s="31">
        <v>3500000</v>
      </c>
      <c r="E60" s="29">
        <v>3469.6585</v>
      </c>
      <c r="F60" s="30">
        <v>16.5257118065248</v>
      </c>
      <c r="G60" s="29">
        <v>5.3865999999999996</v>
      </c>
    </row>
    <row r="61" spans="1:9" x14ac:dyDescent="0.2">
      <c r="A61" s="27" t="s">
        <v>76</v>
      </c>
      <c r="B61" s="27" t="s">
        <v>75</v>
      </c>
      <c r="C61" s="27" t="s">
        <v>59</v>
      </c>
      <c r="D61" s="31">
        <v>2100000</v>
      </c>
      <c r="E61" s="29">
        <v>2220.0738000000001</v>
      </c>
      <c r="F61" s="30">
        <v>10.574037706597499</v>
      </c>
      <c r="G61" s="29">
        <v>6.0576999999999996</v>
      </c>
    </row>
    <row r="62" spans="1:9" x14ac:dyDescent="0.2">
      <c r="A62" s="27" t="s">
        <v>73</v>
      </c>
      <c r="B62" s="27" t="s">
        <v>72</v>
      </c>
      <c r="C62" s="27" t="s">
        <v>59</v>
      </c>
      <c r="D62" s="31">
        <v>1695000</v>
      </c>
      <c r="E62" s="29">
        <v>1762.8440700000001</v>
      </c>
      <c r="F62" s="30">
        <v>8.3962882977276401</v>
      </c>
      <c r="G62" s="29">
        <v>5.9401999999999999</v>
      </c>
    </row>
    <row r="63" spans="1:9" x14ac:dyDescent="0.2">
      <c r="A63" s="27" t="s">
        <v>169</v>
      </c>
      <c r="B63" s="27" t="s">
        <v>168</v>
      </c>
      <c r="C63" s="27" t="s">
        <v>59</v>
      </c>
      <c r="D63" s="31">
        <v>800000</v>
      </c>
      <c r="E63" s="29">
        <v>828.23919999999998</v>
      </c>
      <c r="F63" s="30">
        <v>3.9448384692806702</v>
      </c>
      <c r="G63" s="29">
        <v>4.9329999999999998</v>
      </c>
    </row>
    <row r="64" spans="1:9" x14ac:dyDescent="0.2">
      <c r="A64" s="27" t="s">
        <v>82</v>
      </c>
      <c r="B64" s="27" t="s">
        <v>81</v>
      </c>
      <c r="C64" s="27" t="s">
        <v>59</v>
      </c>
      <c r="D64" s="31">
        <v>600000</v>
      </c>
      <c r="E64" s="29">
        <v>598.06380000000001</v>
      </c>
      <c r="F64" s="30">
        <v>2.8485310588102801</v>
      </c>
      <c r="G64" s="29">
        <v>5.3146000000000004</v>
      </c>
    </row>
    <row r="65" spans="1:9" x14ac:dyDescent="0.2">
      <c r="A65" s="27" t="s">
        <v>78</v>
      </c>
      <c r="B65" s="27" t="s">
        <v>77</v>
      </c>
      <c r="C65" s="27" t="s">
        <v>59</v>
      </c>
      <c r="D65" s="31">
        <v>500000</v>
      </c>
      <c r="E65" s="29">
        <v>496.25450000000001</v>
      </c>
      <c r="F65" s="30">
        <v>2.3636213332496698</v>
      </c>
      <c r="G65" s="29">
        <v>6.7229999999999999</v>
      </c>
    </row>
    <row r="66" spans="1:9" x14ac:dyDescent="0.2">
      <c r="A66" s="27" t="s">
        <v>89</v>
      </c>
      <c r="B66" s="27" t="s">
        <v>88</v>
      </c>
      <c r="C66" s="27" t="s">
        <v>59</v>
      </c>
      <c r="D66" s="31">
        <v>200000</v>
      </c>
      <c r="E66" s="29">
        <v>211.41919999999999</v>
      </c>
      <c r="F66" s="30">
        <v>1.0069730982360501</v>
      </c>
      <c r="G66" s="29">
        <v>4.6947000000000001</v>
      </c>
    </row>
    <row r="67" spans="1:9" x14ac:dyDescent="0.2">
      <c r="A67" s="27" t="s">
        <v>80</v>
      </c>
      <c r="B67" s="27" t="s">
        <v>79</v>
      </c>
      <c r="C67" s="27" t="s">
        <v>59</v>
      </c>
      <c r="D67" s="31">
        <v>1400</v>
      </c>
      <c r="E67" s="29">
        <v>1.39811</v>
      </c>
      <c r="F67" s="30">
        <v>6.6590884762348802E-3</v>
      </c>
      <c r="G67" s="29">
        <v>5.6635999999999997</v>
      </c>
    </row>
    <row r="68" spans="1:9" x14ac:dyDescent="0.2">
      <c r="A68" s="26" t="s">
        <v>33</v>
      </c>
      <c r="B68" s="26"/>
      <c r="C68" s="26"/>
      <c r="D68" s="32"/>
      <c r="E68" s="33">
        <f>SUM(E60:E67)</f>
        <v>9587.9511799999982</v>
      </c>
      <c r="F68" s="34">
        <f>SUM(F60:F67)</f>
        <v>45.666660858902844</v>
      </c>
      <c r="G68" s="33"/>
      <c r="H68" s="18"/>
      <c r="I68" s="18"/>
    </row>
    <row r="69" spans="1:9" x14ac:dyDescent="0.2">
      <c r="A69" s="27"/>
      <c r="B69" s="27"/>
      <c r="C69" s="27"/>
      <c r="D69" s="28"/>
      <c r="E69" s="29"/>
      <c r="F69" s="30"/>
      <c r="G69" s="29"/>
    </row>
    <row r="70" spans="1:9" x14ac:dyDescent="0.2">
      <c r="A70" s="26" t="s">
        <v>35</v>
      </c>
      <c r="B70" s="26"/>
      <c r="C70" s="26"/>
      <c r="D70" s="32"/>
      <c r="E70" s="33">
        <f>E36+E40+E48+E53+E57+E68</f>
        <v>19459.655332999999</v>
      </c>
      <c r="F70" s="34">
        <f>F36+F40+F48+F53+F57+F68</f>
        <v>92.684814914050392</v>
      </c>
      <c r="G70" s="33"/>
      <c r="H70" s="18"/>
      <c r="I70" s="18"/>
    </row>
    <row r="71" spans="1:9" x14ac:dyDescent="0.2">
      <c r="A71" s="26"/>
      <c r="B71" s="26"/>
      <c r="C71" s="26"/>
      <c r="D71" s="32"/>
      <c r="E71" s="33"/>
      <c r="F71" s="34"/>
      <c r="G71" s="33"/>
      <c r="H71" s="18"/>
      <c r="I71" s="18"/>
    </row>
    <row r="72" spans="1:9" x14ac:dyDescent="0.2">
      <c r="A72" s="26" t="s">
        <v>37</v>
      </c>
      <c r="B72" s="26"/>
      <c r="C72" s="26"/>
      <c r="D72" s="32"/>
      <c r="E72" s="33">
        <f>E74-(E36+E40+E48+E53+E57+E68)</f>
        <v>1535.8608700000004</v>
      </c>
      <c r="F72" s="34">
        <f>F74-(F36+F40+F48+F53+F57+F68)</f>
        <v>7.3151850859496079</v>
      </c>
      <c r="G72" s="33"/>
      <c r="H72" s="18"/>
      <c r="I72" s="18"/>
    </row>
    <row r="73" spans="1:9" x14ac:dyDescent="0.2">
      <c r="A73" s="26"/>
      <c r="B73" s="26"/>
      <c r="C73" s="26"/>
      <c r="D73" s="32"/>
      <c r="E73" s="33"/>
      <c r="F73" s="34"/>
      <c r="G73" s="33"/>
      <c r="H73" s="18"/>
      <c r="I73" s="18"/>
    </row>
    <row r="74" spans="1:9" x14ac:dyDescent="0.2">
      <c r="A74" s="35" t="s">
        <v>36</v>
      </c>
      <c r="B74" s="35"/>
      <c r="C74" s="35"/>
      <c r="D74" s="36"/>
      <c r="E74" s="37">
        <v>20995.516202999999</v>
      </c>
      <c r="F74" s="38">
        <v>100</v>
      </c>
      <c r="G74" s="37"/>
      <c r="H74" s="18"/>
      <c r="I74" s="18"/>
    </row>
    <row r="75" spans="1:9" x14ac:dyDescent="0.2">
      <c r="A75" s="96" t="s">
        <v>1261</v>
      </c>
      <c r="B75" s="97"/>
      <c r="C75" s="97"/>
      <c r="D75" s="98"/>
      <c r="E75" s="99"/>
      <c r="F75" s="20"/>
      <c r="G75" s="99"/>
      <c r="H75" s="18"/>
      <c r="I75" s="18"/>
    </row>
    <row r="77" spans="1:9" x14ac:dyDescent="0.2">
      <c r="A77" s="18" t="s">
        <v>60</v>
      </c>
    </row>
    <row r="78" spans="1:9" x14ac:dyDescent="0.2">
      <c r="A78" s="18" t="s">
        <v>38</v>
      </c>
    </row>
    <row r="79" spans="1:9" ht="11.4" x14ac:dyDescent="0.2">
      <c r="A79" s="72" t="s">
        <v>1067</v>
      </c>
    </row>
    <row r="80" spans="1:9" x14ac:dyDescent="0.2">
      <c r="A80" s="51"/>
    </row>
    <row r="81" spans="1:4" x14ac:dyDescent="0.2">
      <c r="A81" s="18" t="s">
        <v>39</v>
      </c>
    </row>
    <row r="82" spans="1:4" x14ac:dyDescent="0.2">
      <c r="A82" s="18" t="s">
        <v>40</v>
      </c>
    </row>
    <row r="83" spans="1:4" x14ac:dyDescent="0.2">
      <c r="A83" s="18" t="s">
        <v>41</v>
      </c>
      <c r="B83" s="18"/>
      <c r="C83" s="39" t="s">
        <v>43</v>
      </c>
      <c r="D83" s="19" t="s">
        <v>42</v>
      </c>
    </row>
    <row r="84" spans="1:4" x14ac:dyDescent="0.2">
      <c r="A84" s="9" t="s">
        <v>64</v>
      </c>
      <c r="C84" s="40">
        <v>64.174400000000006</v>
      </c>
      <c r="D84" s="40">
        <v>67.764499999999998</v>
      </c>
    </row>
    <row r="85" spans="1:4" x14ac:dyDescent="0.2">
      <c r="A85" s="9" t="s">
        <v>65</v>
      </c>
      <c r="C85" s="40">
        <v>13.169700000000001</v>
      </c>
      <c r="D85" s="40">
        <v>13.3833</v>
      </c>
    </row>
    <row r="86" spans="1:4" x14ac:dyDescent="0.2">
      <c r="A86" s="9" t="s">
        <v>66</v>
      </c>
      <c r="C86" s="40">
        <v>12.461600000000001</v>
      </c>
      <c r="D86" s="40">
        <v>12.6303</v>
      </c>
    </row>
    <row r="87" spans="1:4" x14ac:dyDescent="0.2">
      <c r="A87" s="9" t="s">
        <v>67</v>
      </c>
      <c r="C87" s="40">
        <v>68.279700000000005</v>
      </c>
      <c r="D87" s="40">
        <v>72.360600000000005</v>
      </c>
    </row>
    <row r="88" spans="1:4" x14ac:dyDescent="0.2">
      <c r="A88" s="9" t="s">
        <v>68</v>
      </c>
      <c r="C88" s="40">
        <v>14.2903</v>
      </c>
      <c r="D88" s="40">
        <v>14.6126</v>
      </c>
    </row>
    <row r="89" spans="1:4" x14ac:dyDescent="0.2">
      <c r="A89" s="9" t="s">
        <v>69</v>
      </c>
      <c r="C89" s="40">
        <v>13.5433</v>
      </c>
      <c r="D89" s="40">
        <v>13.8178</v>
      </c>
    </row>
    <row r="91" spans="1:4" x14ac:dyDescent="0.2">
      <c r="A91" s="18" t="s">
        <v>45</v>
      </c>
    </row>
    <row r="92" spans="1:4" x14ac:dyDescent="0.2">
      <c r="A92" s="115" t="s">
        <v>61</v>
      </c>
      <c r="B92" s="116"/>
      <c r="C92" s="44" t="s">
        <v>62</v>
      </c>
    </row>
    <row r="93" spans="1:4" x14ac:dyDescent="0.2">
      <c r="A93" s="111" t="s">
        <v>65</v>
      </c>
      <c r="B93" s="112"/>
      <c r="C93" s="45">
        <v>0.51</v>
      </c>
    </row>
    <row r="94" spans="1:4" x14ac:dyDescent="0.2">
      <c r="A94" s="111" t="s">
        <v>66</v>
      </c>
      <c r="B94" s="112"/>
      <c r="C94" s="45">
        <v>0.52</v>
      </c>
    </row>
    <row r="95" spans="1:4" x14ac:dyDescent="0.2">
      <c r="A95" s="111" t="s">
        <v>68</v>
      </c>
      <c r="B95" s="112"/>
      <c r="C95" s="45">
        <v>0.51</v>
      </c>
    </row>
    <row r="96" spans="1:4" x14ac:dyDescent="0.2">
      <c r="A96" s="111" t="s">
        <v>69</v>
      </c>
      <c r="B96" s="112"/>
      <c r="C96" s="45">
        <v>0.52</v>
      </c>
    </row>
    <row r="97" spans="1:7" x14ac:dyDescent="0.2">
      <c r="A97" s="9" t="s">
        <v>63</v>
      </c>
    </row>
    <row r="98" spans="1:7" x14ac:dyDescent="0.2">
      <c r="A98" s="9" t="s">
        <v>44</v>
      </c>
    </row>
    <row r="100" spans="1:7" x14ac:dyDescent="0.2">
      <c r="A100" s="18" t="s">
        <v>795</v>
      </c>
      <c r="D100" s="42">
        <v>3.4681617647435101</v>
      </c>
      <c r="E100" s="13" t="s">
        <v>47</v>
      </c>
    </row>
    <row r="102" spans="1:7" x14ac:dyDescent="0.2">
      <c r="A102" s="18" t="s">
        <v>48</v>
      </c>
      <c r="D102" s="41" t="s">
        <v>46</v>
      </c>
    </row>
    <row r="104" spans="1:7" ht="24.75" customHeight="1" x14ac:dyDescent="0.2">
      <c r="A104" s="119" t="s">
        <v>1071</v>
      </c>
      <c r="B104" s="119"/>
      <c r="C104" s="119"/>
      <c r="D104" s="119"/>
      <c r="E104" s="119"/>
      <c r="F104" s="119"/>
      <c r="G104" s="119"/>
    </row>
    <row r="106" spans="1:7" s="65" customFormat="1" x14ac:dyDescent="0.2">
      <c r="A106" s="49" t="s">
        <v>958</v>
      </c>
      <c r="E106" s="66"/>
      <c r="F106" s="66"/>
      <c r="G106" s="66"/>
    </row>
    <row r="107" spans="1:7" s="65" customFormat="1" x14ac:dyDescent="0.2">
      <c r="A107" s="49"/>
      <c r="E107" s="66"/>
      <c r="F107" s="66"/>
      <c r="G107" s="66"/>
    </row>
    <row r="108" spans="1:7" s="65" customFormat="1" x14ac:dyDescent="0.2">
      <c r="A108" s="49" t="s">
        <v>1263</v>
      </c>
      <c r="E108" s="66"/>
      <c r="F108" s="66"/>
      <c r="G108" s="66"/>
    </row>
    <row r="109" spans="1:7" s="65" customFormat="1" x14ac:dyDescent="0.2">
      <c r="A109" s="67"/>
      <c r="E109" s="66"/>
      <c r="F109" s="66"/>
      <c r="G109" s="66"/>
    </row>
    <row r="110" spans="1:7" s="65" customFormat="1" x14ac:dyDescent="0.2">
      <c r="E110" s="66"/>
      <c r="F110" s="66"/>
      <c r="G110" s="66"/>
    </row>
    <row r="111" spans="1:7" s="65" customFormat="1" x14ac:dyDescent="0.2">
      <c r="E111" s="66"/>
      <c r="F111" s="66"/>
      <c r="G111" s="66"/>
    </row>
    <row r="112" spans="1:7" s="65" customFormat="1" x14ac:dyDescent="0.2">
      <c r="E112" s="66"/>
      <c r="F112" s="66"/>
      <c r="G112" s="66"/>
    </row>
    <row r="113" spans="1:7" s="65" customFormat="1" x14ac:dyDescent="0.2">
      <c r="E113" s="66"/>
      <c r="F113" s="66"/>
      <c r="G113" s="66"/>
    </row>
    <row r="114" spans="1:7" s="65" customFormat="1" x14ac:dyDescent="0.2">
      <c r="E114" s="66"/>
      <c r="F114" s="66"/>
      <c r="G114" s="66"/>
    </row>
    <row r="115" spans="1:7" s="65" customFormat="1" x14ac:dyDescent="0.2">
      <c r="E115" s="66"/>
      <c r="F115" s="66"/>
      <c r="G115" s="66"/>
    </row>
    <row r="116" spans="1:7" s="65" customFormat="1" x14ac:dyDescent="0.2">
      <c r="E116" s="66"/>
      <c r="F116" s="66"/>
      <c r="G116" s="66"/>
    </row>
    <row r="117" spans="1:7" s="65" customFormat="1" x14ac:dyDescent="0.2">
      <c r="E117" s="66"/>
      <c r="F117" s="66"/>
      <c r="G117" s="66"/>
    </row>
    <row r="118" spans="1:7" s="65" customFormat="1" x14ac:dyDescent="0.2">
      <c r="E118" s="66"/>
      <c r="F118" s="66"/>
      <c r="G118" s="66"/>
    </row>
    <row r="119" spans="1:7" s="65" customFormat="1" x14ac:dyDescent="0.2">
      <c r="E119" s="66"/>
      <c r="F119" s="66"/>
      <c r="G119" s="66"/>
    </row>
    <row r="120" spans="1:7" s="65" customFormat="1" x14ac:dyDescent="0.2">
      <c r="E120" s="66"/>
      <c r="F120" s="66"/>
      <c r="G120" s="66"/>
    </row>
    <row r="121" spans="1:7" s="65" customFormat="1" x14ac:dyDescent="0.2">
      <c r="A121" s="75" t="s">
        <v>1272</v>
      </c>
      <c r="E121" s="66"/>
      <c r="F121" s="66"/>
      <c r="G121" s="66"/>
    </row>
    <row r="122" spans="1:7" s="65" customFormat="1" x14ac:dyDescent="0.2">
      <c r="E122" s="66"/>
      <c r="F122" s="66"/>
      <c r="G122" s="66"/>
    </row>
    <row r="123" spans="1:7" s="65" customFormat="1" x14ac:dyDescent="0.2">
      <c r="A123" s="60" t="s">
        <v>1262</v>
      </c>
      <c r="E123" s="66"/>
      <c r="F123" s="66"/>
      <c r="G123" s="66"/>
    </row>
    <row r="124" spans="1:7" s="65" customFormat="1" x14ac:dyDescent="0.2">
      <c r="E124" s="66"/>
      <c r="F124" s="66"/>
      <c r="G124" s="66"/>
    </row>
    <row r="125" spans="1:7" s="65" customFormat="1" x14ac:dyDescent="0.2">
      <c r="E125" s="66"/>
      <c r="F125" s="66"/>
      <c r="G125" s="66"/>
    </row>
    <row r="126" spans="1:7" s="65" customFormat="1" x14ac:dyDescent="0.2">
      <c r="E126" s="66"/>
      <c r="F126" s="66"/>
      <c r="G126" s="66"/>
    </row>
    <row r="127" spans="1:7" s="65" customFormat="1" x14ac:dyDescent="0.2">
      <c r="E127" s="66"/>
      <c r="F127" s="66"/>
      <c r="G127" s="66"/>
    </row>
    <row r="128" spans="1:7" s="65" customFormat="1" x14ac:dyDescent="0.2">
      <c r="E128" s="66"/>
      <c r="F128" s="66"/>
      <c r="G128" s="66"/>
    </row>
    <row r="129" spans="5:7" s="65" customFormat="1" x14ac:dyDescent="0.2">
      <c r="E129" s="66"/>
      <c r="F129" s="66"/>
      <c r="G129" s="66"/>
    </row>
    <row r="130" spans="5:7" s="65" customFormat="1" x14ac:dyDescent="0.2">
      <c r="E130" s="66"/>
      <c r="F130" s="66"/>
      <c r="G130" s="66"/>
    </row>
    <row r="131" spans="5:7" s="65" customFormat="1" x14ac:dyDescent="0.2">
      <c r="E131" s="66"/>
      <c r="F131" s="66"/>
      <c r="G131" s="66"/>
    </row>
    <row r="132" spans="5:7" s="65" customFormat="1" x14ac:dyDescent="0.2">
      <c r="E132" s="66"/>
      <c r="F132" s="66"/>
      <c r="G132" s="66"/>
    </row>
    <row r="133" spans="5:7" s="65" customFormat="1" x14ac:dyDescent="0.2">
      <c r="E133" s="66"/>
      <c r="F133" s="66"/>
      <c r="G133" s="66"/>
    </row>
    <row r="134" spans="5:7" s="65" customFormat="1" x14ac:dyDescent="0.2">
      <c r="E134" s="66"/>
      <c r="F134" s="66"/>
      <c r="G134" s="66"/>
    </row>
    <row r="135" spans="5:7" s="65" customFormat="1" x14ac:dyDescent="0.2">
      <c r="E135" s="66"/>
      <c r="F135" s="66"/>
      <c r="G135" s="66"/>
    </row>
    <row r="136" spans="5:7" s="65" customFormat="1" x14ac:dyDescent="0.2">
      <c r="E136" s="66"/>
      <c r="F136" s="66"/>
      <c r="G136" s="66"/>
    </row>
  </sheetData>
  <mergeCells count="7">
    <mergeCell ref="A104:G104"/>
    <mergeCell ref="A1:G1"/>
    <mergeCell ref="A92:B92"/>
    <mergeCell ref="A93:B93"/>
    <mergeCell ref="A94:B94"/>
    <mergeCell ref="A95:B95"/>
    <mergeCell ref="A96:B96"/>
  </mergeCells>
  <conditionalFormatting sqref="F2:F3 F5:F103 F105:F65531">
    <cfRule type="cellIs" dxfId="56"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17"/>
  <sheetViews>
    <sheetView view="pageBreakPreview" zoomScale="80" zoomScaleNormal="100" zoomScaleSheetLayoutView="80" workbookViewId="0">
      <selection sqref="A1:H1"/>
    </sheetView>
  </sheetViews>
  <sheetFormatPr defaultColWidth="9.21875" defaultRowHeight="10.199999999999999" x14ac:dyDescent="0.2"/>
  <cols>
    <col min="1" max="1" width="40.5546875" style="9" bestFit="1" customWidth="1"/>
    <col min="2" max="2" width="33.44140625" style="9" bestFit="1" customWidth="1"/>
    <col min="3" max="3" width="24.77734375" style="9" bestFit="1" customWidth="1"/>
    <col min="4" max="4" width="15.44140625" style="10" bestFit="1" customWidth="1"/>
    <col min="5" max="5" width="23" style="13" bestFit="1" customWidth="1"/>
    <col min="6" max="6" width="13.5546875" style="14" bestFit="1" customWidth="1"/>
    <col min="7" max="7" width="13.5546875" style="14" customWidth="1"/>
    <col min="8" max="8" width="14.21875" style="13" customWidth="1"/>
    <col min="9" max="16384" width="9.21875" style="9"/>
  </cols>
  <sheetData>
    <row r="1" spans="1:8" s="1" customFormat="1" ht="13.8" x14ac:dyDescent="0.2">
      <c r="A1" s="113" t="s">
        <v>8</v>
      </c>
      <c r="B1" s="114"/>
      <c r="C1" s="114"/>
      <c r="D1" s="114"/>
      <c r="E1" s="114"/>
      <c r="F1" s="114"/>
      <c r="G1" s="114"/>
      <c r="H1" s="114"/>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37.5" customHeight="1" x14ac:dyDescent="0.2">
      <c r="A4" s="8" t="s">
        <v>2</v>
      </c>
      <c r="B4" s="8" t="s">
        <v>0</v>
      </c>
      <c r="C4" s="17" t="s">
        <v>202</v>
      </c>
      <c r="D4" s="16" t="s">
        <v>1</v>
      </c>
      <c r="E4" s="15" t="s">
        <v>3</v>
      </c>
      <c r="F4" s="47" t="s">
        <v>704</v>
      </c>
      <c r="G4" s="47" t="s">
        <v>705</v>
      </c>
      <c r="H4" s="15" t="s">
        <v>6</v>
      </c>
    </row>
    <row r="5" spans="1:8" x14ac:dyDescent="0.2">
      <c r="A5" s="21" t="s">
        <v>90</v>
      </c>
      <c r="B5" s="22"/>
      <c r="C5" s="22"/>
      <c r="D5" s="23"/>
      <c r="E5" s="24"/>
      <c r="F5" s="25"/>
      <c r="G5" s="25"/>
      <c r="H5" s="24"/>
    </row>
    <row r="6" spans="1:8" x14ac:dyDescent="0.2">
      <c r="A6" s="26" t="s">
        <v>31</v>
      </c>
      <c r="B6" s="27"/>
      <c r="C6" s="27"/>
      <c r="D6" s="28"/>
      <c r="E6" s="29"/>
      <c r="F6" s="30"/>
      <c r="G6" s="30"/>
      <c r="H6" s="29"/>
    </row>
    <row r="7" spans="1:8" x14ac:dyDescent="0.2">
      <c r="A7" s="27" t="s">
        <v>178</v>
      </c>
      <c r="B7" s="27" t="s">
        <v>177</v>
      </c>
      <c r="C7" s="27" t="s">
        <v>179</v>
      </c>
      <c r="D7" s="31">
        <v>44600</v>
      </c>
      <c r="E7" s="29">
        <v>1228.4177999999999</v>
      </c>
      <c r="F7" s="30">
        <v>9.9079959106044395</v>
      </c>
      <c r="G7" s="30">
        <v>-9.2888111955465185</v>
      </c>
      <c r="H7" s="29"/>
    </row>
    <row r="8" spans="1:8" x14ac:dyDescent="0.2">
      <c r="A8" s="27" t="s">
        <v>98</v>
      </c>
      <c r="B8" s="27" t="s">
        <v>97</v>
      </c>
      <c r="C8" s="27" t="s">
        <v>93</v>
      </c>
      <c r="D8" s="31">
        <v>136500</v>
      </c>
      <c r="E8" s="29">
        <v>1046.3407500000001</v>
      </c>
      <c r="F8" s="30">
        <v>8.4394249839906106</v>
      </c>
      <c r="G8" s="30">
        <v>-5.2192378731215596</v>
      </c>
      <c r="H8" s="29"/>
    </row>
    <row r="9" spans="1:8" x14ac:dyDescent="0.2">
      <c r="A9" s="27" t="s">
        <v>116</v>
      </c>
      <c r="B9" s="27" t="s">
        <v>115</v>
      </c>
      <c r="C9" s="27" t="s">
        <v>117</v>
      </c>
      <c r="D9" s="31">
        <v>329400</v>
      </c>
      <c r="E9" s="29">
        <v>988.2</v>
      </c>
      <c r="F9" s="30">
        <v>7.9704816706981196</v>
      </c>
      <c r="G9" s="30">
        <v>-7.9837658068159483</v>
      </c>
      <c r="H9" s="29"/>
    </row>
    <row r="10" spans="1:8" x14ac:dyDescent="0.2">
      <c r="A10" s="27" t="s">
        <v>100</v>
      </c>
      <c r="B10" s="27" t="s">
        <v>99</v>
      </c>
      <c r="C10" s="27" t="s">
        <v>93</v>
      </c>
      <c r="D10" s="31">
        <v>84061</v>
      </c>
      <c r="E10" s="29">
        <v>589.14151849999996</v>
      </c>
      <c r="F10" s="30">
        <v>4.7518130688640996</v>
      </c>
      <c r="G10" s="30">
        <v>-3.1239093866404453</v>
      </c>
      <c r="H10" s="29"/>
    </row>
    <row r="11" spans="1:8" x14ac:dyDescent="0.2">
      <c r="A11" s="27" t="s">
        <v>95</v>
      </c>
      <c r="B11" s="27" t="s">
        <v>94</v>
      </c>
      <c r="C11" s="27" t="s">
        <v>96</v>
      </c>
      <c r="D11" s="31">
        <v>26745</v>
      </c>
      <c r="E11" s="29">
        <v>448.03224</v>
      </c>
      <c r="F11" s="30">
        <v>3.6136741113153401</v>
      </c>
      <c r="G11" s="30"/>
      <c r="H11" s="29"/>
    </row>
    <row r="12" spans="1:8" x14ac:dyDescent="0.2">
      <c r="A12" s="27" t="s">
        <v>132</v>
      </c>
      <c r="B12" s="27" t="s">
        <v>131</v>
      </c>
      <c r="C12" s="27" t="s">
        <v>133</v>
      </c>
      <c r="D12" s="31">
        <v>24600</v>
      </c>
      <c r="E12" s="29">
        <v>418.92570000000001</v>
      </c>
      <c r="F12" s="30">
        <v>3.3789107602047999</v>
      </c>
      <c r="G12" s="30">
        <v>-2.2173094412947205</v>
      </c>
      <c r="H12" s="29"/>
    </row>
    <row r="13" spans="1:8" x14ac:dyDescent="0.2">
      <c r="A13" s="27" t="s">
        <v>181</v>
      </c>
      <c r="B13" s="27" t="s">
        <v>180</v>
      </c>
      <c r="C13" s="27" t="s">
        <v>147</v>
      </c>
      <c r="D13" s="31">
        <v>4600</v>
      </c>
      <c r="E13" s="29">
        <v>337.55029999999999</v>
      </c>
      <c r="F13" s="30">
        <v>2.7225647430567199</v>
      </c>
      <c r="G13" s="30">
        <v>-2.7286309232475037</v>
      </c>
      <c r="H13" s="29"/>
    </row>
    <row r="14" spans="1:8" x14ac:dyDescent="0.2">
      <c r="A14" s="27" t="s">
        <v>183</v>
      </c>
      <c r="B14" s="27" t="s">
        <v>182</v>
      </c>
      <c r="C14" s="27" t="s">
        <v>136</v>
      </c>
      <c r="D14" s="31">
        <v>207938</v>
      </c>
      <c r="E14" s="29">
        <v>330.10157500000003</v>
      </c>
      <c r="F14" s="30">
        <v>2.6624858864663801</v>
      </c>
      <c r="G14" s="30"/>
      <c r="H14" s="29"/>
    </row>
    <row r="15" spans="1:8" x14ac:dyDescent="0.2">
      <c r="A15" s="27" t="s">
        <v>144</v>
      </c>
      <c r="B15" s="27" t="s">
        <v>143</v>
      </c>
      <c r="C15" s="27" t="s">
        <v>130</v>
      </c>
      <c r="D15" s="31">
        <v>18456</v>
      </c>
      <c r="E15" s="29">
        <v>290.03604000000001</v>
      </c>
      <c r="F15" s="30">
        <v>2.3393310470166599</v>
      </c>
      <c r="G15" s="30"/>
      <c r="H15" s="29"/>
    </row>
    <row r="16" spans="1:8" x14ac:dyDescent="0.2">
      <c r="A16" s="27" t="s">
        <v>185</v>
      </c>
      <c r="B16" s="27" t="s">
        <v>184</v>
      </c>
      <c r="C16" s="27" t="s">
        <v>130</v>
      </c>
      <c r="D16" s="31">
        <v>41250</v>
      </c>
      <c r="E16" s="29">
        <v>254.53312500000001</v>
      </c>
      <c r="F16" s="30">
        <v>2.0529767328455901</v>
      </c>
      <c r="G16" s="30">
        <v>-2.0639561076424315</v>
      </c>
      <c r="H16" s="29"/>
    </row>
    <row r="17" spans="1:8" x14ac:dyDescent="0.2">
      <c r="A17" s="27" t="s">
        <v>122</v>
      </c>
      <c r="B17" s="27" t="s">
        <v>121</v>
      </c>
      <c r="C17" s="27" t="s">
        <v>93</v>
      </c>
      <c r="D17" s="31">
        <v>55462</v>
      </c>
      <c r="E17" s="29">
        <v>251.24286000000001</v>
      </c>
      <c r="F17" s="30">
        <v>2.02643858583665</v>
      </c>
      <c r="G17" s="30"/>
      <c r="H17" s="29"/>
    </row>
    <row r="18" spans="1:8" x14ac:dyDescent="0.2">
      <c r="A18" s="27" t="s">
        <v>92</v>
      </c>
      <c r="B18" s="27" t="s">
        <v>91</v>
      </c>
      <c r="C18" s="27" t="s">
        <v>93</v>
      </c>
      <c r="D18" s="31">
        <v>13878</v>
      </c>
      <c r="E18" s="29">
        <v>221.347161</v>
      </c>
      <c r="F18" s="30">
        <v>1.7853101493741801</v>
      </c>
      <c r="G18" s="30"/>
      <c r="H18" s="29"/>
    </row>
    <row r="19" spans="1:8" x14ac:dyDescent="0.2">
      <c r="A19" s="27" t="s">
        <v>138</v>
      </c>
      <c r="B19" s="27" t="s">
        <v>137</v>
      </c>
      <c r="C19" s="27" t="s">
        <v>136</v>
      </c>
      <c r="D19" s="31">
        <v>150349</v>
      </c>
      <c r="E19" s="29">
        <v>213.27005650000001</v>
      </c>
      <c r="F19" s="30">
        <v>1.7201629996377299</v>
      </c>
      <c r="G19" s="30"/>
      <c r="H19" s="29"/>
    </row>
    <row r="20" spans="1:8" x14ac:dyDescent="0.2">
      <c r="A20" s="27" t="s">
        <v>187</v>
      </c>
      <c r="B20" s="27" t="s">
        <v>186</v>
      </c>
      <c r="C20" s="27" t="s">
        <v>188</v>
      </c>
      <c r="D20" s="31">
        <v>76471</v>
      </c>
      <c r="E20" s="29">
        <v>208.26876849999999</v>
      </c>
      <c r="F20" s="30">
        <v>1.6798243289902</v>
      </c>
      <c r="G20" s="30"/>
      <c r="H20" s="29"/>
    </row>
    <row r="21" spans="1:8" x14ac:dyDescent="0.2">
      <c r="A21" s="27" t="s">
        <v>102</v>
      </c>
      <c r="B21" s="27" t="s">
        <v>101</v>
      </c>
      <c r="C21" s="27" t="s">
        <v>103</v>
      </c>
      <c r="D21" s="31">
        <v>27951</v>
      </c>
      <c r="E21" s="29">
        <v>192.38673299999999</v>
      </c>
      <c r="F21" s="30">
        <v>1.55172528745395</v>
      </c>
      <c r="G21" s="30"/>
      <c r="H21" s="29"/>
    </row>
    <row r="22" spans="1:8" x14ac:dyDescent="0.2">
      <c r="A22" s="27" t="s">
        <v>135</v>
      </c>
      <c r="B22" s="27" t="s">
        <v>134</v>
      </c>
      <c r="C22" s="27" t="s">
        <v>136</v>
      </c>
      <c r="D22" s="31">
        <v>94030</v>
      </c>
      <c r="E22" s="29">
        <v>178.56297000000001</v>
      </c>
      <c r="F22" s="30">
        <v>1.4402275647140399</v>
      </c>
      <c r="G22" s="30"/>
      <c r="H22" s="29"/>
    </row>
    <row r="23" spans="1:8" x14ac:dyDescent="0.2">
      <c r="A23" s="27" t="s">
        <v>190</v>
      </c>
      <c r="B23" s="27" t="s">
        <v>189</v>
      </c>
      <c r="C23" s="27" t="s">
        <v>179</v>
      </c>
      <c r="D23" s="31">
        <v>23811</v>
      </c>
      <c r="E23" s="29">
        <v>163.87920750000001</v>
      </c>
      <c r="F23" s="30">
        <v>1.3217933814888501</v>
      </c>
      <c r="G23" s="30"/>
      <c r="H23" s="29"/>
    </row>
    <row r="24" spans="1:8" x14ac:dyDescent="0.2">
      <c r="A24" s="27" t="s">
        <v>192</v>
      </c>
      <c r="B24" s="27" t="s">
        <v>191</v>
      </c>
      <c r="C24" s="27" t="s">
        <v>193</v>
      </c>
      <c r="D24" s="31">
        <v>64953</v>
      </c>
      <c r="E24" s="29">
        <v>153.38650949999999</v>
      </c>
      <c r="F24" s="30">
        <v>1.23716288453968</v>
      </c>
      <c r="G24" s="30"/>
      <c r="H24" s="29"/>
    </row>
    <row r="25" spans="1:8" x14ac:dyDescent="0.2">
      <c r="A25" s="27" t="s">
        <v>195</v>
      </c>
      <c r="B25" s="27" t="s">
        <v>194</v>
      </c>
      <c r="C25" s="27" t="s">
        <v>117</v>
      </c>
      <c r="D25" s="31">
        <v>121901</v>
      </c>
      <c r="E25" s="29">
        <v>152.741953</v>
      </c>
      <c r="F25" s="30">
        <v>1.2319641132697201</v>
      </c>
      <c r="G25" s="30"/>
      <c r="H25" s="29"/>
    </row>
    <row r="26" spans="1:8" x14ac:dyDescent="0.2">
      <c r="A26" s="27" t="s">
        <v>197</v>
      </c>
      <c r="B26" s="27" t="s">
        <v>196</v>
      </c>
      <c r="C26" s="27" t="s">
        <v>179</v>
      </c>
      <c r="D26" s="31">
        <v>21957</v>
      </c>
      <c r="E26" s="29">
        <v>136.55058299999999</v>
      </c>
      <c r="F26" s="30">
        <v>1.1013700859387201</v>
      </c>
      <c r="G26" s="30"/>
      <c r="H26" s="29"/>
    </row>
    <row r="27" spans="1:8" x14ac:dyDescent="0.2">
      <c r="A27" s="27" t="s">
        <v>127</v>
      </c>
      <c r="B27" s="27" t="s">
        <v>126</v>
      </c>
      <c r="C27" s="27" t="s">
        <v>120</v>
      </c>
      <c r="D27" s="31">
        <v>42933</v>
      </c>
      <c r="E27" s="29">
        <v>135.66828000000001</v>
      </c>
      <c r="F27" s="30">
        <v>1.09425373308555</v>
      </c>
      <c r="G27" s="30"/>
      <c r="H27" s="29"/>
    </row>
    <row r="28" spans="1:8" x14ac:dyDescent="0.2">
      <c r="A28" s="27" t="s">
        <v>142</v>
      </c>
      <c r="B28" s="27" t="s">
        <v>141</v>
      </c>
      <c r="C28" s="27" t="s">
        <v>130</v>
      </c>
      <c r="D28" s="31">
        <v>70000</v>
      </c>
      <c r="E28" s="29">
        <v>118.02</v>
      </c>
      <c r="F28" s="30">
        <v>0.95190877026491805</v>
      </c>
      <c r="G28" s="30"/>
      <c r="H28" s="29"/>
    </row>
    <row r="29" spans="1:8" x14ac:dyDescent="0.2">
      <c r="A29" s="27" t="s">
        <v>110</v>
      </c>
      <c r="B29" s="27" t="s">
        <v>109</v>
      </c>
      <c r="C29" s="27" t="s">
        <v>111</v>
      </c>
      <c r="D29" s="31">
        <v>2392</v>
      </c>
      <c r="E29" s="29">
        <v>116.74634399999999</v>
      </c>
      <c r="F29" s="30">
        <v>0.94163589857621699</v>
      </c>
      <c r="G29" s="30"/>
      <c r="H29" s="29"/>
    </row>
    <row r="30" spans="1:8" x14ac:dyDescent="0.2">
      <c r="A30" s="27" t="s">
        <v>108</v>
      </c>
      <c r="B30" s="27" t="s">
        <v>107</v>
      </c>
      <c r="C30" s="27" t="s">
        <v>93</v>
      </c>
      <c r="D30" s="31">
        <v>5528</v>
      </c>
      <c r="E30" s="29">
        <v>110.86404</v>
      </c>
      <c r="F30" s="30">
        <v>0.89419125557533197</v>
      </c>
      <c r="G30" s="30"/>
      <c r="H30" s="29"/>
    </row>
    <row r="31" spans="1:8" x14ac:dyDescent="0.2">
      <c r="A31" s="27" t="s">
        <v>119</v>
      </c>
      <c r="B31" s="27" t="s">
        <v>118</v>
      </c>
      <c r="C31" s="27" t="s">
        <v>120</v>
      </c>
      <c r="D31" s="31">
        <v>43156</v>
      </c>
      <c r="E31" s="29">
        <v>102.948638</v>
      </c>
      <c r="F31" s="30">
        <v>0.83034834264555302</v>
      </c>
      <c r="G31" s="30"/>
      <c r="H31" s="29"/>
    </row>
    <row r="32" spans="1:8" x14ac:dyDescent="0.2">
      <c r="A32" s="27" t="s">
        <v>156</v>
      </c>
      <c r="B32" s="27" t="s">
        <v>155</v>
      </c>
      <c r="C32" s="27" t="s">
        <v>157</v>
      </c>
      <c r="D32" s="31">
        <v>36500</v>
      </c>
      <c r="E32" s="29">
        <v>89.917749999999998</v>
      </c>
      <c r="F32" s="30">
        <v>0.72524567723680999</v>
      </c>
      <c r="G32" s="30"/>
      <c r="H32" s="29"/>
    </row>
    <row r="33" spans="1:10" x14ac:dyDescent="0.2">
      <c r="A33" s="27" t="s">
        <v>199</v>
      </c>
      <c r="B33" s="27" t="s">
        <v>198</v>
      </c>
      <c r="C33" s="27" t="s">
        <v>120</v>
      </c>
      <c r="D33" s="31">
        <v>47372</v>
      </c>
      <c r="E33" s="29">
        <v>75.250422</v>
      </c>
      <c r="F33" s="30">
        <v>0.60694404904199395</v>
      </c>
      <c r="G33" s="30"/>
      <c r="H33" s="29"/>
    </row>
    <row r="34" spans="1:10" x14ac:dyDescent="0.2">
      <c r="A34" s="27" t="s">
        <v>152</v>
      </c>
      <c r="B34" s="27" t="s">
        <v>151</v>
      </c>
      <c r="C34" s="27" t="s">
        <v>147</v>
      </c>
      <c r="D34" s="31">
        <v>1100</v>
      </c>
      <c r="E34" s="29">
        <v>42.159149999999997</v>
      </c>
      <c r="F34" s="30">
        <v>0.340041218707967</v>
      </c>
      <c r="G34" s="30"/>
      <c r="H34" s="29"/>
    </row>
    <row r="35" spans="1:10" x14ac:dyDescent="0.2">
      <c r="A35" s="27" t="s">
        <v>201</v>
      </c>
      <c r="B35" s="27" t="s">
        <v>200</v>
      </c>
      <c r="C35" s="27" t="s">
        <v>93</v>
      </c>
      <c r="D35" s="31">
        <v>10000</v>
      </c>
      <c r="E35" s="29">
        <v>8.43</v>
      </c>
      <c r="F35" s="30">
        <v>6.7993483590351303E-2</v>
      </c>
      <c r="G35" s="30">
        <v>-6.8396766411171872E-2</v>
      </c>
      <c r="H35" s="29"/>
    </row>
    <row r="36" spans="1:10" x14ac:dyDescent="0.2">
      <c r="A36" s="27" t="s">
        <v>163</v>
      </c>
      <c r="B36" s="27" t="s">
        <v>162</v>
      </c>
      <c r="C36" s="27" t="s">
        <v>164</v>
      </c>
      <c r="D36" s="31">
        <v>955</v>
      </c>
      <c r="E36" s="29">
        <v>5.4081650000000003</v>
      </c>
      <c r="F36" s="30">
        <v>4.3620400733263599E-2</v>
      </c>
      <c r="G36" s="30"/>
      <c r="H36" s="29"/>
    </row>
    <row r="37" spans="1:10" x14ac:dyDescent="0.2">
      <c r="A37" s="27" t="s">
        <v>165</v>
      </c>
      <c r="B37" s="51" t="s">
        <v>1062</v>
      </c>
      <c r="C37" s="27" t="s">
        <v>103</v>
      </c>
      <c r="D37" s="31">
        <v>1996</v>
      </c>
      <c r="E37" s="29">
        <v>3.0598679999999998</v>
      </c>
      <c r="F37" s="30">
        <v>2.4679843967573101E-2</v>
      </c>
      <c r="G37" s="30"/>
      <c r="H37" s="29"/>
    </row>
    <row r="38" spans="1:10" x14ac:dyDescent="0.2">
      <c r="A38" s="26" t="s">
        <v>33</v>
      </c>
      <c r="B38" s="26"/>
      <c r="C38" s="26"/>
      <c r="D38" s="32"/>
      <c r="E38" s="33">
        <f>SUM(E7:E37)</f>
        <v>8611.3885075000017</v>
      </c>
      <c r="F38" s="34">
        <f>SUM(F7:F37)</f>
        <v>69.456500969732033</v>
      </c>
      <c r="G38" s="34">
        <f>SUM(G7:G37)</f>
        <v>-32.6940175007203</v>
      </c>
      <c r="H38" s="33"/>
      <c r="I38" s="18"/>
      <c r="J38" s="18"/>
    </row>
    <row r="39" spans="1:10" x14ac:dyDescent="0.2">
      <c r="A39" s="27"/>
      <c r="B39" s="27"/>
      <c r="C39" s="27"/>
      <c r="D39" s="28"/>
      <c r="E39" s="29"/>
      <c r="F39" s="30"/>
      <c r="G39" s="30"/>
      <c r="H39" s="29"/>
    </row>
    <row r="40" spans="1:10" x14ac:dyDescent="0.2">
      <c r="A40" s="26" t="s">
        <v>172</v>
      </c>
      <c r="B40" s="27"/>
      <c r="C40" s="27"/>
      <c r="D40" s="28"/>
      <c r="E40" s="29"/>
      <c r="F40" s="30"/>
      <c r="G40" s="30"/>
      <c r="H40" s="29"/>
    </row>
    <row r="41" spans="1:10" x14ac:dyDescent="0.2">
      <c r="A41" s="27" t="s">
        <v>174</v>
      </c>
      <c r="B41" s="27" t="s">
        <v>173</v>
      </c>
      <c r="C41" s="27" t="s">
        <v>356</v>
      </c>
      <c r="D41" s="31">
        <v>44600</v>
      </c>
      <c r="E41" s="29">
        <v>151.22522000000001</v>
      </c>
      <c r="F41" s="30">
        <v>1.2197306660162801</v>
      </c>
      <c r="G41" s="30"/>
      <c r="H41" s="29"/>
    </row>
    <row r="42" spans="1:10" x14ac:dyDescent="0.2">
      <c r="A42" s="26" t="s">
        <v>33</v>
      </c>
      <c r="B42" s="26"/>
      <c r="C42" s="26"/>
      <c r="D42" s="32"/>
      <c r="E42" s="33">
        <f>SUM(E40:E41)</f>
        <v>151.22522000000001</v>
      </c>
      <c r="F42" s="34">
        <f>SUM(F40:F41)</f>
        <v>1.2197306660162801</v>
      </c>
      <c r="G42" s="34"/>
      <c r="H42" s="33"/>
      <c r="I42" s="18"/>
      <c r="J42" s="18"/>
    </row>
    <row r="43" spans="1:10" x14ac:dyDescent="0.2">
      <c r="A43" s="27"/>
      <c r="B43" s="27"/>
      <c r="C43" s="27"/>
      <c r="D43" s="28"/>
      <c r="E43" s="29"/>
      <c r="F43" s="30"/>
      <c r="G43" s="30"/>
      <c r="H43" s="29"/>
    </row>
    <row r="44" spans="1:10" x14ac:dyDescent="0.2">
      <c r="A44" s="26" t="s">
        <v>35</v>
      </c>
      <c r="B44" s="26"/>
      <c r="C44" s="26"/>
      <c r="D44" s="32"/>
      <c r="E44" s="33">
        <f>E38+E42</f>
        <v>8762.6137275000019</v>
      </c>
      <c r="F44" s="34">
        <f>F38+F42</f>
        <v>70.676231635748309</v>
      </c>
      <c r="G44" s="34"/>
      <c r="H44" s="33"/>
      <c r="I44" s="18"/>
      <c r="J44" s="18"/>
    </row>
    <row r="45" spans="1:10" x14ac:dyDescent="0.2">
      <c r="A45" s="26"/>
      <c r="B45" s="26"/>
      <c r="C45" s="26"/>
      <c r="D45" s="32"/>
      <c r="E45" s="33"/>
      <c r="F45" s="34"/>
      <c r="G45" s="34"/>
      <c r="H45" s="33"/>
      <c r="I45" s="18"/>
      <c r="J45" s="18"/>
    </row>
    <row r="46" spans="1:10" x14ac:dyDescent="0.2">
      <c r="A46" s="26" t="s">
        <v>37</v>
      </c>
      <c r="B46" s="26"/>
      <c r="C46" s="26"/>
      <c r="D46" s="32"/>
      <c r="E46" s="33">
        <f>E48-(E38+E42)</f>
        <v>3635.6332144999978</v>
      </c>
      <c r="F46" s="34">
        <f>F48-(F38+F42)</f>
        <v>29.323768364251691</v>
      </c>
      <c r="G46" s="34"/>
      <c r="H46" s="33"/>
      <c r="I46" s="18"/>
      <c r="J46" s="18"/>
    </row>
    <row r="47" spans="1:10" x14ac:dyDescent="0.2">
      <c r="A47" s="26"/>
      <c r="B47" s="26"/>
      <c r="C47" s="26"/>
      <c r="D47" s="32"/>
      <c r="E47" s="33"/>
      <c r="F47" s="34"/>
      <c r="G47" s="34"/>
      <c r="H47" s="33"/>
      <c r="I47" s="18"/>
      <c r="J47" s="18"/>
    </row>
    <row r="48" spans="1:10" x14ac:dyDescent="0.2">
      <c r="A48" s="35" t="s">
        <v>36</v>
      </c>
      <c r="B48" s="35"/>
      <c r="C48" s="35"/>
      <c r="D48" s="36"/>
      <c r="E48" s="37">
        <v>12398.246942</v>
      </c>
      <c r="F48" s="38">
        <v>100</v>
      </c>
      <c r="G48" s="38"/>
      <c r="H48" s="37"/>
      <c r="I48" s="18"/>
      <c r="J48" s="18"/>
    </row>
    <row r="50" spans="1:4" ht="11.4" x14ac:dyDescent="0.2">
      <c r="A50" s="72" t="s">
        <v>1067</v>
      </c>
    </row>
    <row r="51" spans="1:4" x14ac:dyDescent="0.2">
      <c r="A51" s="52"/>
    </row>
    <row r="52" spans="1:4" x14ac:dyDescent="0.2">
      <c r="A52" s="18" t="s">
        <v>39</v>
      </c>
    </row>
    <row r="53" spans="1:4" x14ac:dyDescent="0.2">
      <c r="A53" s="18" t="s">
        <v>40</v>
      </c>
    </row>
    <row r="54" spans="1:4" x14ac:dyDescent="0.2">
      <c r="A54" s="18" t="s">
        <v>41</v>
      </c>
      <c r="B54" s="18"/>
      <c r="C54" s="39" t="s">
        <v>43</v>
      </c>
      <c r="D54" s="19" t="s">
        <v>42</v>
      </c>
    </row>
    <row r="55" spans="1:4" x14ac:dyDescent="0.2">
      <c r="A55" s="9" t="s">
        <v>64</v>
      </c>
      <c r="C55" s="40">
        <v>11.5876</v>
      </c>
      <c r="D55" s="40">
        <v>12.6988</v>
      </c>
    </row>
    <row r="56" spans="1:4" x14ac:dyDescent="0.2">
      <c r="A56" s="9" t="s">
        <v>70</v>
      </c>
      <c r="C56" s="40">
        <v>11.5876</v>
      </c>
      <c r="D56" s="40">
        <v>12.1845</v>
      </c>
    </row>
    <row r="57" spans="1:4" x14ac:dyDescent="0.2">
      <c r="A57" s="9" t="s">
        <v>65</v>
      </c>
      <c r="C57" s="40">
        <v>11.378299999999999</v>
      </c>
      <c r="D57" s="40">
        <v>12.028700000000001</v>
      </c>
    </row>
    <row r="58" spans="1:4" x14ac:dyDescent="0.2">
      <c r="A58" s="9" t="s">
        <v>66</v>
      </c>
      <c r="C58" s="40">
        <v>11.3682</v>
      </c>
      <c r="D58" s="40">
        <v>11.9963</v>
      </c>
    </row>
    <row r="59" spans="1:4" x14ac:dyDescent="0.2">
      <c r="A59" s="9" t="s">
        <v>67</v>
      </c>
      <c r="C59" s="40">
        <v>12.1036</v>
      </c>
      <c r="D59" s="40">
        <v>13.3507</v>
      </c>
    </row>
    <row r="60" spans="1:4" x14ac:dyDescent="0.2">
      <c r="A60" s="9" t="s">
        <v>71</v>
      </c>
      <c r="C60" s="40">
        <v>12.1036</v>
      </c>
      <c r="D60" s="40">
        <v>12.8352</v>
      </c>
    </row>
    <row r="61" spans="1:4" x14ac:dyDescent="0.2">
      <c r="A61" s="9" t="s">
        <v>68</v>
      </c>
      <c r="C61" s="40">
        <v>11.8909</v>
      </c>
      <c r="D61" s="40">
        <v>12.671900000000001</v>
      </c>
    </row>
    <row r="62" spans="1:4" x14ac:dyDescent="0.2">
      <c r="A62" s="9" t="s">
        <v>69</v>
      </c>
      <c r="C62" s="40">
        <v>11.8835</v>
      </c>
      <c r="D62" s="40">
        <v>12.6424</v>
      </c>
    </row>
    <row r="64" spans="1:4" x14ac:dyDescent="0.2">
      <c r="A64" s="18" t="s">
        <v>45</v>
      </c>
    </row>
    <row r="65" spans="1:4" x14ac:dyDescent="0.2">
      <c r="A65" s="115" t="s">
        <v>61</v>
      </c>
      <c r="B65" s="116"/>
      <c r="C65" s="44" t="s">
        <v>62</v>
      </c>
    </row>
    <row r="66" spans="1:4" x14ac:dyDescent="0.2">
      <c r="A66" s="111" t="s">
        <v>70</v>
      </c>
      <c r="B66" s="112"/>
      <c r="C66" s="45">
        <v>0.5</v>
      </c>
    </row>
    <row r="67" spans="1:4" x14ac:dyDescent="0.2">
      <c r="A67" s="111" t="s">
        <v>65</v>
      </c>
      <c r="B67" s="112"/>
      <c r="C67" s="45">
        <v>0.42</v>
      </c>
    </row>
    <row r="68" spans="1:4" x14ac:dyDescent="0.2">
      <c r="A68" s="111" t="s">
        <v>66</v>
      </c>
      <c r="B68" s="112"/>
      <c r="C68" s="45">
        <v>0.44</v>
      </c>
    </row>
    <row r="69" spans="1:4" x14ac:dyDescent="0.2">
      <c r="A69" s="111" t="s">
        <v>71</v>
      </c>
      <c r="B69" s="112"/>
      <c r="C69" s="45">
        <v>0.5</v>
      </c>
    </row>
    <row r="70" spans="1:4" x14ac:dyDescent="0.2">
      <c r="A70" s="111" t="s">
        <v>68</v>
      </c>
      <c r="B70" s="112"/>
      <c r="C70" s="45">
        <v>0.42</v>
      </c>
    </row>
    <row r="71" spans="1:4" x14ac:dyDescent="0.2">
      <c r="A71" s="111" t="s">
        <v>69</v>
      </c>
      <c r="B71" s="112"/>
      <c r="C71" s="45">
        <v>0.44</v>
      </c>
    </row>
    <row r="72" spans="1:4" x14ac:dyDescent="0.2">
      <c r="A72" s="9" t="s">
        <v>63</v>
      </c>
    </row>
    <row r="73" spans="1:4" x14ac:dyDescent="0.2">
      <c r="A73" s="9" t="s">
        <v>44</v>
      </c>
    </row>
    <row r="75" spans="1:4" x14ac:dyDescent="0.2">
      <c r="A75" s="49" t="s">
        <v>712</v>
      </c>
      <c r="D75" s="50" t="s">
        <v>713</v>
      </c>
    </row>
    <row r="77" spans="1:4" x14ac:dyDescent="0.2">
      <c r="A77" s="18" t="s">
        <v>711</v>
      </c>
      <c r="D77" s="42">
        <f>-G38</f>
        <v>32.6940175007203</v>
      </c>
    </row>
    <row r="79" spans="1:4" x14ac:dyDescent="0.2">
      <c r="A79" s="18" t="s">
        <v>726</v>
      </c>
      <c r="D79" s="46">
        <v>2.2164000000000001</v>
      </c>
    </row>
    <row r="81" spans="1:5" x14ac:dyDescent="0.2">
      <c r="A81" s="18" t="s">
        <v>727</v>
      </c>
      <c r="D81" s="42">
        <v>0</v>
      </c>
      <c r="E81" s="13" t="s">
        <v>47</v>
      </c>
    </row>
    <row r="83" spans="1:5" x14ac:dyDescent="0.2">
      <c r="A83" s="18" t="s">
        <v>710</v>
      </c>
      <c r="D83" s="41" t="s">
        <v>46</v>
      </c>
    </row>
    <row r="84" spans="1:5" x14ac:dyDescent="0.2">
      <c r="A84" s="9" t="s">
        <v>49</v>
      </c>
      <c r="D84" s="41"/>
    </row>
    <row r="85" spans="1:5" x14ac:dyDescent="0.2">
      <c r="A85" s="48" t="s">
        <v>709</v>
      </c>
      <c r="D85" s="41"/>
    </row>
    <row r="86" spans="1:5" x14ac:dyDescent="0.2">
      <c r="A86" s="48"/>
    </row>
    <row r="87" spans="1:5" x14ac:dyDescent="0.2">
      <c r="A87" s="18" t="s">
        <v>1273</v>
      </c>
    </row>
    <row r="88" spans="1:5" x14ac:dyDescent="0.2">
      <c r="A88" s="48"/>
    </row>
    <row r="89" spans="1:5" x14ac:dyDescent="0.2">
      <c r="A89" s="49" t="s">
        <v>1263</v>
      </c>
    </row>
    <row r="90" spans="1:5" x14ac:dyDescent="0.2">
      <c r="A90" s="67"/>
    </row>
    <row r="91" spans="1:5" x14ac:dyDescent="0.2">
      <c r="A91" s="65"/>
    </row>
    <row r="92" spans="1:5" x14ac:dyDescent="0.2">
      <c r="A92" s="65"/>
    </row>
    <row r="93" spans="1:5" x14ac:dyDescent="0.2">
      <c r="A93" s="65"/>
    </row>
    <row r="94" spans="1:5" x14ac:dyDescent="0.2">
      <c r="A94" s="65"/>
    </row>
    <row r="95" spans="1:5" x14ac:dyDescent="0.2">
      <c r="A95" s="65"/>
    </row>
    <row r="96" spans="1:5" x14ac:dyDescent="0.2">
      <c r="A96" s="65"/>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49" t="s">
        <v>1274</v>
      </c>
    </row>
    <row r="103" spans="1:1" x14ac:dyDescent="0.2">
      <c r="A103" s="65"/>
    </row>
    <row r="104" spans="1:1" x14ac:dyDescent="0.2">
      <c r="A104" s="49" t="s">
        <v>1262</v>
      </c>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65"/>
    </row>
    <row r="111" spans="1:1" x14ac:dyDescent="0.2">
      <c r="A111" s="65"/>
    </row>
    <row r="112" spans="1:1" x14ac:dyDescent="0.2">
      <c r="A112" s="65"/>
    </row>
    <row r="113" spans="1:1" x14ac:dyDescent="0.2">
      <c r="A113" s="65"/>
    </row>
    <row r="114" spans="1:1" x14ac:dyDescent="0.2">
      <c r="A114" s="65"/>
    </row>
    <row r="115" spans="1:1" x14ac:dyDescent="0.2">
      <c r="A115" s="65"/>
    </row>
    <row r="116" spans="1:1" x14ac:dyDescent="0.2">
      <c r="A116" s="65"/>
    </row>
    <row r="117" spans="1:1" x14ac:dyDescent="0.2">
      <c r="A117" s="65"/>
    </row>
  </sheetData>
  <mergeCells count="8">
    <mergeCell ref="A70:B70"/>
    <mergeCell ref="A71:B71"/>
    <mergeCell ref="A1:H1"/>
    <mergeCell ref="A65:B65"/>
    <mergeCell ref="A66:B66"/>
    <mergeCell ref="A67:B67"/>
    <mergeCell ref="A68:B68"/>
    <mergeCell ref="A69:B69"/>
  </mergeCells>
  <conditionalFormatting sqref="F2:G3 F5:G65541">
    <cfRule type="cellIs" dxfId="55" priority="1" stopIfTrue="1" operator="between">
      <formula>0.009</formula>
      <formula>-0.009</formula>
    </cfRule>
  </conditionalFormatting>
  <hyperlinks>
    <hyperlink ref="A85" r:id="rId1" xr:uid="{00000000-0004-0000-1100-000000000000}"/>
  </hyperlinks>
  <pageMargins left="0.7" right="0.7" top="0.75" bottom="0.75" header="0.3" footer="0.3"/>
  <pageSetup paperSize="9" scale="48"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49"/>
  <sheetViews>
    <sheetView view="pageBreakPreview" zoomScale="80" zoomScaleNormal="100" zoomScaleSheetLayoutView="80" workbookViewId="0">
      <selection sqref="A1:G1"/>
    </sheetView>
  </sheetViews>
  <sheetFormatPr defaultColWidth="9.21875" defaultRowHeight="10.199999999999999" x14ac:dyDescent="0.2"/>
  <cols>
    <col min="1" max="1" width="40.44140625" style="9" bestFit="1" customWidth="1"/>
    <col min="2" max="2" width="51.77734375"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113" t="s">
        <v>9</v>
      </c>
      <c r="B1" s="114"/>
      <c r="C1" s="114"/>
      <c r="D1" s="114"/>
      <c r="E1" s="114"/>
      <c r="F1" s="114"/>
      <c r="G1" s="114"/>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90</v>
      </c>
      <c r="B5" s="22"/>
      <c r="C5" s="22"/>
      <c r="D5" s="23"/>
      <c r="E5" s="24"/>
      <c r="F5" s="25"/>
      <c r="G5" s="24"/>
    </row>
    <row r="6" spans="1:7" x14ac:dyDescent="0.2">
      <c r="A6" s="26" t="s">
        <v>31</v>
      </c>
      <c r="B6" s="27"/>
      <c r="C6" s="27"/>
      <c r="D6" s="28"/>
      <c r="E6" s="29"/>
      <c r="F6" s="30"/>
      <c r="G6" s="29"/>
    </row>
    <row r="7" spans="1:7" x14ac:dyDescent="0.2">
      <c r="A7" s="27" t="s">
        <v>95</v>
      </c>
      <c r="B7" s="27" t="s">
        <v>94</v>
      </c>
      <c r="C7" s="27" t="s">
        <v>96</v>
      </c>
      <c r="D7" s="31">
        <v>600000</v>
      </c>
      <c r="E7" s="29">
        <v>10051.200000000001</v>
      </c>
      <c r="F7" s="30">
        <v>6.8376433442547704</v>
      </c>
      <c r="G7" s="29"/>
    </row>
    <row r="8" spans="1:7" x14ac:dyDescent="0.2">
      <c r="A8" s="27" t="s">
        <v>98</v>
      </c>
      <c r="B8" s="27" t="s">
        <v>97</v>
      </c>
      <c r="C8" s="27" t="s">
        <v>93</v>
      </c>
      <c r="D8" s="31">
        <v>1255000</v>
      </c>
      <c r="E8" s="29">
        <v>9620.2024999999994</v>
      </c>
      <c r="F8" s="30">
        <v>6.5444438071581601</v>
      </c>
      <c r="G8" s="29"/>
    </row>
    <row r="9" spans="1:7" x14ac:dyDescent="0.2">
      <c r="A9" s="27" t="s">
        <v>100</v>
      </c>
      <c r="B9" s="27" t="s">
        <v>99</v>
      </c>
      <c r="C9" s="27" t="s">
        <v>93</v>
      </c>
      <c r="D9" s="31">
        <v>1131302</v>
      </c>
      <c r="E9" s="29">
        <v>7928.7300670000004</v>
      </c>
      <c r="F9" s="30">
        <v>5.3937667513346899</v>
      </c>
      <c r="G9" s="29"/>
    </row>
    <row r="10" spans="1:7" x14ac:dyDescent="0.2">
      <c r="A10" s="27" t="s">
        <v>92</v>
      </c>
      <c r="B10" s="27" t="s">
        <v>91</v>
      </c>
      <c r="C10" s="27" t="s">
        <v>93</v>
      </c>
      <c r="D10" s="31">
        <v>483868</v>
      </c>
      <c r="E10" s="29">
        <v>7717.4526660000001</v>
      </c>
      <c r="F10" s="30">
        <v>5.2500386875473701</v>
      </c>
      <c r="G10" s="29"/>
    </row>
    <row r="11" spans="1:7" x14ac:dyDescent="0.2">
      <c r="A11" s="27" t="s">
        <v>102</v>
      </c>
      <c r="B11" s="27" t="s">
        <v>101</v>
      </c>
      <c r="C11" s="27" t="s">
        <v>103</v>
      </c>
      <c r="D11" s="31">
        <v>1046271</v>
      </c>
      <c r="E11" s="29">
        <v>7201.4832930000002</v>
      </c>
      <c r="F11" s="30">
        <v>4.8990343747157903</v>
      </c>
      <c r="G11" s="29"/>
    </row>
    <row r="12" spans="1:7" x14ac:dyDescent="0.2">
      <c r="A12" s="27" t="s">
        <v>135</v>
      </c>
      <c r="B12" s="27" t="s">
        <v>134</v>
      </c>
      <c r="C12" s="27" t="s">
        <v>136</v>
      </c>
      <c r="D12" s="31">
        <v>2000000</v>
      </c>
      <c r="E12" s="29">
        <v>3798</v>
      </c>
      <c r="F12" s="30">
        <v>2.5837083553684801</v>
      </c>
      <c r="G12" s="29"/>
    </row>
    <row r="13" spans="1:7" x14ac:dyDescent="0.2">
      <c r="A13" s="27" t="s">
        <v>110</v>
      </c>
      <c r="B13" s="27" t="s">
        <v>109</v>
      </c>
      <c r="C13" s="27" t="s">
        <v>111</v>
      </c>
      <c r="D13" s="31">
        <v>75000</v>
      </c>
      <c r="E13" s="29">
        <v>3660.5250000000001</v>
      </c>
      <c r="F13" s="30">
        <v>2.4901866844484402</v>
      </c>
      <c r="G13" s="29"/>
    </row>
    <row r="14" spans="1:7" x14ac:dyDescent="0.2">
      <c r="A14" s="27" t="s">
        <v>108</v>
      </c>
      <c r="B14" s="27" t="s">
        <v>107</v>
      </c>
      <c r="C14" s="27" t="s">
        <v>93</v>
      </c>
      <c r="D14" s="31">
        <v>180000</v>
      </c>
      <c r="E14" s="29">
        <v>3609.9</v>
      </c>
      <c r="F14" s="30">
        <v>2.4557474439296101</v>
      </c>
      <c r="G14" s="29"/>
    </row>
    <row r="15" spans="1:7" x14ac:dyDescent="0.2">
      <c r="A15" s="27" t="s">
        <v>132</v>
      </c>
      <c r="B15" s="27" t="s">
        <v>131</v>
      </c>
      <c r="C15" s="27" t="s">
        <v>133</v>
      </c>
      <c r="D15" s="31">
        <v>205227</v>
      </c>
      <c r="E15" s="29">
        <v>3494.9131969999999</v>
      </c>
      <c r="F15" s="30">
        <v>2.37752407276894</v>
      </c>
      <c r="G15" s="29"/>
    </row>
    <row r="16" spans="1:7" x14ac:dyDescent="0.2">
      <c r="A16" s="27" t="s">
        <v>127</v>
      </c>
      <c r="B16" s="27" t="s">
        <v>126</v>
      </c>
      <c r="C16" s="27" t="s">
        <v>120</v>
      </c>
      <c r="D16" s="31">
        <v>1016102</v>
      </c>
      <c r="E16" s="29">
        <v>3210.8823200000002</v>
      </c>
      <c r="F16" s="30">
        <v>2.1843031801708599</v>
      </c>
      <c r="G16" s="29"/>
    </row>
    <row r="17" spans="1:7" x14ac:dyDescent="0.2">
      <c r="A17" s="27" t="s">
        <v>122</v>
      </c>
      <c r="B17" s="27" t="s">
        <v>121</v>
      </c>
      <c r="C17" s="27" t="s">
        <v>93</v>
      </c>
      <c r="D17" s="31">
        <v>615662</v>
      </c>
      <c r="E17" s="29">
        <v>2788.94886</v>
      </c>
      <c r="F17" s="30">
        <v>1.89726973993612</v>
      </c>
      <c r="G17" s="29"/>
    </row>
    <row r="18" spans="1:7" x14ac:dyDescent="0.2">
      <c r="A18" s="27" t="s">
        <v>119</v>
      </c>
      <c r="B18" s="27" t="s">
        <v>118</v>
      </c>
      <c r="C18" s="27" t="s">
        <v>120</v>
      </c>
      <c r="D18" s="31">
        <v>1103354</v>
      </c>
      <c r="E18" s="29">
        <v>2632.0509670000001</v>
      </c>
      <c r="F18" s="30">
        <v>1.79053503822896</v>
      </c>
      <c r="G18" s="29"/>
    </row>
    <row r="19" spans="1:7" x14ac:dyDescent="0.2">
      <c r="A19" s="27" t="s">
        <v>113</v>
      </c>
      <c r="B19" s="27" t="s">
        <v>112</v>
      </c>
      <c r="C19" s="27" t="s">
        <v>114</v>
      </c>
      <c r="D19" s="31">
        <v>99000</v>
      </c>
      <c r="E19" s="29">
        <v>2508.3135000000002</v>
      </c>
      <c r="F19" s="30">
        <v>1.70635875403727</v>
      </c>
      <c r="G19" s="29"/>
    </row>
    <row r="20" spans="1:7" x14ac:dyDescent="0.2">
      <c r="A20" s="27" t="s">
        <v>195</v>
      </c>
      <c r="B20" s="27" t="s">
        <v>194</v>
      </c>
      <c r="C20" s="27" t="s">
        <v>117</v>
      </c>
      <c r="D20" s="31">
        <v>2000000</v>
      </c>
      <c r="E20" s="29">
        <v>2506</v>
      </c>
      <c r="F20" s="30">
        <v>1.70478492326314</v>
      </c>
      <c r="G20" s="29"/>
    </row>
    <row r="21" spans="1:7" x14ac:dyDescent="0.2">
      <c r="A21" s="27" t="s">
        <v>105</v>
      </c>
      <c r="B21" s="27" t="s">
        <v>104</v>
      </c>
      <c r="C21" s="27" t="s">
        <v>106</v>
      </c>
      <c r="D21" s="31">
        <v>204626</v>
      </c>
      <c r="E21" s="29">
        <v>2492.446993</v>
      </c>
      <c r="F21" s="30">
        <v>1.6955650661208901</v>
      </c>
      <c r="G21" s="29"/>
    </row>
    <row r="22" spans="1:7" x14ac:dyDescent="0.2">
      <c r="A22" s="27" t="s">
        <v>138</v>
      </c>
      <c r="B22" s="27" t="s">
        <v>137</v>
      </c>
      <c r="C22" s="27" t="s">
        <v>136</v>
      </c>
      <c r="D22" s="31">
        <v>1753370</v>
      </c>
      <c r="E22" s="29">
        <v>2487.1553450000001</v>
      </c>
      <c r="F22" s="30">
        <v>1.691965256971</v>
      </c>
      <c r="G22" s="29"/>
    </row>
    <row r="23" spans="1:7" x14ac:dyDescent="0.2">
      <c r="A23" s="27" t="s">
        <v>190</v>
      </c>
      <c r="B23" s="27" t="s">
        <v>189</v>
      </c>
      <c r="C23" s="27" t="s">
        <v>179</v>
      </c>
      <c r="D23" s="31">
        <v>345421</v>
      </c>
      <c r="E23" s="29">
        <v>2377.3600329999999</v>
      </c>
      <c r="F23" s="30">
        <v>1.6172735600266399</v>
      </c>
      <c r="G23" s="29"/>
    </row>
    <row r="24" spans="1:7" x14ac:dyDescent="0.2">
      <c r="A24" s="27" t="s">
        <v>124</v>
      </c>
      <c r="B24" s="27" t="s">
        <v>123</v>
      </c>
      <c r="C24" s="27" t="s">
        <v>125</v>
      </c>
      <c r="D24" s="31">
        <v>460000</v>
      </c>
      <c r="E24" s="29">
        <v>2244.5700000000002</v>
      </c>
      <c r="F24" s="30">
        <v>1.52693898452065</v>
      </c>
      <c r="G24" s="29"/>
    </row>
    <row r="25" spans="1:7" x14ac:dyDescent="0.2">
      <c r="A25" s="27" t="s">
        <v>129</v>
      </c>
      <c r="B25" s="27" t="s">
        <v>128</v>
      </c>
      <c r="C25" s="27" t="s">
        <v>130</v>
      </c>
      <c r="D25" s="31">
        <v>80000</v>
      </c>
      <c r="E25" s="29">
        <v>2161.44</v>
      </c>
      <c r="F25" s="30">
        <v>1.4703872005338701</v>
      </c>
      <c r="G25" s="29"/>
    </row>
    <row r="26" spans="1:7" x14ac:dyDescent="0.2">
      <c r="A26" s="27" t="s">
        <v>197</v>
      </c>
      <c r="B26" s="27" t="s">
        <v>196</v>
      </c>
      <c r="C26" s="27" t="s">
        <v>179</v>
      </c>
      <c r="D26" s="31">
        <v>336933</v>
      </c>
      <c r="E26" s="29">
        <v>2095.3863270000002</v>
      </c>
      <c r="F26" s="30">
        <v>1.4254521223788199</v>
      </c>
      <c r="G26" s="29"/>
    </row>
    <row r="27" spans="1:7" x14ac:dyDescent="0.2">
      <c r="A27" s="27" t="s">
        <v>207</v>
      </c>
      <c r="B27" s="27" t="s">
        <v>206</v>
      </c>
      <c r="C27" s="27" t="s">
        <v>136</v>
      </c>
      <c r="D27" s="31">
        <v>6797235</v>
      </c>
      <c r="E27" s="29">
        <v>2028.9746479999999</v>
      </c>
      <c r="F27" s="30">
        <v>1.38027349943876</v>
      </c>
      <c r="G27" s="29"/>
    </row>
    <row r="28" spans="1:7" x14ac:dyDescent="0.2">
      <c r="A28" s="27" t="s">
        <v>144</v>
      </c>
      <c r="B28" s="27" t="s">
        <v>143</v>
      </c>
      <c r="C28" s="27" t="s">
        <v>130</v>
      </c>
      <c r="D28" s="31">
        <v>128251</v>
      </c>
      <c r="E28" s="29">
        <v>2015.464465</v>
      </c>
      <c r="F28" s="30">
        <v>1.3710827746626499</v>
      </c>
      <c r="G28" s="29"/>
    </row>
    <row r="29" spans="1:7" x14ac:dyDescent="0.2">
      <c r="A29" s="27" t="s">
        <v>187</v>
      </c>
      <c r="B29" s="27" t="s">
        <v>186</v>
      </c>
      <c r="C29" s="27" t="s">
        <v>188</v>
      </c>
      <c r="D29" s="31">
        <v>700000</v>
      </c>
      <c r="E29" s="29">
        <v>1906.45</v>
      </c>
      <c r="F29" s="30">
        <v>1.2969222733260199</v>
      </c>
      <c r="G29" s="29"/>
    </row>
    <row r="30" spans="1:7" x14ac:dyDescent="0.2">
      <c r="A30" s="27" t="s">
        <v>156</v>
      </c>
      <c r="B30" s="27" t="s">
        <v>155</v>
      </c>
      <c r="C30" s="27" t="s">
        <v>157</v>
      </c>
      <c r="D30" s="31">
        <v>724973</v>
      </c>
      <c r="E30" s="29">
        <v>1785.970986</v>
      </c>
      <c r="F30" s="30">
        <v>1.2149626537582601</v>
      </c>
      <c r="G30" s="29"/>
    </row>
    <row r="31" spans="1:7" x14ac:dyDescent="0.2">
      <c r="A31" s="27" t="s">
        <v>154</v>
      </c>
      <c r="B31" s="27" t="s">
        <v>153</v>
      </c>
      <c r="C31" s="27" t="s">
        <v>117</v>
      </c>
      <c r="D31" s="31">
        <v>380000</v>
      </c>
      <c r="E31" s="29">
        <v>1642.36</v>
      </c>
      <c r="F31" s="30">
        <v>1.11726678634096</v>
      </c>
      <c r="G31" s="29"/>
    </row>
    <row r="32" spans="1:7" x14ac:dyDescent="0.2">
      <c r="A32" s="27" t="s">
        <v>140</v>
      </c>
      <c r="B32" s="27" t="s">
        <v>139</v>
      </c>
      <c r="C32" s="27" t="s">
        <v>111</v>
      </c>
      <c r="D32" s="31">
        <v>290000</v>
      </c>
      <c r="E32" s="29">
        <v>1600.365</v>
      </c>
      <c r="F32" s="30">
        <v>1.08869837339107</v>
      </c>
      <c r="G32" s="29"/>
    </row>
    <row r="33" spans="1:9" x14ac:dyDescent="0.2">
      <c r="A33" s="27" t="s">
        <v>159</v>
      </c>
      <c r="B33" s="27" t="s">
        <v>158</v>
      </c>
      <c r="C33" s="27" t="s">
        <v>93</v>
      </c>
      <c r="D33" s="31">
        <v>999697</v>
      </c>
      <c r="E33" s="29">
        <v>1576.0223209999999</v>
      </c>
      <c r="F33" s="30">
        <v>1.07213850421667</v>
      </c>
      <c r="G33" s="29"/>
    </row>
    <row r="34" spans="1:9" x14ac:dyDescent="0.2">
      <c r="A34" s="27" t="s">
        <v>142</v>
      </c>
      <c r="B34" s="27" t="s">
        <v>141</v>
      </c>
      <c r="C34" s="27" t="s">
        <v>130</v>
      </c>
      <c r="D34" s="31">
        <v>900000</v>
      </c>
      <c r="E34" s="29">
        <v>1517.4</v>
      </c>
      <c r="F34" s="30">
        <v>1.03225883581783</v>
      </c>
      <c r="G34" s="29"/>
    </row>
    <row r="35" spans="1:9" x14ac:dyDescent="0.2">
      <c r="A35" s="27" t="s">
        <v>149</v>
      </c>
      <c r="B35" s="27" t="s">
        <v>148</v>
      </c>
      <c r="C35" s="27" t="s">
        <v>150</v>
      </c>
      <c r="D35" s="31">
        <v>72000</v>
      </c>
      <c r="E35" s="29">
        <v>1202.0039999999999</v>
      </c>
      <c r="F35" s="30">
        <v>0.81770083675258798</v>
      </c>
      <c r="G35" s="29"/>
    </row>
    <row r="36" spans="1:9" x14ac:dyDescent="0.2">
      <c r="A36" s="27" t="s">
        <v>146</v>
      </c>
      <c r="B36" s="27" t="s">
        <v>145</v>
      </c>
      <c r="C36" s="27" t="s">
        <v>147</v>
      </c>
      <c r="D36" s="31">
        <v>146320</v>
      </c>
      <c r="E36" s="29">
        <v>1175.0227600000001</v>
      </c>
      <c r="F36" s="30">
        <v>0.79934600388628896</v>
      </c>
      <c r="G36" s="29"/>
    </row>
    <row r="37" spans="1:9" x14ac:dyDescent="0.2">
      <c r="A37" s="27" t="s">
        <v>152</v>
      </c>
      <c r="B37" s="27" t="s">
        <v>151</v>
      </c>
      <c r="C37" s="27" t="s">
        <v>147</v>
      </c>
      <c r="D37" s="31">
        <v>30000</v>
      </c>
      <c r="E37" s="29">
        <v>1149.7950000000001</v>
      </c>
      <c r="F37" s="30">
        <v>0.78218403066374298</v>
      </c>
      <c r="G37" s="29"/>
    </row>
    <row r="38" spans="1:9" x14ac:dyDescent="0.2">
      <c r="A38" s="27" t="s">
        <v>209</v>
      </c>
      <c r="B38" s="27" t="s">
        <v>208</v>
      </c>
      <c r="C38" s="27" t="s">
        <v>150</v>
      </c>
      <c r="D38" s="31">
        <v>209285</v>
      </c>
      <c r="E38" s="29">
        <v>1137.4639749999999</v>
      </c>
      <c r="F38" s="30">
        <v>0.77379546501794105</v>
      </c>
      <c r="G38" s="29"/>
    </row>
    <row r="39" spans="1:9" x14ac:dyDescent="0.2">
      <c r="A39" s="27" t="s">
        <v>116</v>
      </c>
      <c r="B39" s="27" t="s">
        <v>115</v>
      </c>
      <c r="C39" s="27" t="s">
        <v>117</v>
      </c>
      <c r="D39" s="31">
        <v>162218</v>
      </c>
      <c r="E39" s="29">
        <v>486.654</v>
      </c>
      <c r="F39" s="30">
        <v>0.33106161294720599</v>
      </c>
      <c r="G39" s="29"/>
    </row>
    <row r="40" spans="1:9" x14ac:dyDescent="0.2">
      <c r="A40" s="27" t="s">
        <v>161</v>
      </c>
      <c r="B40" s="27" t="s">
        <v>160</v>
      </c>
      <c r="C40" s="27" t="s">
        <v>147</v>
      </c>
      <c r="D40" s="31">
        <v>101483</v>
      </c>
      <c r="E40" s="29">
        <v>338.29358050000002</v>
      </c>
      <c r="F40" s="30">
        <v>0.230134794761814</v>
      </c>
      <c r="G40" s="29"/>
    </row>
    <row r="41" spans="1:9" x14ac:dyDescent="0.2">
      <c r="A41" s="27" t="s">
        <v>163</v>
      </c>
      <c r="B41" s="27" t="s">
        <v>162</v>
      </c>
      <c r="C41" s="27" t="s">
        <v>164</v>
      </c>
      <c r="D41" s="31">
        <v>21193</v>
      </c>
      <c r="E41" s="29">
        <v>120.015959</v>
      </c>
      <c r="F41" s="30">
        <v>8.1644611913075399E-2</v>
      </c>
      <c r="G41" s="29"/>
    </row>
    <row r="42" spans="1:9" x14ac:dyDescent="0.2">
      <c r="A42" s="27" t="s">
        <v>165</v>
      </c>
      <c r="B42" s="51" t="s">
        <v>1062</v>
      </c>
      <c r="C42" s="27" t="s">
        <v>103</v>
      </c>
      <c r="D42" s="31">
        <v>74733</v>
      </c>
      <c r="E42" s="29">
        <v>114.56568900000001</v>
      </c>
      <c r="F42" s="30">
        <v>7.7936895183740404E-2</v>
      </c>
      <c r="G42" s="29"/>
    </row>
    <row r="43" spans="1:9" x14ac:dyDescent="0.2">
      <c r="A43" s="26" t="s">
        <v>33</v>
      </c>
      <c r="B43" s="26"/>
      <c r="C43" s="26"/>
      <c r="D43" s="32"/>
      <c r="E43" s="33">
        <f>SUM(E7:E42)</f>
        <v>104383.78345150001</v>
      </c>
      <c r="F43" s="34">
        <f>SUM(F7:F42)</f>
        <v>71.010335299793084</v>
      </c>
      <c r="G43" s="33"/>
      <c r="H43" s="18"/>
      <c r="I43" s="18"/>
    </row>
    <row r="44" spans="1:9" x14ac:dyDescent="0.2">
      <c r="A44" s="27"/>
      <c r="B44" s="27"/>
      <c r="C44" s="27"/>
      <c r="D44" s="28"/>
      <c r="E44" s="29"/>
      <c r="F44" s="30"/>
      <c r="G44" s="29"/>
    </row>
    <row r="45" spans="1:9" x14ac:dyDescent="0.2">
      <c r="A45" s="26" t="s">
        <v>1264</v>
      </c>
      <c r="B45" s="27"/>
      <c r="C45" s="27"/>
      <c r="D45" s="28"/>
      <c r="E45" s="29"/>
      <c r="F45" s="30"/>
      <c r="G45" s="29"/>
    </row>
    <row r="46" spans="1:9" x14ac:dyDescent="0.2">
      <c r="A46" s="27" t="s">
        <v>210</v>
      </c>
      <c r="B46" s="27" t="s">
        <v>706</v>
      </c>
      <c r="C46" s="27" t="s">
        <v>96</v>
      </c>
      <c r="D46" s="31">
        <v>270000</v>
      </c>
      <c r="E46" s="29">
        <v>2.7E-2</v>
      </c>
      <c r="F46" s="30">
        <v>1.8367594943377799E-5</v>
      </c>
      <c r="G46" s="29"/>
      <c r="H46" s="101"/>
    </row>
    <row r="47" spans="1:9" x14ac:dyDescent="0.2">
      <c r="A47" s="27"/>
      <c r="B47" s="27" t="s">
        <v>707</v>
      </c>
      <c r="C47" s="27" t="s">
        <v>179</v>
      </c>
      <c r="D47" s="31">
        <v>27500</v>
      </c>
      <c r="E47" s="29">
        <v>2.7499999999999998E-3</v>
      </c>
      <c r="F47" s="30">
        <v>1.8707735590477399E-6</v>
      </c>
      <c r="G47" s="29"/>
      <c r="H47" s="101"/>
    </row>
    <row r="48" spans="1:9" x14ac:dyDescent="0.2">
      <c r="A48" s="26" t="s">
        <v>33</v>
      </c>
      <c r="B48" s="26"/>
      <c r="C48" s="26"/>
      <c r="D48" s="32"/>
      <c r="E48" s="33">
        <f>SUM(E45:E47)</f>
        <v>2.9749999999999999E-2</v>
      </c>
      <c r="F48" s="34">
        <f>SUM(F45:F47)</f>
        <v>2.023836850242554E-5</v>
      </c>
      <c r="G48" s="33"/>
      <c r="H48" s="18"/>
      <c r="I48" s="18"/>
    </row>
    <row r="49" spans="1:9" x14ac:dyDescent="0.2">
      <c r="A49" s="27"/>
      <c r="B49" s="27"/>
      <c r="C49" s="27"/>
      <c r="D49" s="28"/>
      <c r="E49" s="29"/>
      <c r="F49" s="30"/>
      <c r="G49" s="29"/>
    </row>
    <row r="50" spans="1:9" x14ac:dyDescent="0.2">
      <c r="A50" s="26" t="s">
        <v>212</v>
      </c>
      <c r="B50" s="27"/>
      <c r="C50" s="27"/>
      <c r="D50" s="28"/>
      <c r="E50" s="29"/>
      <c r="F50" s="30"/>
      <c r="G50" s="29"/>
    </row>
    <row r="51" spans="1:9" x14ac:dyDescent="0.2">
      <c r="A51" s="27" t="s">
        <v>174</v>
      </c>
      <c r="B51" s="27" t="s">
        <v>173</v>
      </c>
      <c r="C51" s="27" t="s">
        <v>356</v>
      </c>
      <c r="D51" s="31">
        <v>1053600</v>
      </c>
      <c r="E51" s="29">
        <v>3572.4415199999999</v>
      </c>
      <c r="F51" s="30">
        <v>2.4302651406764801</v>
      </c>
      <c r="G51" s="29"/>
    </row>
    <row r="52" spans="1:9" x14ac:dyDescent="0.2">
      <c r="A52" s="26" t="s">
        <v>33</v>
      </c>
      <c r="B52" s="26"/>
      <c r="C52" s="26"/>
      <c r="D52" s="32"/>
      <c r="E52" s="33">
        <f>SUM(E50:E51)</f>
        <v>3572.4415199999999</v>
      </c>
      <c r="F52" s="34">
        <f>SUM(F50:F51)</f>
        <v>2.4302651406764801</v>
      </c>
      <c r="G52" s="33"/>
      <c r="H52" s="18"/>
      <c r="I52" s="18"/>
    </row>
    <row r="53" spans="1:9" x14ac:dyDescent="0.2">
      <c r="A53" s="27"/>
      <c r="B53" s="27"/>
      <c r="C53" s="27"/>
      <c r="D53" s="28"/>
      <c r="E53" s="29"/>
      <c r="F53" s="30"/>
      <c r="G53" s="29"/>
    </row>
    <row r="54" spans="1:9" x14ac:dyDescent="0.2">
      <c r="A54" s="26" t="s">
        <v>30</v>
      </c>
      <c r="B54" s="27"/>
      <c r="C54" s="27"/>
      <c r="D54" s="28"/>
      <c r="E54" s="29"/>
      <c r="F54" s="30"/>
      <c r="G54" s="29"/>
    </row>
    <row r="55" spans="1:9" x14ac:dyDescent="0.2">
      <c r="A55" s="26" t="s">
        <v>31</v>
      </c>
      <c r="B55" s="27"/>
      <c r="C55" s="27"/>
      <c r="D55" s="28"/>
      <c r="E55" s="29"/>
      <c r="F55" s="30"/>
      <c r="G55" s="29"/>
    </row>
    <row r="56" spans="1:9" x14ac:dyDescent="0.2">
      <c r="A56" s="27" t="s">
        <v>87</v>
      </c>
      <c r="B56" s="27" t="s">
        <v>86</v>
      </c>
      <c r="C56" s="27" t="s">
        <v>32</v>
      </c>
      <c r="D56" s="31">
        <v>450</v>
      </c>
      <c r="E56" s="29">
        <v>4529.4525000000003</v>
      </c>
      <c r="F56" s="30">
        <v>3.0813018087136999</v>
      </c>
      <c r="G56" s="29">
        <v>8.8623999999999992</v>
      </c>
    </row>
    <row r="57" spans="1:9" x14ac:dyDescent="0.2">
      <c r="A57" s="27" t="s">
        <v>214</v>
      </c>
      <c r="B57" s="27" t="s">
        <v>213</v>
      </c>
      <c r="C57" s="27" t="s">
        <v>32</v>
      </c>
      <c r="D57" s="31">
        <v>83</v>
      </c>
      <c r="E57" s="29">
        <v>831.88161000000002</v>
      </c>
      <c r="F57" s="30">
        <v>0.565913498271295</v>
      </c>
      <c r="G57" s="29">
        <v>6.8552999999999997</v>
      </c>
    </row>
    <row r="58" spans="1:9" x14ac:dyDescent="0.2">
      <c r="A58" s="27" t="s">
        <v>167</v>
      </c>
      <c r="B58" s="27" t="s">
        <v>166</v>
      </c>
      <c r="C58" s="27" t="s">
        <v>85</v>
      </c>
      <c r="D58" s="31">
        <v>50</v>
      </c>
      <c r="E58" s="29">
        <v>515.69200000000001</v>
      </c>
      <c r="F58" s="30">
        <v>0.35081562116816201</v>
      </c>
      <c r="G58" s="29">
        <v>4.8</v>
      </c>
    </row>
    <row r="59" spans="1:9" x14ac:dyDescent="0.2">
      <c r="A59" s="26" t="s">
        <v>33</v>
      </c>
      <c r="B59" s="26"/>
      <c r="C59" s="26"/>
      <c r="D59" s="32"/>
      <c r="E59" s="33">
        <f>SUM(E55:E58)</f>
        <v>5877.0261100000007</v>
      </c>
      <c r="F59" s="34">
        <f>SUM(F55:F58)</f>
        <v>3.998030928153157</v>
      </c>
      <c r="G59" s="33"/>
      <c r="H59" s="18"/>
      <c r="I59" s="18"/>
    </row>
    <row r="60" spans="1:9" x14ac:dyDescent="0.2">
      <c r="A60" s="27"/>
      <c r="B60" s="27"/>
      <c r="C60" s="27"/>
      <c r="D60" s="28"/>
      <c r="E60" s="29"/>
      <c r="F60" s="30"/>
      <c r="G60" s="29"/>
    </row>
    <row r="61" spans="1:9" x14ac:dyDescent="0.2">
      <c r="A61" s="26" t="s">
        <v>50</v>
      </c>
      <c r="B61" s="27"/>
      <c r="C61" s="27"/>
      <c r="D61" s="28"/>
      <c r="E61" s="29"/>
      <c r="F61" s="30"/>
      <c r="G61" s="29"/>
    </row>
    <row r="62" spans="1:9" x14ac:dyDescent="0.2">
      <c r="A62" s="26" t="s">
        <v>51</v>
      </c>
      <c r="B62" s="27"/>
      <c r="C62" s="27"/>
      <c r="D62" s="28"/>
      <c r="E62" s="29"/>
      <c r="F62" s="30"/>
      <c r="G62" s="29"/>
    </row>
    <row r="63" spans="1:9" x14ac:dyDescent="0.2">
      <c r="A63" s="27" t="s">
        <v>176</v>
      </c>
      <c r="B63" s="27" t="s">
        <v>175</v>
      </c>
      <c r="C63" s="27" t="s">
        <v>53</v>
      </c>
      <c r="D63" s="31">
        <v>2500</v>
      </c>
      <c r="E63" s="29">
        <v>2465.39</v>
      </c>
      <c r="F63" s="30">
        <v>1.67715869990571</v>
      </c>
      <c r="G63" s="29">
        <v>3.66</v>
      </c>
    </row>
    <row r="64" spans="1:9" x14ac:dyDescent="0.2">
      <c r="A64" s="26" t="s">
        <v>33</v>
      </c>
      <c r="B64" s="26"/>
      <c r="C64" s="26"/>
      <c r="D64" s="32"/>
      <c r="E64" s="33">
        <f>SUM(E62:E63)</f>
        <v>2465.39</v>
      </c>
      <c r="F64" s="34">
        <f>SUM(F62:F63)</f>
        <v>1.67715869990571</v>
      </c>
      <c r="G64" s="33"/>
      <c r="H64" s="18"/>
      <c r="I64" s="18"/>
    </row>
    <row r="65" spans="1:9" x14ac:dyDescent="0.2">
      <c r="A65" s="27"/>
      <c r="B65" s="27"/>
      <c r="C65" s="27"/>
      <c r="D65" s="28"/>
      <c r="E65" s="29"/>
      <c r="F65" s="30"/>
      <c r="G65" s="29"/>
    </row>
    <row r="66" spans="1:9" x14ac:dyDescent="0.2">
      <c r="A66" s="26" t="s">
        <v>54</v>
      </c>
      <c r="B66" s="27"/>
      <c r="C66" s="27"/>
      <c r="D66" s="28"/>
      <c r="E66" s="29"/>
      <c r="F66" s="30"/>
      <c r="G66" s="29"/>
    </row>
    <row r="67" spans="1:9" x14ac:dyDescent="0.2">
      <c r="A67" s="27" t="s">
        <v>216</v>
      </c>
      <c r="B67" s="27" t="s">
        <v>215</v>
      </c>
      <c r="C67" s="27" t="s">
        <v>52</v>
      </c>
      <c r="D67" s="31">
        <v>500</v>
      </c>
      <c r="E67" s="29">
        <v>2498.3225000000002</v>
      </c>
      <c r="F67" s="30">
        <v>1.69956206362692</v>
      </c>
      <c r="G67" s="29">
        <v>3.5011000000000001</v>
      </c>
    </row>
    <row r="68" spans="1:9" x14ac:dyDescent="0.2">
      <c r="A68" s="27" t="s">
        <v>56</v>
      </c>
      <c r="B68" s="27" t="s">
        <v>55</v>
      </c>
      <c r="C68" s="27" t="s">
        <v>57</v>
      </c>
      <c r="D68" s="31">
        <v>500</v>
      </c>
      <c r="E68" s="29">
        <v>2462.0574999999999</v>
      </c>
      <c r="F68" s="30">
        <v>1.6748916624927901</v>
      </c>
      <c r="G68" s="29">
        <v>3.75</v>
      </c>
    </row>
    <row r="69" spans="1:9" x14ac:dyDescent="0.2">
      <c r="A69" s="26" t="s">
        <v>33</v>
      </c>
      <c r="B69" s="26"/>
      <c r="C69" s="26"/>
      <c r="D69" s="32"/>
      <c r="E69" s="33">
        <f>SUM(E66:E68)</f>
        <v>4960.38</v>
      </c>
      <c r="F69" s="34">
        <f>SUM(F66:F68)</f>
        <v>3.3744537261197101</v>
      </c>
      <c r="G69" s="33"/>
      <c r="H69" s="18"/>
      <c r="I69" s="18"/>
    </row>
    <row r="70" spans="1:9" x14ac:dyDescent="0.2">
      <c r="A70" s="27"/>
      <c r="B70" s="27"/>
      <c r="C70" s="27"/>
      <c r="D70" s="28"/>
      <c r="E70" s="29"/>
      <c r="F70" s="30"/>
      <c r="G70" s="29"/>
    </row>
    <row r="71" spans="1:9" x14ac:dyDescent="0.2">
      <c r="A71" s="26" t="s">
        <v>58</v>
      </c>
      <c r="B71" s="27"/>
      <c r="C71" s="27"/>
      <c r="D71" s="28"/>
      <c r="E71" s="29"/>
      <c r="F71" s="30"/>
      <c r="G71" s="29"/>
    </row>
    <row r="72" spans="1:9" x14ac:dyDescent="0.2">
      <c r="A72" s="27" t="s">
        <v>74</v>
      </c>
      <c r="B72" s="27" t="s">
        <v>1260</v>
      </c>
      <c r="C72" s="27" t="s">
        <v>59</v>
      </c>
      <c r="D72" s="31">
        <v>10000000</v>
      </c>
      <c r="E72" s="29">
        <v>9913.31</v>
      </c>
      <c r="F72" s="30">
        <v>6.7438393565976504</v>
      </c>
      <c r="G72" s="29">
        <v>5.3865999999999996</v>
      </c>
    </row>
    <row r="73" spans="1:9" x14ac:dyDescent="0.2">
      <c r="A73" s="27" t="s">
        <v>80</v>
      </c>
      <c r="B73" s="27" t="s">
        <v>79</v>
      </c>
      <c r="C73" s="27" t="s">
        <v>59</v>
      </c>
      <c r="D73" s="31">
        <v>2000000</v>
      </c>
      <c r="E73" s="29">
        <v>1997.3</v>
      </c>
      <c r="F73" s="30">
        <v>1.35872582890402</v>
      </c>
      <c r="G73" s="29">
        <v>5.6635999999999997</v>
      </c>
    </row>
    <row r="74" spans="1:9" x14ac:dyDescent="0.2">
      <c r="A74" s="27" t="s">
        <v>76</v>
      </c>
      <c r="B74" s="27" t="s">
        <v>75</v>
      </c>
      <c r="C74" s="27" t="s">
        <v>59</v>
      </c>
      <c r="D74" s="31">
        <v>970000</v>
      </c>
      <c r="E74" s="29">
        <v>1025.4626599999999</v>
      </c>
      <c r="F74" s="30">
        <v>0.69760306549773099</v>
      </c>
      <c r="G74" s="29">
        <v>6.0576999999999996</v>
      </c>
    </row>
    <row r="75" spans="1:9" x14ac:dyDescent="0.2">
      <c r="A75" s="27" t="s">
        <v>78</v>
      </c>
      <c r="B75" s="27" t="s">
        <v>77</v>
      </c>
      <c r="C75" s="27" t="s">
        <v>59</v>
      </c>
      <c r="D75" s="31">
        <v>1000000</v>
      </c>
      <c r="E75" s="29">
        <v>992.50900000000001</v>
      </c>
      <c r="F75" s="30">
        <v>0.67518530702433099</v>
      </c>
      <c r="G75" s="29">
        <v>6.7229999999999999</v>
      </c>
    </row>
    <row r="76" spans="1:9" x14ac:dyDescent="0.2">
      <c r="A76" s="27" t="s">
        <v>73</v>
      </c>
      <c r="B76" s="27" t="s">
        <v>72</v>
      </c>
      <c r="C76" s="27" t="s">
        <v>59</v>
      </c>
      <c r="D76" s="31">
        <v>900000</v>
      </c>
      <c r="E76" s="29">
        <v>936.02340000000004</v>
      </c>
      <c r="F76" s="30">
        <v>0.63675920995271396</v>
      </c>
      <c r="G76" s="29">
        <v>5.9401999999999999</v>
      </c>
    </row>
    <row r="77" spans="1:9" x14ac:dyDescent="0.2">
      <c r="A77" s="27" t="s">
        <v>169</v>
      </c>
      <c r="B77" s="27" t="s">
        <v>168</v>
      </c>
      <c r="C77" s="27" t="s">
        <v>59</v>
      </c>
      <c r="D77" s="31">
        <v>300000</v>
      </c>
      <c r="E77" s="29">
        <v>310.58969999999999</v>
      </c>
      <c r="F77" s="30">
        <v>0.21128836308093399</v>
      </c>
      <c r="G77" s="29">
        <v>4.9329999999999998</v>
      </c>
    </row>
    <row r="78" spans="1:9" x14ac:dyDescent="0.2">
      <c r="A78" s="27" t="s">
        <v>89</v>
      </c>
      <c r="B78" s="27" t="s">
        <v>88</v>
      </c>
      <c r="C78" s="27" t="s">
        <v>59</v>
      </c>
      <c r="D78" s="31">
        <v>100000</v>
      </c>
      <c r="E78" s="29">
        <v>105.70959999999999</v>
      </c>
      <c r="F78" s="30">
        <v>7.1912263497277307E-2</v>
      </c>
      <c r="G78" s="29">
        <v>4.6947000000000001</v>
      </c>
    </row>
    <row r="79" spans="1:9" x14ac:dyDescent="0.2">
      <c r="A79" s="27" t="s">
        <v>82</v>
      </c>
      <c r="B79" s="27" t="s">
        <v>81</v>
      </c>
      <c r="C79" s="27" t="s">
        <v>59</v>
      </c>
      <c r="D79" s="31">
        <v>100000</v>
      </c>
      <c r="E79" s="29">
        <v>99.677300000000002</v>
      </c>
      <c r="F79" s="30">
        <v>6.7808602646279595E-2</v>
      </c>
      <c r="G79" s="29">
        <v>5.3146000000000004</v>
      </c>
    </row>
    <row r="80" spans="1:9" x14ac:dyDescent="0.2">
      <c r="A80" s="26" t="s">
        <v>33</v>
      </c>
      <c r="B80" s="26"/>
      <c r="C80" s="26"/>
      <c r="D80" s="32"/>
      <c r="E80" s="33">
        <f>SUM(E72:E79)</f>
        <v>15380.581659999998</v>
      </c>
      <c r="F80" s="34">
        <f>SUM(F72:F79)</f>
        <v>10.463121997200936</v>
      </c>
      <c r="G80" s="33"/>
      <c r="H80" s="18"/>
      <c r="I80" s="18"/>
    </row>
    <row r="81" spans="1:9" x14ac:dyDescent="0.2">
      <c r="A81" s="27"/>
      <c r="B81" s="27"/>
      <c r="C81" s="27"/>
      <c r="D81" s="28"/>
      <c r="E81" s="29"/>
      <c r="F81" s="30"/>
      <c r="G81" s="29"/>
    </row>
    <row r="82" spans="1:9" x14ac:dyDescent="0.2">
      <c r="A82" s="26" t="s">
        <v>35</v>
      </c>
      <c r="B82" s="26"/>
      <c r="C82" s="26"/>
      <c r="D82" s="32"/>
      <c r="E82" s="33">
        <f>E43+E48+E52+E59+E64+E69+E80</f>
        <v>136639.63249150003</v>
      </c>
      <c r="F82" s="34">
        <f>F43+F48+F52+F59+F64+F69+F80</f>
        <v>92.953386030217587</v>
      </c>
      <c r="G82" s="33"/>
      <c r="H82" s="18"/>
      <c r="I82" s="18"/>
    </row>
    <row r="83" spans="1:9" x14ac:dyDescent="0.2">
      <c r="A83" s="26"/>
      <c r="B83" s="26"/>
      <c r="C83" s="26"/>
      <c r="D83" s="32"/>
      <c r="E83" s="33"/>
      <c r="F83" s="34"/>
      <c r="G83" s="33"/>
      <c r="H83" s="18"/>
      <c r="I83" s="18"/>
    </row>
    <row r="84" spans="1:9" x14ac:dyDescent="0.2">
      <c r="A84" s="26" t="s">
        <v>37</v>
      </c>
      <c r="B84" s="26"/>
      <c r="C84" s="26"/>
      <c r="D84" s="32"/>
      <c r="E84" s="33">
        <f>E86-(E43+E48+E52+E59+E64+E69+E80)</f>
        <v>10358.382671799976</v>
      </c>
      <c r="F84" s="34">
        <f>F86-(F43+F48+F52+F59+F64+F69+F80)</f>
        <v>7.0466139697824133</v>
      </c>
      <c r="G84" s="33"/>
      <c r="H84" s="18"/>
      <c r="I84" s="18"/>
    </row>
    <row r="85" spans="1:9" x14ac:dyDescent="0.2">
      <c r="A85" s="26"/>
      <c r="B85" s="26"/>
      <c r="C85" s="26"/>
      <c r="D85" s="32"/>
      <c r="E85" s="33"/>
      <c r="F85" s="34"/>
      <c r="G85" s="33"/>
      <c r="H85" s="18"/>
      <c r="I85" s="18"/>
    </row>
    <row r="86" spans="1:9" x14ac:dyDescent="0.2">
      <c r="A86" s="35" t="s">
        <v>36</v>
      </c>
      <c r="B86" s="35"/>
      <c r="C86" s="35"/>
      <c r="D86" s="36"/>
      <c r="E86" s="37">
        <v>146998.01516330001</v>
      </c>
      <c r="F86" s="38">
        <v>100</v>
      </c>
      <c r="G86" s="37"/>
      <c r="H86" s="18"/>
      <c r="I86" s="18"/>
    </row>
    <row r="87" spans="1:9" x14ac:dyDescent="0.2">
      <c r="A87" s="96" t="s">
        <v>1261</v>
      </c>
      <c r="F87" s="20" t="s">
        <v>506</v>
      </c>
    </row>
    <row r="88" spans="1:9" x14ac:dyDescent="0.2">
      <c r="A88" s="96"/>
      <c r="F88" s="20"/>
    </row>
    <row r="89" spans="1:9" x14ac:dyDescent="0.2">
      <c r="A89" s="18" t="s">
        <v>60</v>
      </c>
    </row>
    <row r="90" spans="1:9" x14ac:dyDescent="0.2">
      <c r="A90" s="18" t="s">
        <v>38</v>
      </c>
    </row>
    <row r="91" spans="1:9" x14ac:dyDescent="0.2">
      <c r="A91" s="18" t="s">
        <v>708</v>
      </c>
    </row>
    <row r="92" spans="1:9" ht="11.4" x14ac:dyDescent="0.2">
      <c r="A92" s="72" t="s">
        <v>1067</v>
      </c>
    </row>
    <row r="93" spans="1:9" x14ac:dyDescent="0.2">
      <c r="A93" s="18" t="s">
        <v>1179</v>
      </c>
    </row>
    <row r="94" spans="1:9" x14ac:dyDescent="0.2">
      <c r="A94" s="52"/>
    </row>
    <row r="95" spans="1:9" x14ac:dyDescent="0.2">
      <c r="A95" s="18" t="s">
        <v>39</v>
      </c>
    </row>
    <row r="96" spans="1:9" x14ac:dyDescent="0.2">
      <c r="A96" s="18" t="s">
        <v>40</v>
      </c>
    </row>
    <row r="97" spans="1:5" x14ac:dyDescent="0.2">
      <c r="A97" s="18" t="s">
        <v>41</v>
      </c>
      <c r="B97" s="18"/>
      <c r="C97" s="39" t="s">
        <v>43</v>
      </c>
      <c r="D97" s="19" t="s">
        <v>42</v>
      </c>
    </row>
    <row r="98" spans="1:5" x14ac:dyDescent="0.2">
      <c r="A98" s="9" t="s">
        <v>64</v>
      </c>
      <c r="C98" s="40">
        <v>152.1104</v>
      </c>
      <c r="D98" s="40">
        <v>177.4588</v>
      </c>
    </row>
    <row r="99" spans="1:5" x14ac:dyDescent="0.2">
      <c r="A99" s="9" t="s">
        <v>70</v>
      </c>
      <c r="C99" s="40">
        <v>24.2212</v>
      </c>
      <c r="D99" s="40">
        <v>26.33</v>
      </c>
    </row>
    <row r="100" spans="1:5" x14ac:dyDescent="0.2">
      <c r="A100" s="9" t="s">
        <v>67</v>
      </c>
      <c r="C100" s="40">
        <v>166.22309999999999</v>
      </c>
      <c r="D100" s="40">
        <v>194.9042</v>
      </c>
    </row>
    <row r="101" spans="1:5" x14ac:dyDescent="0.2">
      <c r="A101" s="9" t="s">
        <v>71</v>
      </c>
      <c r="C101" s="40">
        <v>27.235700000000001</v>
      </c>
      <c r="D101" s="40">
        <v>29.999500000000001</v>
      </c>
    </row>
    <row r="103" spans="1:5" x14ac:dyDescent="0.2">
      <c r="A103" s="18" t="s">
        <v>45</v>
      </c>
    </row>
    <row r="104" spans="1:5" x14ac:dyDescent="0.2">
      <c r="A104" s="115" t="s">
        <v>61</v>
      </c>
      <c r="B104" s="116"/>
      <c r="C104" s="44" t="s">
        <v>62</v>
      </c>
    </row>
    <row r="105" spans="1:5" x14ac:dyDescent="0.2">
      <c r="A105" s="111" t="s">
        <v>70</v>
      </c>
      <c r="B105" s="112"/>
      <c r="C105" s="45">
        <v>1.75</v>
      </c>
    </row>
    <row r="106" spans="1:5" x14ac:dyDescent="0.2">
      <c r="A106" s="111" t="s">
        <v>71</v>
      </c>
      <c r="B106" s="112"/>
      <c r="C106" s="45">
        <v>1.75</v>
      </c>
    </row>
    <row r="107" spans="1:5" x14ac:dyDescent="0.2">
      <c r="A107" s="9" t="s">
        <v>63</v>
      </c>
    </row>
    <row r="108" spans="1:5" x14ac:dyDescent="0.2">
      <c r="A108" s="9" t="s">
        <v>44</v>
      </c>
    </row>
    <row r="110" spans="1:5" x14ac:dyDescent="0.2">
      <c r="A110" s="18" t="s">
        <v>203</v>
      </c>
      <c r="D110" s="46">
        <v>0.2185</v>
      </c>
    </row>
    <row r="112" spans="1:5" x14ac:dyDescent="0.2">
      <c r="A112" s="18" t="s">
        <v>204</v>
      </c>
      <c r="D112" s="42">
        <v>2.2716739868320399</v>
      </c>
      <c r="E112" s="13" t="s">
        <v>47</v>
      </c>
    </row>
    <row r="114" spans="1:4" x14ac:dyDescent="0.2">
      <c r="A114" s="18" t="s">
        <v>205</v>
      </c>
      <c r="D114" s="41">
        <v>1</v>
      </c>
    </row>
    <row r="115" spans="1:4" x14ac:dyDescent="0.2">
      <c r="A115" s="9" t="s">
        <v>49</v>
      </c>
      <c r="D115" s="41"/>
    </row>
    <row r="116" spans="1:4" x14ac:dyDescent="0.2">
      <c r="A116" s="48" t="s">
        <v>709</v>
      </c>
    </row>
    <row r="118" spans="1:4" x14ac:dyDescent="0.2">
      <c r="A118" s="18" t="s">
        <v>1275</v>
      </c>
    </row>
    <row r="119" spans="1:4" x14ac:dyDescent="0.2">
      <c r="A119" s="18"/>
    </row>
    <row r="120" spans="1:4" x14ac:dyDescent="0.2">
      <c r="A120" s="49" t="s">
        <v>1263</v>
      </c>
    </row>
    <row r="121" spans="1:4" x14ac:dyDescent="0.2">
      <c r="A121" s="67"/>
    </row>
    <row r="122" spans="1:4" x14ac:dyDescent="0.2">
      <c r="A122" s="65"/>
    </row>
    <row r="123" spans="1:4" x14ac:dyDescent="0.2">
      <c r="A123" s="65"/>
    </row>
    <row r="124" spans="1:4" x14ac:dyDescent="0.2">
      <c r="A124" s="65"/>
    </row>
    <row r="125" spans="1:4" x14ac:dyDescent="0.2">
      <c r="A125" s="65"/>
    </row>
    <row r="126" spans="1:4" x14ac:dyDescent="0.2">
      <c r="A126" s="65"/>
    </row>
    <row r="127" spans="1:4" x14ac:dyDescent="0.2">
      <c r="A127" s="65"/>
    </row>
    <row r="128" spans="1:4" x14ac:dyDescent="0.2">
      <c r="A128" s="65"/>
    </row>
    <row r="129" spans="1:1" x14ac:dyDescent="0.2">
      <c r="A129" s="65"/>
    </row>
    <row r="130" spans="1:1" x14ac:dyDescent="0.2">
      <c r="A130" s="65"/>
    </row>
    <row r="131" spans="1:1" x14ac:dyDescent="0.2">
      <c r="A131" s="65"/>
    </row>
    <row r="132" spans="1:1" x14ac:dyDescent="0.2">
      <c r="A132" s="65"/>
    </row>
    <row r="133" spans="1:1" x14ac:dyDescent="0.2">
      <c r="A133" s="49" t="s">
        <v>1276</v>
      </c>
    </row>
    <row r="134" spans="1:1" x14ac:dyDescent="0.2">
      <c r="A134" s="65"/>
    </row>
    <row r="135" spans="1:1" x14ac:dyDescent="0.2">
      <c r="A135" s="49" t="s">
        <v>1262</v>
      </c>
    </row>
    <row r="136" spans="1:1" x14ac:dyDescent="0.2">
      <c r="A136" s="65"/>
    </row>
    <row r="137" spans="1:1" x14ac:dyDescent="0.2">
      <c r="A137" s="65"/>
    </row>
    <row r="138" spans="1:1" x14ac:dyDescent="0.2">
      <c r="A138" s="65"/>
    </row>
    <row r="139" spans="1:1" x14ac:dyDescent="0.2">
      <c r="A139" s="65"/>
    </row>
    <row r="140" spans="1:1" x14ac:dyDescent="0.2">
      <c r="A140" s="65"/>
    </row>
    <row r="141" spans="1:1" x14ac:dyDescent="0.2">
      <c r="A141" s="65"/>
    </row>
    <row r="142" spans="1:1" x14ac:dyDescent="0.2">
      <c r="A142" s="65"/>
    </row>
    <row r="143" spans="1:1" x14ac:dyDescent="0.2">
      <c r="A143" s="65"/>
    </row>
    <row r="144" spans="1:1" x14ac:dyDescent="0.2">
      <c r="A144" s="65"/>
    </row>
    <row r="145" spans="1:1" x14ac:dyDescent="0.2">
      <c r="A145" s="65"/>
    </row>
    <row r="146" spans="1:1" x14ac:dyDescent="0.2">
      <c r="A146" s="65"/>
    </row>
    <row r="147" spans="1:1" x14ac:dyDescent="0.2">
      <c r="A147" s="65"/>
    </row>
    <row r="148" spans="1:1" x14ac:dyDescent="0.2">
      <c r="A148" s="65"/>
    </row>
    <row r="149" spans="1:1" x14ac:dyDescent="0.2">
      <c r="A149" s="53" t="s">
        <v>1249</v>
      </c>
    </row>
  </sheetData>
  <mergeCells count="4">
    <mergeCell ref="A1:G1"/>
    <mergeCell ref="A104:B104"/>
    <mergeCell ref="A105:B105"/>
    <mergeCell ref="A106:B106"/>
  </mergeCells>
  <conditionalFormatting sqref="F2:F3 F5:F86 F89:F65571">
    <cfRule type="cellIs" dxfId="54" priority="2" stopIfTrue="1" operator="between">
      <formula>0.009</formula>
      <formula>-0.009</formula>
    </cfRule>
  </conditionalFormatting>
  <conditionalFormatting sqref="F87:F88">
    <cfRule type="cellIs" dxfId="53" priority="1" stopIfTrue="1" operator="between">
      <formula>0.009</formula>
      <formula>-0.009</formula>
    </cfRule>
  </conditionalFormatting>
  <hyperlinks>
    <hyperlink ref="A116" r:id="rId1" xr:uid="{00000000-0004-0000-1200-000001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1"/>
  <sheetViews>
    <sheetView view="pageBreakPreview" zoomScale="80" zoomScaleNormal="100" zoomScaleSheetLayoutView="80" workbookViewId="0">
      <selection sqref="A1:F1"/>
    </sheetView>
  </sheetViews>
  <sheetFormatPr defaultColWidth="9.21875" defaultRowHeight="10.199999999999999" x14ac:dyDescent="0.2"/>
  <cols>
    <col min="1" max="1" width="40.5546875" style="9" bestFit="1" customWidth="1"/>
    <col min="2" max="2" width="27.77734375" style="9" bestFit="1" customWidth="1"/>
    <col min="3" max="3" width="20"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10</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100</v>
      </c>
      <c r="B7" s="27" t="s">
        <v>99</v>
      </c>
      <c r="C7" s="27" t="s">
        <v>93</v>
      </c>
      <c r="D7" s="31">
        <v>750000</v>
      </c>
      <c r="E7" s="29">
        <v>5256.375</v>
      </c>
      <c r="F7" s="30">
        <v>8.6479104125194901</v>
      </c>
    </row>
    <row r="8" spans="1:6" x14ac:dyDescent="0.2">
      <c r="A8" s="27" t="s">
        <v>122</v>
      </c>
      <c r="B8" s="27" t="s">
        <v>121</v>
      </c>
      <c r="C8" s="27" t="s">
        <v>93</v>
      </c>
      <c r="D8" s="31">
        <v>1000000</v>
      </c>
      <c r="E8" s="29">
        <v>4530</v>
      </c>
      <c r="F8" s="30">
        <v>7.4528613671424297</v>
      </c>
    </row>
    <row r="9" spans="1:6" x14ac:dyDescent="0.2">
      <c r="A9" s="27" t="s">
        <v>149</v>
      </c>
      <c r="B9" s="27" t="s">
        <v>148</v>
      </c>
      <c r="C9" s="27" t="s">
        <v>150</v>
      </c>
      <c r="D9" s="31">
        <v>190000</v>
      </c>
      <c r="E9" s="29">
        <v>3171.9549999999999</v>
      </c>
      <c r="F9" s="30">
        <v>5.2185741452128598</v>
      </c>
    </row>
    <row r="10" spans="1:6" x14ac:dyDescent="0.2">
      <c r="A10" s="27" t="s">
        <v>98</v>
      </c>
      <c r="B10" s="27" t="s">
        <v>97</v>
      </c>
      <c r="C10" s="27" t="s">
        <v>93</v>
      </c>
      <c r="D10" s="31">
        <v>385000</v>
      </c>
      <c r="E10" s="29">
        <v>2951.2175000000002</v>
      </c>
      <c r="F10" s="30">
        <v>4.8554116758906503</v>
      </c>
    </row>
    <row r="11" spans="1:6" x14ac:dyDescent="0.2">
      <c r="A11" s="27" t="s">
        <v>218</v>
      </c>
      <c r="B11" s="27" t="s">
        <v>217</v>
      </c>
      <c r="C11" s="27" t="s">
        <v>96</v>
      </c>
      <c r="D11" s="31">
        <v>225000</v>
      </c>
      <c r="E11" s="29">
        <v>2878.9875000000002</v>
      </c>
      <c r="F11" s="30">
        <v>4.7365771998313404</v>
      </c>
    </row>
    <row r="12" spans="1:6" x14ac:dyDescent="0.2">
      <c r="A12" s="27" t="s">
        <v>220</v>
      </c>
      <c r="B12" s="27" t="s">
        <v>219</v>
      </c>
      <c r="C12" s="27" t="s">
        <v>147</v>
      </c>
      <c r="D12" s="31">
        <v>1500000</v>
      </c>
      <c r="E12" s="29">
        <v>2839.5</v>
      </c>
      <c r="F12" s="30">
        <v>4.6716114463578204</v>
      </c>
    </row>
    <row r="13" spans="1:6" x14ac:dyDescent="0.2">
      <c r="A13" s="27" t="s">
        <v>138</v>
      </c>
      <c r="B13" s="27" t="s">
        <v>137</v>
      </c>
      <c r="C13" s="27" t="s">
        <v>136</v>
      </c>
      <c r="D13" s="31">
        <v>1900000</v>
      </c>
      <c r="E13" s="29">
        <v>2695.15</v>
      </c>
      <c r="F13" s="30">
        <v>4.43412346879777</v>
      </c>
    </row>
    <row r="14" spans="1:6" x14ac:dyDescent="0.2">
      <c r="A14" s="27" t="s">
        <v>222</v>
      </c>
      <c r="B14" s="27" t="s">
        <v>221</v>
      </c>
      <c r="C14" s="27" t="s">
        <v>223</v>
      </c>
      <c r="D14" s="31">
        <v>1100000</v>
      </c>
      <c r="E14" s="29">
        <v>2232.4499999999998</v>
      </c>
      <c r="F14" s="30">
        <v>3.6728786664629398</v>
      </c>
    </row>
    <row r="15" spans="1:6" x14ac:dyDescent="0.2">
      <c r="A15" s="27" t="s">
        <v>102</v>
      </c>
      <c r="B15" s="27" t="s">
        <v>101</v>
      </c>
      <c r="C15" s="27" t="s">
        <v>103</v>
      </c>
      <c r="D15" s="31">
        <v>300000</v>
      </c>
      <c r="E15" s="29">
        <v>2064.9</v>
      </c>
      <c r="F15" s="30">
        <v>3.3972215092742601</v>
      </c>
    </row>
    <row r="16" spans="1:6" x14ac:dyDescent="0.2">
      <c r="A16" s="27" t="s">
        <v>152</v>
      </c>
      <c r="B16" s="27" t="s">
        <v>151</v>
      </c>
      <c r="C16" s="27" t="s">
        <v>147</v>
      </c>
      <c r="D16" s="31">
        <v>50000</v>
      </c>
      <c r="E16" s="29">
        <v>1916.325</v>
      </c>
      <c r="F16" s="30">
        <v>3.15278246344133</v>
      </c>
    </row>
    <row r="17" spans="1:6" x14ac:dyDescent="0.2">
      <c r="A17" s="27" t="s">
        <v>225</v>
      </c>
      <c r="B17" s="27" t="s">
        <v>224</v>
      </c>
      <c r="C17" s="27" t="s">
        <v>130</v>
      </c>
      <c r="D17" s="31">
        <v>800000</v>
      </c>
      <c r="E17" s="29">
        <v>1889.2</v>
      </c>
      <c r="F17" s="30">
        <v>3.1081557825177701</v>
      </c>
    </row>
    <row r="18" spans="1:6" x14ac:dyDescent="0.2">
      <c r="A18" s="27" t="s">
        <v>227</v>
      </c>
      <c r="B18" s="27" t="s">
        <v>226</v>
      </c>
      <c r="C18" s="27" t="s">
        <v>228</v>
      </c>
      <c r="D18" s="31">
        <v>1000000</v>
      </c>
      <c r="E18" s="29">
        <v>1851</v>
      </c>
      <c r="F18" s="30">
        <v>3.0453082539913101</v>
      </c>
    </row>
    <row r="19" spans="1:6" x14ac:dyDescent="0.2">
      <c r="A19" s="27" t="s">
        <v>127</v>
      </c>
      <c r="B19" s="27" t="s">
        <v>126</v>
      </c>
      <c r="C19" s="27" t="s">
        <v>120</v>
      </c>
      <c r="D19" s="31">
        <v>500000</v>
      </c>
      <c r="E19" s="29">
        <v>1580</v>
      </c>
      <c r="F19" s="30">
        <v>2.59945275057065</v>
      </c>
    </row>
    <row r="20" spans="1:6" x14ac:dyDescent="0.2">
      <c r="A20" s="27" t="s">
        <v>195</v>
      </c>
      <c r="B20" s="27" t="s">
        <v>194</v>
      </c>
      <c r="C20" s="27" t="s">
        <v>117</v>
      </c>
      <c r="D20" s="31">
        <v>1200000</v>
      </c>
      <c r="E20" s="29">
        <v>1503.6</v>
      </c>
      <c r="F20" s="30">
        <v>2.4737576935177401</v>
      </c>
    </row>
    <row r="21" spans="1:6" x14ac:dyDescent="0.2">
      <c r="A21" s="27" t="s">
        <v>230</v>
      </c>
      <c r="B21" s="27" t="s">
        <v>229</v>
      </c>
      <c r="C21" s="27" t="s">
        <v>193</v>
      </c>
      <c r="D21" s="31">
        <v>300000</v>
      </c>
      <c r="E21" s="29">
        <v>1461.3</v>
      </c>
      <c r="F21" s="30">
        <v>2.4041647496258798</v>
      </c>
    </row>
    <row r="22" spans="1:6" x14ac:dyDescent="0.2">
      <c r="A22" s="27" t="s">
        <v>199</v>
      </c>
      <c r="B22" s="27" t="s">
        <v>198</v>
      </c>
      <c r="C22" s="27" t="s">
        <v>120</v>
      </c>
      <c r="D22" s="31">
        <v>860000</v>
      </c>
      <c r="E22" s="29">
        <v>1366.11</v>
      </c>
      <c r="F22" s="30">
        <v>2.2475559475203002</v>
      </c>
    </row>
    <row r="23" spans="1:6" x14ac:dyDescent="0.2">
      <c r="A23" s="27" t="s">
        <v>95</v>
      </c>
      <c r="B23" s="27" t="s">
        <v>94</v>
      </c>
      <c r="C23" s="27" t="s">
        <v>96</v>
      </c>
      <c r="D23" s="31">
        <v>80000</v>
      </c>
      <c r="E23" s="29">
        <v>1340.16</v>
      </c>
      <c r="F23" s="30">
        <v>2.2048624039270601</v>
      </c>
    </row>
    <row r="24" spans="1:6" x14ac:dyDescent="0.2">
      <c r="A24" s="27" t="s">
        <v>232</v>
      </c>
      <c r="B24" s="27" t="s">
        <v>231</v>
      </c>
      <c r="C24" s="27" t="s">
        <v>233</v>
      </c>
      <c r="D24" s="31">
        <v>130000</v>
      </c>
      <c r="E24" s="29">
        <v>1217.8399999999999</v>
      </c>
      <c r="F24" s="30">
        <v>2.0036186947816201</v>
      </c>
    </row>
    <row r="25" spans="1:6" x14ac:dyDescent="0.2">
      <c r="A25" s="27" t="s">
        <v>201</v>
      </c>
      <c r="B25" s="27" t="s">
        <v>200</v>
      </c>
      <c r="C25" s="27" t="s">
        <v>93</v>
      </c>
      <c r="D25" s="31">
        <v>1400000</v>
      </c>
      <c r="E25" s="29">
        <v>1180.2</v>
      </c>
      <c r="F25" s="30">
        <v>1.9416924912806801</v>
      </c>
    </row>
    <row r="26" spans="1:6" x14ac:dyDescent="0.2">
      <c r="A26" s="27" t="s">
        <v>235</v>
      </c>
      <c r="B26" s="27" t="s">
        <v>234</v>
      </c>
      <c r="C26" s="27" t="s">
        <v>150</v>
      </c>
      <c r="D26" s="31">
        <v>50000</v>
      </c>
      <c r="E26" s="29">
        <v>1127.25</v>
      </c>
      <c r="F26" s="30">
        <v>1.8545779196713701</v>
      </c>
    </row>
    <row r="27" spans="1:6" x14ac:dyDescent="0.2">
      <c r="A27" s="27" t="s">
        <v>237</v>
      </c>
      <c r="B27" s="27" t="s">
        <v>236</v>
      </c>
      <c r="C27" s="27" t="s">
        <v>96</v>
      </c>
      <c r="D27" s="31">
        <v>80000</v>
      </c>
      <c r="E27" s="29">
        <v>1104.48</v>
      </c>
      <c r="F27" s="30">
        <v>1.81711618604447</v>
      </c>
    </row>
    <row r="28" spans="1:6" x14ac:dyDescent="0.2">
      <c r="A28" s="27" t="s">
        <v>239</v>
      </c>
      <c r="B28" s="27" t="s">
        <v>238</v>
      </c>
      <c r="C28" s="27" t="s">
        <v>114</v>
      </c>
      <c r="D28" s="31">
        <v>7000</v>
      </c>
      <c r="E28" s="29">
        <v>1083.2149999999999</v>
      </c>
      <c r="F28" s="30">
        <v>1.78213051342366</v>
      </c>
    </row>
    <row r="29" spans="1:6" x14ac:dyDescent="0.2">
      <c r="A29" s="27" t="s">
        <v>92</v>
      </c>
      <c r="B29" s="27" t="s">
        <v>91</v>
      </c>
      <c r="C29" s="27" t="s">
        <v>93</v>
      </c>
      <c r="D29" s="31">
        <v>60000</v>
      </c>
      <c r="E29" s="29">
        <v>956.97</v>
      </c>
      <c r="F29" s="30">
        <v>1.5744293029832901</v>
      </c>
    </row>
    <row r="30" spans="1:6" x14ac:dyDescent="0.2">
      <c r="A30" s="27" t="s">
        <v>154</v>
      </c>
      <c r="B30" s="27" t="s">
        <v>153</v>
      </c>
      <c r="C30" s="27" t="s">
        <v>117</v>
      </c>
      <c r="D30" s="31">
        <v>200000</v>
      </c>
      <c r="E30" s="29">
        <v>864.4</v>
      </c>
      <c r="F30" s="30">
        <v>1.42213098581852</v>
      </c>
    </row>
    <row r="31" spans="1:6" x14ac:dyDescent="0.2">
      <c r="A31" s="27" t="s">
        <v>241</v>
      </c>
      <c r="B31" s="27" t="s">
        <v>240</v>
      </c>
      <c r="C31" s="27" t="s">
        <v>130</v>
      </c>
      <c r="D31" s="31">
        <v>100000</v>
      </c>
      <c r="E31" s="29">
        <v>853.1</v>
      </c>
      <c r="F31" s="30">
        <v>1.4035399629821601</v>
      </c>
    </row>
    <row r="32" spans="1:6" x14ac:dyDescent="0.2">
      <c r="A32" s="27" t="s">
        <v>146</v>
      </c>
      <c r="B32" s="27" t="s">
        <v>145</v>
      </c>
      <c r="C32" s="27" t="s">
        <v>147</v>
      </c>
      <c r="D32" s="31">
        <v>100000</v>
      </c>
      <c r="E32" s="29">
        <v>803.05</v>
      </c>
      <c r="F32" s="30">
        <v>1.32119653882643</v>
      </c>
    </row>
    <row r="33" spans="1:9" x14ac:dyDescent="0.2">
      <c r="A33" s="27" t="s">
        <v>159</v>
      </c>
      <c r="B33" s="27" t="s">
        <v>158</v>
      </c>
      <c r="C33" s="27" t="s">
        <v>93</v>
      </c>
      <c r="D33" s="31">
        <v>500000</v>
      </c>
      <c r="E33" s="29">
        <v>788.25</v>
      </c>
      <c r="F33" s="30">
        <v>1.2968472345805799</v>
      </c>
    </row>
    <row r="34" spans="1:9" x14ac:dyDescent="0.2">
      <c r="A34" s="27" t="s">
        <v>243</v>
      </c>
      <c r="B34" s="27" t="s">
        <v>242</v>
      </c>
      <c r="C34" s="27" t="s">
        <v>93</v>
      </c>
      <c r="D34" s="31">
        <v>400000</v>
      </c>
      <c r="E34" s="29">
        <v>763.6</v>
      </c>
      <c r="F34" s="30">
        <v>1.2562924812251599</v>
      </c>
    </row>
    <row r="35" spans="1:9" x14ac:dyDescent="0.2">
      <c r="A35" s="27" t="s">
        <v>135</v>
      </c>
      <c r="B35" s="27" t="s">
        <v>134</v>
      </c>
      <c r="C35" s="27" t="s">
        <v>136</v>
      </c>
      <c r="D35" s="31">
        <v>400000</v>
      </c>
      <c r="E35" s="29">
        <v>759.6</v>
      </c>
      <c r="F35" s="30">
        <v>1.2497115881857399</v>
      </c>
    </row>
    <row r="36" spans="1:9" x14ac:dyDescent="0.2">
      <c r="A36" s="27" t="s">
        <v>245</v>
      </c>
      <c r="B36" s="27" t="s">
        <v>244</v>
      </c>
      <c r="C36" s="27" t="s">
        <v>223</v>
      </c>
      <c r="D36" s="31">
        <v>55000</v>
      </c>
      <c r="E36" s="29">
        <v>744.94749999999999</v>
      </c>
      <c r="F36" s="30">
        <v>1.2256049543707099</v>
      </c>
    </row>
    <row r="37" spans="1:9" x14ac:dyDescent="0.2">
      <c r="A37" s="27" t="s">
        <v>247</v>
      </c>
      <c r="B37" s="27" t="s">
        <v>246</v>
      </c>
      <c r="C37" s="27" t="s">
        <v>248</v>
      </c>
      <c r="D37" s="31">
        <v>230000</v>
      </c>
      <c r="E37" s="29">
        <v>657.57</v>
      </c>
      <c r="F37" s="30">
        <v>1.0818494589827501</v>
      </c>
    </row>
    <row r="38" spans="1:9" x14ac:dyDescent="0.2">
      <c r="A38" s="27" t="s">
        <v>250</v>
      </c>
      <c r="B38" s="27" t="s">
        <v>249</v>
      </c>
      <c r="C38" s="27" t="s">
        <v>179</v>
      </c>
      <c r="D38" s="31">
        <v>500000</v>
      </c>
      <c r="E38" s="29">
        <v>605</v>
      </c>
      <c r="F38" s="30">
        <v>0.99536007221217904</v>
      </c>
    </row>
    <row r="39" spans="1:9" x14ac:dyDescent="0.2">
      <c r="A39" s="27" t="s">
        <v>252</v>
      </c>
      <c r="B39" s="27" t="s">
        <v>251</v>
      </c>
      <c r="C39" s="27" t="s">
        <v>111</v>
      </c>
      <c r="D39" s="31">
        <v>60000</v>
      </c>
      <c r="E39" s="29">
        <v>570.96</v>
      </c>
      <c r="F39" s="30">
        <v>0.93935667244672005</v>
      </c>
    </row>
    <row r="40" spans="1:9" x14ac:dyDescent="0.2">
      <c r="A40" s="27" t="s">
        <v>254</v>
      </c>
      <c r="B40" s="27" t="s">
        <v>253</v>
      </c>
      <c r="C40" s="27" t="s">
        <v>114</v>
      </c>
      <c r="D40" s="31">
        <v>3684</v>
      </c>
      <c r="E40" s="29">
        <v>126.049902</v>
      </c>
      <c r="F40" s="30">
        <v>0.20738023067282299</v>
      </c>
    </row>
    <row r="41" spans="1:9" x14ac:dyDescent="0.2">
      <c r="A41" s="27" t="s">
        <v>256</v>
      </c>
      <c r="B41" s="27" t="s">
        <v>255</v>
      </c>
      <c r="C41" s="27" t="s">
        <v>117</v>
      </c>
      <c r="D41" s="31">
        <v>14439</v>
      </c>
      <c r="E41" s="29">
        <v>84.352637999999999</v>
      </c>
      <c r="F41" s="30">
        <v>0.138778922067715</v>
      </c>
    </row>
    <row r="42" spans="1:9" x14ac:dyDescent="0.2">
      <c r="A42" s="27" t="s">
        <v>165</v>
      </c>
      <c r="B42" s="51" t="s">
        <v>1062</v>
      </c>
      <c r="C42" s="27" t="s">
        <v>103</v>
      </c>
      <c r="D42" s="31">
        <v>21428</v>
      </c>
      <c r="E42" s="29">
        <v>32.849124000000003</v>
      </c>
      <c r="F42" s="30">
        <v>5.4044142870655898E-2</v>
      </c>
    </row>
    <row r="43" spans="1:9" x14ac:dyDescent="0.2">
      <c r="A43" s="26" t="s">
        <v>33</v>
      </c>
      <c r="B43" s="26"/>
      <c r="C43" s="26"/>
      <c r="D43" s="32"/>
      <c r="E43" s="33">
        <f>SUM(E7:E42)</f>
        <v>55851.914164000002</v>
      </c>
      <c r="F43" s="34">
        <f>SUM(F7:F42)</f>
        <v>91.888868290028853</v>
      </c>
      <c r="G43" s="18"/>
      <c r="H43" s="18"/>
      <c r="I43" s="18"/>
    </row>
    <row r="44" spans="1:9" x14ac:dyDescent="0.2">
      <c r="A44" s="27"/>
      <c r="B44" s="27"/>
      <c r="C44" s="27"/>
      <c r="D44" s="28"/>
      <c r="E44" s="29"/>
      <c r="F44" s="30"/>
    </row>
    <row r="45" spans="1:9" x14ac:dyDescent="0.2">
      <c r="A45" s="26" t="s">
        <v>172</v>
      </c>
      <c r="B45" s="27"/>
      <c r="C45" s="27"/>
      <c r="D45" s="28"/>
      <c r="E45" s="29"/>
      <c r="F45" s="30"/>
    </row>
    <row r="46" spans="1:9" x14ac:dyDescent="0.2">
      <c r="A46" s="27" t="s">
        <v>174</v>
      </c>
      <c r="B46" s="27" t="s">
        <v>173</v>
      </c>
      <c r="C46" s="27" t="s">
        <v>356</v>
      </c>
      <c r="D46" s="31">
        <v>675000</v>
      </c>
      <c r="E46" s="29">
        <v>2288.7224999999999</v>
      </c>
      <c r="F46" s="30">
        <v>3.7654594923531199</v>
      </c>
    </row>
    <row r="47" spans="1:9" x14ac:dyDescent="0.2">
      <c r="A47" s="26" t="s">
        <v>33</v>
      </c>
      <c r="B47" s="26"/>
      <c r="C47" s="26"/>
      <c r="D47" s="32"/>
      <c r="E47" s="33">
        <f>SUM(E45:E46)</f>
        <v>2288.7224999999999</v>
      </c>
      <c r="F47" s="34">
        <f>SUM(F45:F46)</f>
        <v>3.7654594923531199</v>
      </c>
      <c r="G47" s="18"/>
      <c r="H47" s="18"/>
      <c r="I47" s="18"/>
    </row>
    <row r="48" spans="1:9" x14ac:dyDescent="0.2">
      <c r="A48" s="27"/>
      <c r="B48" s="27"/>
      <c r="C48" s="27"/>
      <c r="D48" s="28"/>
      <c r="E48" s="29"/>
      <c r="F48" s="30"/>
    </row>
    <row r="49" spans="1:9" x14ac:dyDescent="0.2">
      <c r="A49" s="26" t="s">
        <v>35</v>
      </c>
      <c r="B49" s="26"/>
      <c r="C49" s="26"/>
      <c r="D49" s="32"/>
      <c r="E49" s="33">
        <f>E43+E47</f>
        <v>58140.636664000005</v>
      </c>
      <c r="F49" s="34">
        <f>F43+F47</f>
        <v>95.654327782381969</v>
      </c>
      <c r="G49" s="18"/>
      <c r="H49" s="18"/>
      <c r="I49" s="18"/>
    </row>
    <row r="50" spans="1:9" x14ac:dyDescent="0.2">
      <c r="A50" s="26"/>
      <c r="B50" s="26"/>
      <c r="C50" s="26"/>
      <c r="D50" s="32"/>
      <c r="E50" s="33"/>
      <c r="F50" s="34"/>
      <c r="G50" s="18"/>
      <c r="H50" s="18"/>
      <c r="I50" s="18"/>
    </row>
    <row r="51" spans="1:9" x14ac:dyDescent="0.2">
      <c r="A51" s="26" t="s">
        <v>37</v>
      </c>
      <c r="B51" s="26"/>
      <c r="C51" s="26"/>
      <c r="D51" s="32"/>
      <c r="E51" s="33">
        <f>E53-(E43+E47)</f>
        <v>2641.3875390999965</v>
      </c>
      <c r="F51" s="34">
        <f>F53-(F43+F47)</f>
        <v>4.3456722176180307</v>
      </c>
      <c r="G51" s="18"/>
      <c r="H51" s="18"/>
      <c r="I51" s="18"/>
    </row>
    <row r="52" spans="1:9" x14ac:dyDescent="0.2">
      <c r="A52" s="26"/>
      <c r="B52" s="26"/>
      <c r="C52" s="26"/>
      <c r="D52" s="32"/>
      <c r="E52" s="33"/>
      <c r="F52" s="34"/>
      <c r="G52" s="18"/>
      <c r="H52" s="18"/>
      <c r="I52" s="18"/>
    </row>
    <row r="53" spans="1:9" x14ac:dyDescent="0.2">
      <c r="A53" s="35" t="s">
        <v>36</v>
      </c>
      <c r="B53" s="35"/>
      <c r="C53" s="35"/>
      <c r="D53" s="36"/>
      <c r="E53" s="37">
        <v>60782.024203100002</v>
      </c>
      <c r="F53" s="38">
        <v>100</v>
      </c>
      <c r="G53" s="18"/>
      <c r="H53" s="18"/>
      <c r="I53" s="18"/>
    </row>
    <row r="55" spans="1:9" ht="11.4" x14ac:dyDescent="0.2">
      <c r="A55" s="72" t="s">
        <v>1067</v>
      </c>
    </row>
    <row r="57" spans="1:9" x14ac:dyDescent="0.2">
      <c r="A57" s="18" t="s">
        <v>39</v>
      </c>
    </row>
    <row r="58" spans="1:9" x14ac:dyDescent="0.2">
      <c r="A58" s="18" t="s">
        <v>40</v>
      </c>
    </row>
    <row r="59" spans="1:9" x14ac:dyDescent="0.2">
      <c r="A59" s="18" t="s">
        <v>41</v>
      </c>
      <c r="B59" s="18"/>
      <c r="C59" s="39" t="s">
        <v>43</v>
      </c>
      <c r="D59" s="19" t="s">
        <v>42</v>
      </c>
    </row>
    <row r="60" spans="1:9" x14ac:dyDescent="0.2">
      <c r="A60" s="9" t="s">
        <v>64</v>
      </c>
      <c r="C60" s="40">
        <v>315.27460000000002</v>
      </c>
      <c r="D60" s="40">
        <v>395.04790000000003</v>
      </c>
    </row>
    <row r="61" spans="1:9" x14ac:dyDescent="0.2">
      <c r="A61" s="9" t="s">
        <v>70</v>
      </c>
      <c r="C61" s="40">
        <v>63.239800000000002</v>
      </c>
      <c r="D61" s="40">
        <v>79.241200000000006</v>
      </c>
    </row>
    <row r="62" spans="1:9" x14ac:dyDescent="0.2">
      <c r="A62" s="9" t="s">
        <v>67</v>
      </c>
      <c r="C62" s="40">
        <v>335.37419999999997</v>
      </c>
      <c r="D62" s="40">
        <v>422.01369999999997</v>
      </c>
    </row>
    <row r="63" spans="1:9" x14ac:dyDescent="0.2">
      <c r="A63" s="9" t="s">
        <v>71</v>
      </c>
      <c r="C63" s="40">
        <v>68.963200000000001</v>
      </c>
      <c r="D63" s="40">
        <v>86.7654</v>
      </c>
    </row>
    <row r="65" spans="1:4" x14ac:dyDescent="0.2">
      <c r="A65" s="9" t="s">
        <v>44</v>
      </c>
    </row>
    <row r="67" spans="1:4" x14ac:dyDescent="0.2">
      <c r="A67" s="18" t="s">
        <v>45</v>
      </c>
      <c r="D67" s="41" t="s">
        <v>46</v>
      </c>
    </row>
    <row r="69" spans="1:4" x14ac:dyDescent="0.2">
      <c r="A69" s="18" t="s">
        <v>203</v>
      </c>
      <c r="D69" s="46">
        <v>0.183</v>
      </c>
    </row>
    <row r="71" spans="1:4" x14ac:dyDescent="0.2">
      <c r="A71" s="18" t="s">
        <v>1277</v>
      </c>
    </row>
    <row r="72" spans="1:4" x14ac:dyDescent="0.2">
      <c r="A72" s="48"/>
    </row>
    <row r="73" spans="1:4" x14ac:dyDescent="0.2">
      <c r="A73" s="49" t="s">
        <v>1263</v>
      </c>
    </row>
    <row r="74" spans="1:4" x14ac:dyDescent="0.2">
      <c r="A74" s="67"/>
    </row>
    <row r="75" spans="1:4" x14ac:dyDescent="0.2">
      <c r="A75" s="65"/>
    </row>
    <row r="76" spans="1:4" x14ac:dyDescent="0.2">
      <c r="A76" s="65"/>
    </row>
    <row r="77" spans="1:4" x14ac:dyDescent="0.2">
      <c r="A77" s="65"/>
    </row>
    <row r="78" spans="1:4" x14ac:dyDescent="0.2">
      <c r="A78" s="65"/>
    </row>
    <row r="79" spans="1:4" x14ac:dyDescent="0.2">
      <c r="A79" s="65"/>
    </row>
    <row r="80" spans="1:4" x14ac:dyDescent="0.2">
      <c r="A80" s="65"/>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49" t="s">
        <v>1278</v>
      </c>
    </row>
    <row r="88" spans="1:1" x14ac:dyDescent="0.2">
      <c r="A88" s="65"/>
    </row>
    <row r="89" spans="1:1" x14ac:dyDescent="0.2">
      <c r="A89" s="49" t="s">
        <v>1262</v>
      </c>
    </row>
    <row r="90" spans="1:1" x14ac:dyDescent="0.2">
      <c r="A90" s="65"/>
    </row>
    <row r="91" spans="1:1" x14ac:dyDescent="0.2">
      <c r="A91" s="65"/>
    </row>
    <row r="92" spans="1:1" x14ac:dyDescent="0.2">
      <c r="A92" s="65"/>
    </row>
    <row r="93" spans="1:1" x14ac:dyDescent="0.2">
      <c r="A93" s="65"/>
    </row>
    <row r="94" spans="1:1" x14ac:dyDescent="0.2">
      <c r="A94" s="65"/>
    </row>
    <row r="95" spans="1:1" x14ac:dyDescent="0.2">
      <c r="A95" s="65"/>
    </row>
    <row r="96" spans="1:1" x14ac:dyDescent="0.2">
      <c r="A96" s="65"/>
    </row>
    <row r="97" spans="1:1" x14ac:dyDescent="0.2">
      <c r="A97" s="65"/>
    </row>
    <row r="98" spans="1:1" x14ac:dyDescent="0.2">
      <c r="A98" s="65"/>
    </row>
    <row r="99" spans="1:1" x14ac:dyDescent="0.2">
      <c r="A99" s="65"/>
    </row>
    <row r="100" spans="1:1" x14ac:dyDescent="0.2">
      <c r="A100" s="65"/>
    </row>
    <row r="101" spans="1:1" x14ac:dyDescent="0.2">
      <c r="A101" s="65"/>
    </row>
  </sheetData>
  <mergeCells count="1">
    <mergeCell ref="A1:F1"/>
  </mergeCells>
  <conditionalFormatting sqref="F2:F3 F5:F65536">
    <cfRule type="cellIs" dxfId="52" priority="1" stopIfTrue="1" operator="between">
      <formula>0.009</formula>
      <formula>-0.009</formula>
    </cfRule>
  </conditionalFormatting>
  <pageMargins left="0.7" right="0.7" top="0.75" bottom="0.75" header="0.3" footer="0.3"/>
  <pageSetup paperSize="9" scale="58" orientation="portrait" r:id="rId1"/>
  <headerFooter>
    <oddFooter>&amp;C&amp;1#&amp;"Calibri"&amp;10&amp;K000000PUBLIC</oddFooter>
    <evenFooter>&amp;LPUBLIC</evenFooter>
    <firstFooter>&amp;LPUBLIC</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1"/>
  <sheetViews>
    <sheetView view="pageBreakPreview" zoomScale="80" zoomScaleNormal="100" zoomScaleSheetLayoutView="80" workbookViewId="0">
      <selection sqref="A1:F1"/>
    </sheetView>
  </sheetViews>
  <sheetFormatPr defaultColWidth="9.21875" defaultRowHeight="10.199999999999999" x14ac:dyDescent="0.2"/>
  <cols>
    <col min="1" max="1" width="40.5546875" style="9" bestFit="1" customWidth="1"/>
    <col min="2" max="2" width="26.554687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11</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95</v>
      </c>
      <c r="B7" s="27" t="s">
        <v>94</v>
      </c>
      <c r="C7" s="27" t="s">
        <v>96</v>
      </c>
      <c r="D7" s="31">
        <v>650000</v>
      </c>
      <c r="E7" s="29">
        <v>10888.8</v>
      </c>
      <c r="F7" s="30">
        <v>9.10429627403696</v>
      </c>
    </row>
    <row r="8" spans="1:6" x14ac:dyDescent="0.2">
      <c r="A8" s="27" t="s">
        <v>135</v>
      </c>
      <c r="B8" s="27" t="s">
        <v>134</v>
      </c>
      <c r="C8" s="27" t="s">
        <v>136</v>
      </c>
      <c r="D8" s="31">
        <v>5000000</v>
      </c>
      <c r="E8" s="29">
        <v>9495</v>
      </c>
      <c r="F8" s="30">
        <v>7.9389182574738202</v>
      </c>
    </row>
    <row r="9" spans="1:6" x14ac:dyDescent="0.2">
      <c r="A9" s="27" t="s">
        <v>138</v>
      </c>
      <c r="B9" s="27" t="s">
        <v>137</v>
      </c>
      <c r="C9" s="27" t="s">
        <v>136</v>
      </c>
      <c r="D9" s="31">
        <v>3500000</v>
      </c>
      <c r="E9" s="29">
        <v>4964.75</v>
      </c>
      <c r="F9" s="30">
        <v>4.1511052573768499</v>
      </c>
    </row>
    <row r="10" spans="1:6" x14ac:dyDescent="0.2">
      <c r="A10" s="27" t="s">
        <v>225</v>
      </c>
      <c r="B10" s="27" t="s">
        <v>224</v>
      </c>
      <c r="C10" s="27" t="s">
        <v>130</v>
      </c>
      <c r="D10" s="31">
        <v>2000000</v>
      </c>
      <c r="E10" s="29">
        <v>4723</v>
      </c>
      <c r="F10" s="30">
        <v>3.94897429489719</v>
      </c>
    </row>
    <row r="11" spans="1:6" x14ac:dyDescent="0.2">
      <c r="A11" s="27" t="s">
        <v>207</v>
      </c>
      <c r="B11" s="27" t="s">
        <v>206</v>
      </c>
      <c r="C11" s="27" t="s">
        <v>136</v>
      </c>
      <c r="D11" s="31">
        <v>14000000</v>
      </c>
      <c r="E11" s="29">
        <v>4179</v>
      </c>
      <c r="F11" s="30">
        <v>3.4941273720887902</v>
      </c>
    </row>
    <row r="12" spans="1:6" x14ac:dyDescent="0.2">
      <c r="A12" s="27" t="s">
        <v>258</v>
      </c>
      <c r="B12" s="27" t="s">
        <v>257</v>
      </c>
      <c r="C12" s="27" t="s">
        <v>193</v>
      </c>
      <c r="D12" s="31">
        <v>2000000</v>
      </c>
      <c r="E12" s="29">
        <v>4176</v>
      </c>
      <c r="F12" s="30">
        <v>3.4916190250880099</v>
      </c>
    </row>
    <row r="13" spans="1:6" x14ac:dyDescent="0.2">
      <c r="A13" s="27" t="s">
        <v>129</v>
      </c>
      <c r="B13" s="27" t="s">
        <v>128</v>
      </c>
      <c r="C13" s="27" t="s">
        <v>130</v>
      </c>
      <c r="D13" s="31">
        <v>138206</v>
      </c>
      <c r="E13" s="29">
        <v>3734.049708</v>
      </c>
      <c r="F13" s="30">
        <v>3.1220974619437598</v>
      </c>
    </row>
    <row r="14" spans="1:6" x14ac:dyDescent="0.2">
      <c r="A14" s="27" t="s">
        <v>183</v>
      </c>
      <c r="B14" s="27" t="s">
        <v>182</v>
      </c>
      <c r="C14" s="27" t="s">
        <v>136</v>
      </c>
      <c r="D14" s="31">
        <v>2300000</v>
      </c>
      <c r="E14" s="29">
        <v>3651.25</v>
      </c>
      <c r="F14" s="30">
        <v>3.05286732886796</v>
      </c>
    </row>
    <row r="15" spans="1:6" x14ac:dyDescent="0.2">
      <c r="A15" s="27" t="s">
        <v>227</v>
      </c>
      <c r="B15" s="27" t="s">
        <v>226</v>
      </c>
      <c r="C15" s="27" t="s">
        <v>228</v>
      </c>
      <c r="D15" s="31">
        <v>1900000</v>
      </c>
      <c r="E15" s="29">
        <v>3516.9</v>
      </c>
      <c r="F15" s="30">
        <v>2.9405351890162899</v>
      </c>
    </row>
    <row r="16" spans="1:6" x14ac:dyDescent="0.2">
      <c r="A16" s="27" t="s">
        <v>260</v>
      </c>
      <c r="B16" s="27" t="s">
        <v>259</v>
      </c>
      <c r="C16" s="27" t="s">
        <v>96</v>
      </c>
      <c r="D16" s="31">
        <v>75000</v>
      </c>
      <c r="E16" s="29">
        <v>2831.6624999999999</v>
      </c>
      <c r="F16" s="30">
        <v>2.3675973797002601</v>
      </c>
    </row>
    <row r="17" spans="1:6" x14ac:dyDescent="0.2">
      <c r="A17" s="27" t="s">
        <v>152</v>
      </c>
      <c r="B17" s="27" t="s">
        <v>151</v>
      </c>
      <c r="C17" s="27" t="s">
        <v>147</v>
      </c>
      <c r="D17" s="31">
        <v>70000</v>
      </c>
      <c r="E17" s="29">
        <v>2682.855</v>
      </c>
      <c r="F17" s="30">
        <v>2.24317709759399</v>
      </c>
    </row>
    <row r="18" spans="1:6" x14ac:dyDescent="0.2">
      <c r="A18" s="27" t="s">
        <v>119</v>
      </c>
      <c r="B18" s="27" t="s">
        <v>118</v>
      </c>
      <c r="C18" s="27" t="s">
        <v>120</v>
      </c>
      <c r="D18" s="31">
        <v>1100000</v>
      </c>
      <c r="E18" s="29">
        <v>2624.05</v>
      </c>
      <c r="F18" s="30">
        <v>2.19400931580034</v>
      </c>
    </row>
    <row r="19" spans="1:6" x14ac:dyDescent="0.2">
      <c r="A19" s="27" t="s">
        <v>262</v>
      </c>
      <c r="B19" s="27" t="s">
        <v>261</v>
      </c>
      <c r="C19" s="27" t="s">
        <v>263</v>
      </c>
      <c r="D19" s="31">
        <v>126116</v>
      </c>
      <c r="E19" s="29">
        <v>2336.1727839999999</v>
      </c>
      <c r="F19" s="30">
        <v>1.9533106653513499</v>
      </c>
    </row>
    <row r="20" spans="1:6" x14ac:dyDescent="0.2">
      <c r="A20" s="27" t="s">
        <v>127</v>
      </c>
      <c r="B20" s="27" t="s">
        <v>126</v>
      </c>
      <c r="C20" s="27" t="s">
        <v>120</v>
      </c>
      <c r="D20" s="31">
        <v>550000</v>
      </c>
      <c r="E20" s="29">
        <v>1738</v>
      </c>
      <c r="F20" s="30">
        <v>1.4531690291194801</v>
      </c>
    </row>
    <row r="21" spans="1:6" x14ac:dyDescent="0.2">
      <c r="A21" s="27" t="s">
        <v>265</v>
      </c>
      <c r="B21" s="27" t="s">
        <v>264</v>
      </c>
      <c r="C21" s="27" t="s">
        <v>147</v>
      </c>
      <c r="D21" s="31">
        <v>60000</v>
      </c>
      <c r="E21" s="29">
        <v>1699.5</v>
      </c>
      <c r="F21" s="30">
        <v>1.42097857594279</v>
      </c>
    </row>
    <row r="22" spans="1:6" x14ac:dyDescent="0.2">
      <c r="A22" s="27" t="s">
        <v>222</v>
      </c>
      <c r="B22" s="27" t="s">
        <v>221</v>
      </c>
      <c r="C22" s="27" t="s">
        <v>223</v>
      </c>
      <c r="D22" s="31">
        <v>821499</v>
      </c>
      <c r="E22" s="29">
        <v>1667.232221</v>
      </c>
      <c r="F22" s="30">
        <v>1.3939989803839401</v>
      </c>
    </row>
    <row r="23" spans="1:6" x14ac:dyDescent="0.2">
      <c r="A23" s="27" t="s">
        <v>237</v>
      </c>
      <c r="B23" s="27" t="s">
        <v>236</v>
      </c>
      <c r="C23" s="27" t="s">
        <v>96</v>
      </c>
      <c r="D23" s="31">
        <v>120000</v>
      </c>
      <c r="E23" s="29">
        <v>1656.72</v>
      </c>
      <c r="F23" s="30">
        <v>1.38520954771164</v>
      </c>
    </row>
    <row r="24" spans="1:6" x14ac:dyDescent="0.2">
      <c r="A24" s="27" t="s">
        <v>267</v>
      </c>
      <c r="B24" s="27" t="s">
        <v>266</v>
      </c>
      <c r="C24" s="27" t="s">
        <v>130</v>
      </c>
      <c r="D24" s="31">
        <v>200000</v>
      </c>
      <c r="E24" s="29">
        <v>1627.2</v>
      </c>
      <c r="F24" s="30">
        <v>1.36052741322395</v>
      </c>
    </row>
    <row r="25" spans="1:6" x14ac:dyDescent="0.2">
      <c r="A25" s="27" t="s">
        <v>199</v>
      </c>
      <c r="B25" s="27" t="s">
        <v>198</v>
      </c>
      <c r="C25" s="27" t="s">
        <v>120</v>
      </c>
      <c r="D25" s="31">
        <v>1000000</v>
      </c>
      <c r="E25" s="29">
        <v>1588.5</v>
      </c>
      <c r="F25" s="30">
        <v>1.3281697369138701</v>
      </c>
    </row>
    <row r="26" spans="1:6" x14ac:dyDescent="0.2">
      <c r="A26" s="27" t="s">
        <v>220</v>
      </c>
      <c r="B26" s="27" t="s">
        <v>219</v>
      </c>
      <c r="C26" s="27" t="s">
        <v>147</v>
      </c>
      <c r="D26" s="31">
        <v>800000</v>
      </c>
      <c r="E26" s="29">
        <v>1514.4</v>
      </c>
      <c r="F26" s="30">
        <v>1.2662135659945599</v>
      </c>
    </row>
    <row r="27" spans="1:6" x14ac:dyDescent="0.2">
      <c r="A27" s="27" t="s">
        <v>110</v>
      </c>
      <c r="B27" s="27" t="s">
        <v>109</v>
      </c>
      <c r="C27" s="27" t="s">
        <v>111</v>
      </c>
      <c r="D27" s="31">
        <v>30000</v>
      </c>
      <c r="E27" s="29">
        <v>1464.21</v>
      </c>
      <c r="F27" s="30">
        <v>1.2242489206714799</v>
      </c>
    </row>
    <row r="28" spans="1:6" x14ac:dyDescent="0.2">
      <c r="A28" s="27" t="s">
        <v>269</v>
      </c>
      <c r="B28" s="27" t="s">
        <v>268</v>
      </c>
      <c r="C28" s="27" t="s">
        <v>270</v>
      </c>
      <c r="D28" s="31">
        <v>1000000</v>
      </c>
      <c r="E28" s="29">
        <v>1445</v>
      </c>
      <c r="F28" s="30">
        <v>1.20818713870981</v>
      </c>
    </row>
    <row r="29" spans="1:6" x14ac:dyDescent="0.2">
      <c r="A29" s="27" t="s">
        <v>272</v>
      </c>
      <c r="B29" s="27" t="s">
        <v>271</v>
      </c>
      <c r="C29" s="27" t="s">
        <v>273</v>
      </c>
      <c r="D29" s="31">
        <v>150000</v>
      </c>
      <c r="E29" s="29">
        <v>1378.95</v>
      </c>
      <c r="F29" s="30">
        <v>1.1529616989092699</v>
      </c>
    </row>
    <row r="30" spans="1:6" x14ac:dyDescent="0.2">
      <c r="A30" s="27" t="s">
        <v>201</v>
      </c>
      <c r="B30" s="27" t="s">
        <v>200</v>
      </c>
      <c r="C30" s="27" t="s">
        <v>93</v>
      </c>
      <c r="D30" s="31">
        <v>1500000</v>
      </c>
      <c r="E30" s="29">
        <v>1264.5</v>
      </c>
      <c r="F30" s="30">
        <v>1.0572682608294499</v>
      </c>
    </row>
    <row r="31" spans="1:6" x14ac:dyDescent="0.2">
      <c r="A31" s="27" t="s">
        <v>195</v>
      </c>
      <c r="B31" s="27" t="s">
        <v>194</v>
      </c>
      <c r="C31" s="27" t="s">
        <v>117</v>
      </c>
      <c r="D31" s="31">
        <v>1000000</v>
      </c>
      <c r="E31" s="29">
        <v>1253</v>
      </c>
      <c r="F31" s="30">
        <v>1.0476529306597899</v>
      </c>
    </row>
    <row r="32" spans="1:6" x14ac:dyDescent="0.2">
      <c r="A32" s="27" t="s">
        <v>247</v>
      </c>
      <c r="B32" s="27" t="s">
        <v>246</v>
      </c>
      <c r="C32" s="27" t="s">
        <v>248</v>
      </c>
      <c r="D32" s="31">
        <v>420000</v>
      </c>
      <c r="E32" s="29">
        <v>1200.78</v>
      </c>
      <c r="F32" s="30">
        <v>1.00399097053285</v>
      </c>
    </row>
    <row r="33" spans="1:9" x14ac:dyDescent="0.2">
      <c r="A33" s="27" t="s">
        <v>116</v>
      </c>
      <c r="B33" s="27" t="s">
        <v>115</v>
      </c>
      <c r="C33" s="27" t="s">
        <v>117</v>
      </c>
      <c r="D33" s="31">
        <v>400000</v>
      </c>
      <c r="E33" s="29">
        <v>1200</v>
      </c>
      <c r="F33" s="30">
        <v>1.00333880031265</v>
      </c>
    </row>
    <row r="34" spans="1:9" x14ac:dyDescent="0.2">
      <c r="A34" s="27" t="s">
        <v>149</v>
      </c>
      <c r="B34" s="27" t="s">
        <v>148</v>
      </c>
      <c r="C34" s="27" t="s">
        <v>150</v>
      </c>
      <c r="D34" s="31">
        <v>64691</v>
      </c>
      <c r="E34" s="29">
        <v>1079.9838999999999</v>
      </c>
      <c r="F34" s="30">
        <v>0.902991458819145</v>
      </c>
    </row>
    <row r="35" spans="1:9" x14ac:dyDescent="0.2">
      <c r="A35" s="27" t="s">
        <v>275</v>
      </c>
      <c r="B35" s="27" t="s">
        <v>274</v>
      </c>
      <c r="C35" s="27" t="s">
        <v>130</v>
      </c>
      <c r="D35" s="31">
        <v>64045</v>
      </c>
      <c r="E35" s="29">
        <v>1069.2312750000001</v>
      </c>
      <c r="F35" s="30">
        <v>0.89400102059605202</v>
      </c>
    </row>
    <row r="36" spans="1:9" x14ac:dyDescent="0.2">
      <c r="A36" s="27" t="s">
        <v>277</v>
      </c>
      <c r="B36" s="27" t="s">
        <v>276</v>
      </c>
      <c r="C36" s="27" t="s">
        <v>125</v>
      </c>
      <c r="D36" s="31">
        <v>1000000</v>
      </c>
      <c r="E36" s="29">
        <v>934</v>
      </c>
      <c r="F36" s="30">
        <v>0.78093203291001101</v>
      </c>
    </row>
    <row r="37" spans="1:9" x14ac:dyDescent="0.2">
      <c r="A37" s="27" t="s">
        <v>254</v>
      </c>
      <c r="B37" s="27" t="s">
        <v>253</v>
      </c>
      <c r="C37" s="27" t="s">
        <v>114</v>
      </c>
      <c r="D37" s="31">
        <v>27275</v>
      </c>
      <c r="E37" s="29">
        <v>933.22776250000004</v>
      </c>
      <c r="F37" s="30">
        <v>0.78028635303767202</v>
      </c>
    </row>
    <row r="38" spans="1:9" x14ac:dyDescent="0.2">
      <c r="A38" s="27" t="s">
        <v>279</v>
      </c>
      <c r="B38" s="27" t="s">
        <v>278</v>
      </c>
      <c r="C38" s="27" t="s">
        <v>136</v>
      </c>
      <c r="D38" s="31">
        <v>1000000</v>
      </c>
      <c r="E38" s="29">
        <v>915.5</v>
      </c>
      <c r="F38" s="30">
        <v>0.76546389307185703</v>
      </c>
    </row>
    <row r="39" spans="1:9" x14ac:dyDescent="0.2">
      <c r="A39" s="27" t="s">
        <v>187</v>
      </c>
      <c r="B39" s="27" t="s">
        <v>186</v>
      </c>
      <c r="C39" s="27" t="s">
        <v>188</v>
      </c>
      <c r="D39" s="31">
        <v>200000</v>
      </c>
      <c r="E39" s="29">
        <v>544.70000000000005</v>
      </c>
      <c r="F39" s="30">
        <v>0.45543220377524901</v>
      </c>
    </row>
    <row r="40" spans="1:9" x14ac:dyDescent="0.2">
      <c r="A40" s="27" t="s">
        <v>146</v>
      </c>
      <c r="B40" s="27" t="s">
        <v>145</v>
      </c>
      <c r="C40" s="27" t="s">
        <v>147</v>
      </c>
      <c r="D40" s="31">
        <v>50000</v>
      </c>
      <c r="E40" s="29">
        <v>401.52499999999998</v>
      </c>
      <c r="F40" s="30">
        <v>0.33572134316294699</v>
      </c>
    </row>
    <row r="41" spans="1:9" x14ac:dyDescent="0.2">
      <c r="A41" s="26" t="s">
        <v>33</v>
      </c>
      <c r="B41" s="26"/>
      <c r="C41" s="26"/>
      <c r="D41" s="32"/>
      <c r="E41" s="33">
        <f>SUM(E7:E40)</f>
        <v>86379.650150499991</v>
      </c>
      <c r="F41" s="34">
        <f>SUM(F7:F40)</f>
        <v>72.223378794524038</v>
      </c>
      <c r="G41" s="18"/>
      <c r="H41" s="18"/>
      <c r="I41" s="18"/>
    </row>
    <row r="42" spans="1:9" x14ac:dyDescent="0.2">
      <c r="A42" s="27"/>
      <c r="B42" s="27"/>
      <c r="C42" s="27"/>
      <c r="D42" s="28"/>
      <c r="E42" s="29"/>
      <c r="F42" s="30"/>
    </row>
    <row r="43" spans="1:9" x14ac:dyDescent="0.2">
      <c r="A43" s="26" t="s">
        <v>172</v>
      </c>
      <c r="B43" s="27"/>
      <c r="C43" s="27"/>
      <c r="D43" s="28"/>
      <c r="E43" s="29"/>
      <c r="F43" s="30"/>
    </row>
    <row r="44" spans="1:9" x14ac:dyDescent="0.2">
      <c r="A44" s="27" t="s">
        <v>174</v>
      </c>
      <c r="B44" s="27" t="s">
        <v>173</v>
      </c>
      <c r="C44" s="27" t="s">
        <v>356</v>
      </c>
      <c r="D44" s="31">
        <v>1483400</v>
      </c>
      <c r="E44" s="29">
        <v>5029.7643799999996</v>
      </c>
      <c r="F44" s="30">
        <v>4.2054647990704099</v>
      </c>
    </row>
    <row r="45" spans="1:9" x14ac:dyDescent="0.2">
      <c r="A45" s="27" t="s">
        <v>281</v>
      </c>
      <c r="B45" s="27" t="s">
        <v>280</v>
      </c>
      <c r="C45" s="27" t="s">
        <v>356</v>
      </c>
      <c r="D45" s="31">
        <v>1671600</v>
      </c>
      <c r="E45" s="29">
        <v>4452.8080799999998</v>
      </c>
      <c r="F45" s="30">
        <v>3.7230625975080498</v>
      </c>
    </row>
    <row r="46" spans="1:9" x14ac:dyDescent="0.2">
      <c r="A46" s="26" t="s">
        <v>33</v>
      </c>
      <c r="B46" s="26"/>
      <c r="C46" s="26"/>
      <c r="D46" s="32"/>
      <c r="E46" s="33">
        <f>SUM(E43:E45)</f>
        <v>9482.5724599999994</v>
      </c>
      <c r="F46" s="34">
        <f>SUM(F43:F45)</f>
        <v>7.9285273965784597</v>
      </c>
      <c r="G46" s="18"/>
      <c r="H46" s="18"/>
      <c r="I46" s="18"/>
    </row>
    <row r="47" spans="1:9" x14ac:dyDescent="0.2">
      <c r="A47" s="27"/>
      <c r="B47" s="27"/>
      <c r="C47" s="27"/>
      <c r="D47" s="28"/>
      <c r="E47" s="29"/>
      <c r="F47" s="30"/>
    </row>
    <row r="48" spans="1:9" x14ac:dyDescent="0.2">
      <c r="A48" s="26" t="s">
        <v>282</v>
      </c>
      <c r="B48" s="27"/>
      <c r="C48" s="27"/>
      <c r="D48" s="28"/>
      <c r="E48" s="29"/>
      <c r="F48" s="30"/>
    </row>
    <row r="49" spans="1:9" x14ac:dyDescent="0.2">
      <c r="A49" s="27" t="s">
        <v>284</v>
      </c>
      <c r="B49" s="27" t="s">
        <v>283</v>
      </c>
      <c r="C49" s="27" t="s">
        <v>130</v>
      </c>
      <c r="D49" s="31">
        <v>86900</v>
      </c>
      <c r="E49" s="29">
        <v>3537.382771</v>
      </c>
      <c r="F49" s="30">
        <v>2.9576611547514702</v>
      </c>
    </row>
    <row r="50" spans="1:9" x14ac:dyDescent="0.2">
      <c r="A50" s="27" t="s">
        <v>286</v>
      </c>
      <c r="B50" s="27" t="s">
        <v>285</v>
      </c>
      <c r="C50" s="27" t="s">
        <v>287</v>
      </c>
      <c r="D50" s="31">
        <v>1575983</v>
      </c>
      <c r="E50" s="29">
        <v>2397.0588520000001</v>
      </c>
      <c r="F50" s="30">
        <v>2.0042184607037399</v>
      </c>
    </row>
    <row r="51" spans="1:9" x14ac:dyDescent="0.2">
      <c r="A51" s="27" t="s">
        <v>289</v>
      </c>
      <c r="B51" s="27" t="s">
        <v>288</v>
      </c>
      <c r="C51" s="27" t="s">
        <v>106</v>
      </c>
      <c r="D51" s="31">
        <v>2297307</v>
      </c>
      <c r="E51" s="29">
        <v>2386.3811799999999</v>
      </c>
      <c r="F51" s="30">
        <v>1.99529069185823</v>
      </c>
    </row>
    <row r="52" spans="1:9" x14ac:dyDescent="0.2">
      <c r="A52" s="27" t="s">
        <v>291</v>
      </c>
      <c r="B52" s="27" t="s">
        <v>290</v>
      </c>
      <c r="C52" s="27" t="s">
        <v>193</v>
      </c>
      <c r="D52" s="31">
        <v>187038</v>
      </c>
      <c r="E52" s="29">
        <v>2046.810101</v>
      </c>
      <c r="F52" s="30">
        <v>1.71136999267096</v>
      </c>
    </row>
    <row r="53" spans="1:9" x14ac:dyDescent="0.2">
      <c r="A53" s="27" t="s">
        <v>293</v>
      </c>
      <c r="B53" s="27" t="s">
        <v>292</v>
      </c>
      <c r="C53" s="27" t="s">
        <v>294</v>
      </c>
      <c r="D53" s="31">
        <v>2562198</v>
      </c>
      <c r="E53" s="29">
        <v>1822.558685</v>
      </c>
      <c r="F53" s="30">
        <v>1.52386987042275</v>
      </c>
    </row>
    <row r="54" spans="1:9" x14ac:dyDescent="0.2">
      <c r="A54" s="27" t="s">
        <v>296</v>
      </c>
      <c r="B54" s="27" t="s">
        <v>295</v>
      </c>
      <c r="C54" s="27" t="s">
        <v>297</v>
      </c>
      <c r="D54" s="31">
        <v>47000</v>
      </c>
      <c r="E54" s="29">
        <v>1135.29907</v>
      </c>
      <c r="F54" s="30">
        <v>0.94924133907488695</v>
      </c>
    </row>
    <row r="55" spans="1:9" x14ac:dyDescent="0.2">
      <c r="A55" s="27" t="s">
        <v>299</v>
      </c>
      <c r="B55" s="27" t="s">
        <v>298</v>
      </c>
      <c r="C55" s="27" t="s">
        <v>96</v>
      </c>
      <c r="D55" s="31">
        <v>633055</v>
      </c>
      <c r="E55" s="29">
        <v>904.95499970000003</v>
      </c>
      <c r="F55" s="30">
        <v>0.75664705311327496</v>
      </c>
    </row>
    <row r="56" spans="1:9" x14ac:dyDescent="0.2">
      <c r="A56" s="27" t="s">
        <v>301</v>
      </c>
      <c r="B56" s="27" t="s">
        <v>300</v>
      </c>
      <c r="C56" s="27" t="s">
        <v>297</v>
      </c>
      <c r="D56" s="31">
        <v>500000</v>
      </c>
      <c r="E56" s="29">
        <v>684.62257279999994</v>
      </c>
      <c r="F56" s="30">
        <v>0.57242365905009196</v>
      </c>
    </row>
    <row r="57" spans="1:9" x14ac:dyDescent="0.2">
      <c r="A57" s="26" t="s">
        <v>33</v>
      </c>
      <c r="B57" s="26"/>
      <c r="C57" s="26"/>
      <c r="D57" s="32"/>
      <c r="E57" s="33">
        <f>SUM(E48:E56)</f>
        <v>14915.068231500001</v>
      </c>
      <c r="F57" s="34">
        <f>SUM(F48:F56)</f>
        <v>12.470722221645403</v>
      </c>
      <c r="G57" s="18"/>
      <c r="H57" s="18"/>
      <c r="I57" s="18"/>
    </row>
    <row r="58" spans="1:9" x14ac:dyDescent="0.2">
      <c r="A58" s="27"/>
      <c r="B58" s="27"/>
      <c r="C58" s="27"/>
      <c r="D58" s="28"/>
      <c r="E58" s="29"/>
      <c r="F58" s="30"/>
    </row>
    <row r="59" spans="1:9" x14ac:dyDescent="0.2">
      <c r="A59" s="26" t="s">
        <v>35</v>
      </c>
      <c r="B59" s="26"/>
      <c r="C59" s="26"/>
      <c r="D59" s="32"/>
      <c r="E59" s="33">
        <f>E41+E46+E57</f>
        <v>110777.29084199999</v>
      </c>
      <c r="F59" s="34">
        <f>F41+F46+F57</f>
        <v>92.6226284127479</v>
      </c>
      <c r="G59" s="18"/>
      <c r="H59" s="18"/>
      <c r="I59" s="18"/>
    </row>
    <row r="60" spans="1:9" x14ac:dyDescent="0.2">
      <c r="A60" s="26"/>
      <c r="B60" s="26"/>
      <c r="C60" s="26"/>
      <c r="D60" s="32"/>
      <c r="E60" s="33"/>
      <c r="F60" s="34"/>
      <c r="G60" s="18"/>
      <c r="H60" s="18"/>
      <c r="I60" s="18"/>
    </row>
    <row r="61" spans="1:9" x14ac:dyDescent="0.2">
      <c r="A61" s="26" t="s">
        <v>37</v>
      </c>
      <c r="B61" s="26"/>
      <c r="C61" s="26"/>
      <c r="D61" s="32"/>
      <c r="E61" s="33">
        <f>E63-(E41+E46+E57)</f>
        <v>8823.386379500007</v>
      </c>
      <c r="F61" s="34">
        <f>F63-(F41+F46+F57)</f>
        <v>7.3773715872520995</v>
      </c>
      <c r="G61" s="18"/>
      <c r="H61" s="18"/>
      <c r="I61" s="18"/>
    </row>
    <row r="62" spans="1:9" x14ac:dyDescent="0.2">
      <c r="A62" s="26"/>
      <c r="B62" s="26"/>
      <c r="C62" s="26"/>
      <c r="D62" s="32"/>
      <c r="E62" s="33"/>
      <c r="F62" s="34"/>
      <c r="G62" s="18"/>
      <c r="H62" s="18"/>
      <c r="I62" s="18"/>
    </row>
    <row r="63" spans="1:9" x14ac:dyDescent="0.2">
      <c r="A63" s="35" t="s">
        <v>36</v>
      </c>
      <c r="B63" s="35"/>
      <c r="C63" s="35"/>
      <c r="D63" s="36"/>
      <c r="E63" s="37">
        <v>119600.67722149999</v>
      </c>
      <c r="F63" s="38">
        <v>100</v>
      </c>
      <c r="G63" s="18"/>
      <c r="H63" s="18"/>
      <c r="I63" s="18"/>
    </row>
    <row r="65" spans="1:4" x14ac:dyDescent="0.2">
      <c r="A65" s="18" t="s">
        <v>39</v>
      </c>
    </row>
    <row r="66" spans="1:4" x14ac:dyDescent="0.2">
      <c r="A66" s="18" t="s">
        <v>40</v>
      </c>
    </row>
    <row r="67" spans="1:4" x14ac:dyDescent="0.2">
      <c r="A67" s="18" t="s">
        <v>41</v>
      </c>
      <c r="B67" s="18"/>
      <c r="C67" s="39" t="s">
        <v>43</v>
      </c>
      <c r="D67" s="19" t="s">
        <v>42</v>
      </c>
    </row>
    <row r="68" spans="1:4" x14ac:dyDescent="0.2">
      <c r="A68" s="9" t="s">
        <v>64</v>
      </c>
      <c r="C68" s="40">
        <v>63.472799999999999</v>
      </c>
      <c r="D68" s="40">
        <v>79.237099999999998</v>
      </c>
    </row>
    <row r="69" spans="1:4" x14ac:dyDescent="0.2">
      <c r="A69" s="9" t="s">
        <v>70</v>
      </c>
      <c r="C69" s="40">
        <v>16.682099999999998</v>
      </c>
      <c r="D69" s="40">
        <v>19.955400000000001</v>
      </c>
    </row>
    <row r="70" spans="1:4" x14ac:dyDescent="0.2">
      <c r="A70" s="9" t="s">
        <v>67</v>
      </c>
      <c r="C70" s="40">
        <v>67.166300000000007</v>
      </c>
      <c r="D70" s="40">
        <v>84.1404</v>
      </c>
    </row>
    <row r="71" spans="1:4" x14ac:dyDescent="0.2">
      <c r="A71" s="9" t="s">
        <v>71</v>
      </c>
      <c r="C71" s="40">
        <v>18.072099999999999</v>
      </c>
      <c r="D71" s="40">
        <v>21.7651</v>
      </c>
    </row>
    <row r="73" spans="1:4" x14ac:dyDescent="0.2">
      <c r="A73" s="18" t="s">
        <v>45</v>
      </c>
    </row>
    <row r="74" spans="1:4" x14ac:dyDescent="0.2">
      <c r="A74" s="115" t="s">
        <v>61</v>
      </c>
      <c r="B74" s="116"/>
      <c r="C74" s="44" t="s">
        <v>62</v>
      </c>
    </row>
    <row r="75" spans="1:4" x14ac:dyDescent="0.2">
      <c r="A75" s="111" t="s">
        <v>70</v>
      </c>
      <c r="B75" s="112"/>
      <c r="C75" s="45">
        <v>0.85</v>
      </c>
    </row>
    <row r="76" spans="1:4" x14ac:dyDescent="0.2">
      <c r="A76" s="111" t="s">
        <v>71</v>
      </c>
      <c r="B76" s="112"/>
      <c r="C76" s="45">
        <v>0.85</v>
      </c>
    </row>
    <row r="77" spans="1:4" x14ac:dyDescent="0.2">
      <c r="A77" s="9" t="s">
        <v>63</v>
      </c>
    </row>
    <row r="78" spans="1:4" x14ac:dyDescent="0.2">
      <c r="A78" s="9" t="s">
        <v>44</v>
      </c>
    </row>
    <row r="80" spans="1:4" x14ac:dyDescent="0.2">
      <c r="A80" s="18" t="s">
        <v>203</v>
      </c>
      <c r="D80" s="46">
        <v>0.19739999999999999</v>
      </c>
    </row>
    <row r="82" spans="1:1" x14ac:dyDescent="0.2">
      <c r="A82" s="18" t="s">
        <v>1277</v>
      </c>
    </row>
    <row r="83" spans="1:1" x14ac:dyDescent="0.2">
      <c r="A83" s="48"/>
    </row>
    <row r="84" spans="1:1" x14ac:dyDescent="0.2">
      <c r="A84" s="49" t="s">
        <v>1263</v>
      </c>
    </row>
    <row r="85" spans="1:1" x14ac:dyDescent="0.2">
      <c r="A85" s="67"/>
    </row>
    <row r="86" spans="1:1" x14ac:dyDescent="0.2">
      <c r="A86" s="65"/>
    </row>
    <row r="87" spans="1:1" x14ac:dyDescent="0.2">
      <c r="A87" s="65"/>
    </row>
    <row r="88" spans="1:1" x14ac:dyDescent="0.2">
      <c r="A88" s="65"/>
    </row>
    <row r="89" spans="1:1" x14ac:dyDescent="0.2">
      <c r="A89" s="65"/>
    </row>
    <row r="90" spans="1:1" x14ac:dyDescent="0.2">
      <c r="A90" s="65"/>
    </row>
    <row r="91" spans="1:1" x14ac:dyDescent="0.2">
      <c r="A91" s="65"/>
    </row>
    <row r="92" spans="1:1" x14ac:dyDescent="0.2">
      <c r="A92" s="65"/>
    </row>
    <row r="93" spans="1:1" x14ac:dyDescent="0.2">
      <c r="A93" s="65"/>
    </row>
    <row r="94" spans="1:1" x14ac:dyDescent="0.2">
      <c r="A94" s="65"/>
    </row>
    <row r="95" spans="1:1" x14ac:dyDescent="0.2">
      <c r="A95" s="65"/>
    </row>
    <row r="96" spans="1:1" x14ac:dyDescent="0.2">
      <c r="A96" s="65"/>
    </row>
    <row r="97" spans="1:1" x14ac:dyDescent="0.2">
      <c r="A97" s="49" t="s">
        <v>1279</v>
      </c>
    </row>
    <row r="98" spans="1:1" x14ac:dyDescent="0.2">
      <c r="A98" s="65"/>
    </row>
    <row r="99" spans="1:1" x14ac:dyDescent="0.2">
      <c r="A99" s="49" t="s">
        <v>1262</v>
      </c>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65"/>
    </row>
    <row r="111" spans="1:1" x14ac:dyDescent="0.2">
      <c r="A111" s="65"/>
    </row>
  </sheetData>
  <mergeCells count="4">
    <mergeCell ref="A1:F1"/>
    <mergeCell ref="A74:B74"/>
    <mergeCell ref="A75:B75"/>
    <mergeCell ref="A76:B76"/>
  </mergeCells>
  <conditionalFormatting sqref="F2:F3 F5:F65535">
    <cfRule type="cellIs" dxfId="51" priority="1" stopIfTrue="1" operator="between">
      <formula>0.009</formula>
      <formula>-0.009</formula>
    </cfRule>
  </conditionalFormatting>
  <pageMargins left="0.7" right="0.7" top="0.75" bottom="0.75" header="0.3" footer="0.3"/>
  <pageSetup paperSize="9" scale="60"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9"/>
  <sheetViews>
    <sheetView showGridLines="0"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3.21875" style="9" bestFit="1" customWidth="1"/>
    <col min="3" max="3" width="26.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12</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95</v>
      </c>
      <c r="B7" s="27" t="s">
        <v>94</v>
      </c>
      <c r="C7" s="27" t="s">
        <v>96</v>
      </c>
      <c r="D7" s="31">
        <v>778984</v>
      </c>
      <c r="E7" s="29">
        <v>13049.53997</v>
      </c>
      <c r="F7" s="30">
        <v>18.180392847994799</v>
      </c>
    </row>
    <row r="8" spans="1:6" x14ac:dyDescent="0.2">
      <c r="A8" s="27" t="s">
        <v>260</v>
      </c>
      <c r="B8" s="27" t="s">
        <v>259</v>
      </c>
      <c r="C8" s="27" t="s">
        <v>96</v>
      </c>
      <c r="D8" s="31">
        <v>209047</v>
      </c>
      <c r="E8" s="29">
        <v>7892.6740090000003</v>
      </c>
      <c r="F8" s="30">
        <v>10.995936595056699</v>
      </c>
    </row>
    <row r="9" spans="1:6" x14ac:dyDescent="0.2">
      <c r="A9" s="27" t="s">
        <v>218</v>
      </c>
      <c r="B9" s="27" t="s">
        <v>217</v>
      </c>
      <c r="C9" s="27" t="s">
        <v>96</v>
      </c>
      <c r="D9" s="31">
        <v>580000</v>
      </c>
      <c r="E9" s="29">
        <v>7421.39</v>
      </c>
      <c r="F9" s="30">
        <v>10.3393518843086</v>
      </c>
    </row>
    <row r="10" spans="1:6" x14ac:dyDescent="0.2">
      <c r="A10" s="27" t="s">
        <v>303</v>
      </c>
      <c r="B10" s="27" t="s">
        <v>302</v>
      </c>
      <c r="C10" s="27" t="s">
        <v>157</v>
      </c>
      <c r="D10" s="31">
        <v>73229</v>
      </c>
      <c r="E10" s="29">
        <v>4709.6499059999996</v>
      </c>
      <c r="F10" s="30">
        <v>6.5614025984397903</v>
      </c>
    </row>
    <row r="11" spans="1:6" x14ac:dyDescent="0.2">
      <c r="A11" s="27" t="s">
        <v>102</v>
      </c>
      <c r="B11" s="27" t="s">
        <v>101</v>
      </c>
      <c r="C11" s="27" t="s">
        <v>103</v>
      </c>
      <c r="D11" s="31">
        <v>600000</v>
      </c>
      <c r="E11" s="29">
        <v>4129.8</v>
      </c>
      <c r="F11" s="30">
        <v>5.7535657621844098</v>
      </c>
    </row>
    <row r="12" spans="1:6" x14ac:dyDescent="0.2">
      <c r="A12" s="27" t="s">
        <v>237</v>
      </c>
      <c r="B12" s="27" t="s">
        <v>236</v>
      </c>
      <c r="C12" s="27" t="s">
        <v>96</v>
      </c>
      <c r="D12" s="31">
        <v>239424</v>
      </c>
      <c r="E12" s="29">
        <v>3305.487744</v>
      </c>
      <c r="F12" s="30">
        <v>4.6051482181215997</v>
      </c>
    </row>
    <row r="13" spans="1:6" x14ac:dyDescent="0.2">
      <c r="A13" s="27" t="s">
        <v>305</v>
      </c>
      <c r="B13" s="27" t="s">
        <v>304</v>
      </c>
      <c r="C13" s="27" t="s">
        <v>96</v>
      </c>
      <c r="D13" s="31">
        <v>200000</v>
      </c>
      <c r="E13" s="29">
        <v>2125.5</v>
      </c>
      <c r="F13" s="30">
        <v>2.9612097504777402</v>
      </c>
    </row>
    <row r="14" spans="1:6" x14ac:dyDescent="0.2">
      <c r="A14" s="27" t="s">
        <v>307</v>
      </c>
      <c r="B14" s="27" t="s">
        <v>306</v>
      </c>
      <c r="C14" s="27" t="s">
        <v>157</v>
      </c>
      <c r="D14" s="31">
        <v>1322618</v>
      </c>
      <c r="E14" s="29">
        <v>1806.6961879999999</v>
      </c>
      <c r="F14" s="30">
        <v>2.5170578066603402</v>
      </c>
    </row>
    <row r="15" spans="1:6" x14ac:dyDescent="0.2">
      <c r="A15" s="27" t="s">
        <v>309</v>
      </c>
      <c r="B15" s="27" t="s">
        <v>308</v>
      </c>
      <c r="C15" s="27" t="s">
        <v>96</v>
      </c>
      <c r="D15" s="31">
        <v>31000</v>
      </c>
      <c r="E15" s="29">
        <v>1787.1965</v>
      </c>
      <c r="F15" s="30">
        <v>2.4898911794023499</v>
      </c>
    </row>
    <row r="16" spans="1:6" x14ac:dyDescent="0.2">
      <c r="A16" s="27" t="s">
        <v>311</v>
      </c>
      <c r="B16" s="27" t="s">
        <v>310</v>
      </c>
      <c r="C16" s="27" t="s">
        <v>96</v>
      </c>
      <c r="D16" s="31">
        <v>16500</v>
      </c>
      <c r="E16" s="29">
        <v>881.83425</v>
      </c>
      <c r="F16" s="30">
        <v>1.2285561888521399</v>
      </c>
    </row>
    <row r="17" spans="1:9" x14ac:dyDescent="0.2">
      <c r="A17" s="27" t="s">
        <v>313</v>
      </c>
      <c r="B17" s="27" t="s">
        <v>312</v>
      </c>
      <c r="C17" s="27" t="s">
        <v>157</v>
      </c>
      <c r="D17" s="31">
        <v>6000</v>
      </c>
      <c r="E17" s="29">
        <v>502.73399999999998</v>
      </c>
      <c r="F17" s="30">
        <v>0.700400292964797</v>
      </c>
    </row>
    <row r="18" spans="1:9" x14ac:dyDescent="0.2">
      <c r="A18" s="27" t="s">
        <v>315</v>
      </c>
      <c r="B18" s="27" t="s">
        <v>314</v>
      </c>
      <c r="C18" s="27" t="s">
        <v>96</v>
      </c>
      <c r="D18" s="31">
        <v>63629</v>
      </c>
      <c r="E18" s="29">
        <v>242.55374800000001</v>
      </c>
      <c r="F18" s="30">
        <v>0.33792167659022398</v>
      </c>
    </row>
    <row r="19" spans="1:9" x14ac:dyDescent="0.2">
      <c r="A19" s="27" t="s">
        <v>165</v>
      </c>
      <c r="B19" s="51" t="s">
        <v>1062</v>
      </c>
      <c r="C19" s="27" t="s">
        <v>103</v>
      </c>
      <c r="D19" s="31">
        <v>42857</v>
      </c>
      <c r="E19" s="29">
        <v>65.699781000000002</v>
      </c>
      <c r="F19" s="30">
        <v>9.1531795860480894E-2</v>
      </c>
    </row>
    <row r="20" spans="1:9" x14ac:dyDescent="0.2">
      <c r="A20" s="26" t="s">
        <v>33</v>
      </c>
      <c r="B20" s="26"/>
      <c r="C20" s="26"/>
      <c r="D20" s="32"/>
      <c r="E20" s="33">
        <f>SUM(E7:E19)</f>
        <v>47920.756095999997</v>
      </c>
      <c r="F20" s="34">
        <f>SUM(F7:F19)</f>
        <v>66.762366596913978</v>
      </c>
      <c r="G20" s="18"/>
      <c r="H20" s="18"/>
      <c r="I20" s="18"/>
    </row>
    <row r="21" spans="1:9" x14ac:dyDescent="0.2">
      <c r="A21" s="27"/>
      <c r="B21" s="27"/>
      <c r="C21" s="27"/>
      <c r="D21" s="28"/>
      <c r="E21" s="29"/>
      <c r="F21" s="30"/>
    </row>
    <row r="22" spans="1:9" x14ac:dyDescent="0.2">
      <c r="A22" s="26" t="s">
        <v>1264</v>
      </c>
      <c r="B22" s="27"/>
      <c r="C22" s="27"/>
      <c r="D22" s="28"/>
      <c r="E22" s="29"/>
      <c r="F22" s="30"/>
    </row>
    <row r="23" spans="1:9" x14ac:dyDescent="0.2">
      <c r="A23" s="27"/>
      <c r="B23" s="27" t="s">
        <v>714</v>
      </c>
      <c r="C23" s="27" t="s">
        <v>96</v>
      </c>
      <c r="D23" s="31">
        <v>970000</v>
      </c>
      <c r="E23" s="29">
        <v>9.7000000000000003E-2</v>
      </c>
      <c r="F23" s="30">
        <v>1.35138718323378E-4</v>
      </c>
    </row>
    <row r="24" spans="1:9" x14ac:dyDescent="0.2">
      <c r="A24" s="26" t="s">
        <v>33</v>
      </c>
      <c r="B24" s="26"/>
      <c r="C24" s="26"/>
      <c r="D24" s="32"/>
      <c r="E24" s="33">
        <f>SUM(E22:E23)</f>
        <v>9.7000000000000003E-2</v>
      </c>
      <c r="F24" s="34">
        <f>SUM(F22:F23)</f>
        <v>1.35138718323378E-4</v>
      </c>
      <c r="G24" s="18"/>
      <c r="H24" s="18"/>
      <c r="I24" s="18"/>
    </row>
    <row r="25" spans="1:9" x14ac:dyDescent="0.2">
      <c r="A25" s="27"/>
      <c r="B25" s="27"/>
      <c r="C25" s="27"/>
      <c r="D25" s="28"/>
      <c r="E25" s="29"/>
      <c r="F25" s="30"/>
    </row>
    <row r="26" spans="1:9" x14ac:dyDescent="0.2">
      <c r="A26" s="26" t="s">
        <v>282</v>
      </c>
      <c r="B26" s="27"/>
      <c r="C26" s="27"/>
      <c r="D26" s="28"/>
      <c r="E26" s="29"/>
      <c r="F26" s="30"/>
    </row>
    <row r="27" spans="1:9" x14ac:dyDescent="0.2">
      <c r="A27" s="27" t="s">
        <v>317</v>
      </c>
      <c r="B27" s="27" t="s">
        <v>316</v>
      </c>
      <c r="C27" s="27" t="s">
        <v>96</v>
      </c>
      <c r="D27" s="31">
        <v>82135</v>
      </c>
      <c r="E27" s="29">
        <v>1657.6861260000001</v>
      </c>
      <c r="F27" s="30">
        <v>2.3094595716503701</v>
      </c>
    </row>
    <row r="28" spans="1:9" x14ac:dyDescent="0.2">
      <c r="A28" s="27" t="s">
        <v>319</v>
      </c>
      <c r="B28" s="27" t="s">
        <v>318</v>
      </c>
      <c r="C28" s="27" t="s">
        <v>297</v>
      </c>
      <c r="D28" s="31">
        <v>78000</v>
      </c>
      <c r="E28" s="29">
        <v>1207.4980579999999</v>
      </c>
      <c r="F28" s="30">
        <v>1.6822653601658599</v>
      </c>
    </row>
    <row r="29" spans="1:9" x14ac:dyDescent="0.2">
      <c r="A29" s="27" t="s">
        <v>321</v>
      </c>
      <c r="B29" s="27" t="s">
        <v>320</v>
      </c>
      <c r="C29" s="27" t="s">
        <v>297</v>
      </c>
      <c r="D29" s="31">
        <v>22900</v>
      </c>
      <c r="E29" s="29">
        <v>1062.901069</v>
      </c>
      <c r="F29" s="30">
        <v>1.48081534195061</v>
      </c>
    </row>
    <row r="30" spans="1:9" x14ac:dyDescent="0.2">
      <c r="A30" s="27" t="s">
        <v>323</v>
      </c>
      <c r="B30" s="27" t="s">
        <v>322</v>
      </c>
      <c r="C30" s="27" t="s">
        <v>96</v>
      </c>
      <c r="D30" s="31">
        <v>434</v>
      </c>
      <c r="E30" s="29">
        <v>1058.2669310000001</v>
      </c>
      <c r="F30" s="30">
        <v>1.47435914123046</v>
      </c>
    </row>
    <row r="31" spans="1:9" x14ac:dyDescent="0.2">
      <c r="A31" s="27" t="s">
        <v>325</v>
      </c>
      <c r="B31" s="27" t="s">
        <v>324</v>
      </c>
      <c r="C31" s="27" t="s">
        <v>326</v>
      </c>
      <c r="D31" s="31">
        <v>5173</v>
      </c>
      <c r="E31" s="29">
        <v>1041.427457</v>
      </c>
      <c r="F31" s="30">
        <v>1.45089867799748</v>
      </c>
    </row>
    <row r="32" spans="1:9" x14ac:dyDescent="0.2">
      <c r="A32" s="27" t="s">
        <v>328</v>
      </c>
      <c r="B32" s="27" t="s">
        <v>327</v>
      </c>
      <c r="C32" s="27" t="s">
        <v>297</v>
      </c>
      <c r="D32" s="31">
        <v>6000</v>
      </c>
      <c r="E32" s="29">
        <v>922.61813400000005</v>
      </c>
      <c r="F32" s="30">
        <v>1.2853755889759499</v>
      </c>
    </row>
    <row r="33" spans="1:9" x14ac:dyDescent="0.2">
      <c r="A33" s="27" t="s">
        <v>296</v>
      </c>
      <c r="B33" s="27" t="s">
        <v>295</v>
      </c>
      <c r="C33" s="27" t="s">
        <v>297</v>
      </c>
      <c r="D33" s="31">
        <v>37000</v>
      </c>
      <c r="E33" s="29">
        <v>893.74607609999998</v>
      </c>
      <c r="F33" s="30">
        <v>1.24515153846085</v>
      </c>
    </row>
    <row r="34" spans="1:9" x14ac:dyDescent="0.2">
      <c r="A34" s="27" t="s">
        <v>330</v>
      </c>
      <c r="B34" s="27" t="s">
        <v>329</v>
      </c>
      <c r="C34" s="27" t="s">
        <v>96</v>
      </c>
      <c r="D34" s="31">
        <v>24465</v>
      </c>
      <c r="E34" s="29">
        <v>813.55715280000004</v>
      </c>
      <c r="F34" s="30">
        <v>1.1334337207444201</v>
      </c>
    </row>
    <row r="35" spans="1:9" x14ac:dyDescent="0.2">
      <c r="A35" s="27" t="s">
        <v>332</v>
      </c>
      <c r="B35" s="27" t="s">
        <v>331</v>
      </c>
      <c r="C35" s="27" t="s">
        <v>333</v>
      </c>
      <c r="D35" s="31">
        <v>8200</v>
      </c>
      <c r="E35" s="29">
        <v>785.05676189999997</v>
      </c>
      <c r="F35" s="30">
        <v>1.09372747025018</v>
      </c>
    </row>
    <row r="36" spans="1:9" x14ac:dyDescent="0.2">
      <c r="A36" s="27" t="s">
        <v>335</v>
      </c>
      <c r="B36" s="27" t="s">
        <v>334</v>
      </c>
      <c r="C36" s="27" t="s">
        <v>96</v>
      </c>
      <c r="D36" s="31">
        <v>13000</v>
      </c>
      <c r="E36" s="29">
        <v>716.09496079999997</v>
      </c>
      <c r="F36" s="30">
        <v>0.99765108453960605</v>
      </c>
    </row>
    <row r="37" spans="1:9" x14ac:dyDescent="0.2">
      <c r="A37" s="27" t="s">
        <v>337</v>
      </c>
      <c r="B37" s="27" t="s">
        <v>336</v>
      </c>
      <c r="C37" s="27" t="s">
        <v>96</v>
      </c>
      <c r="D37" s="31">
        <v>3100</v>
      </c>
      <c r="E37" s="29">
        <v>648.71272080000006</v>
      </c>
      <c r="F37" s="30">
        <v>0.90377531596890304</v>
      </c>
    </row>
    <row r="38" spans="1:9" x14ac:dyDescent="0.2">
      <c r="A38" s="27" t="s">
        <v>339</v>
      </c>
      <c r="B38" s="27" t="s">
        <v>338</v>
      </c>
      <c r="C38" s="27" t="s">
        <v>297</v>
      </c>
      <c r="D38" s="31">
        <v>14982</v>
      </c>
      <c r="E38" s="29">
        <v>592.51430860000005</v>
      </c>
      <c r="F38" s="30">
        <v>0.82548066239656304</v>
      </c>
    </row>
    <row r="39" spans="1:9" x14ac:dyDescent="0.2">
      <c r="A39" s="27" t="s">
        <v>341</v>
      </c>
      <c r="B39" s="27" t="s">
        <v>340</v>
      </c>
      <c r="C39" s="27" t="s">
        <v>96</v>
      </c>
      <c r="D39" s="31">
        <v>267</v>
      </c>
      <c r="E39" s="29">
        <v>529.85804450000001</v>
      </c>
      <c r="F39" s="30">
        <v>0.73818904151609899</v>
      </c>
    </row>
    <row r="40" spans="1:9" x14ac:dyDescent="0.2">
      <c r="A40" s="27" t="s">
        <v>343</v>
      </c>
      <c r="B40" s="27" t="s">
        <v>342</v>
      </c>
      <c r="C40" s="27" t="s">
        <v>96</v>
      </c>
      <c r="D40" s="31">
        <v>8000</v>
      </c>
      <c r="E40" s="29">
        <v>351.77247840000001</v>
      </c>
      <c r="F40" s="30">
        <v>0.490083318272312</v>
      </c>
    </row>
    <row r="41" spans="1:9" x14ac:dyDescent="0.2">
      <c r="A41" s="27" t="s">
        <v>345</v>
      </c>
      <c r="B41" s="27" t="s">
        <v>344</v>
      </c>
      <c r="C41" s="27" t="s">
        <v>157</v>
      </c>
      <c r="D41" s="31">
        <v>23400</v>
      </c>
      <c r="E41" s="29">
        <v>317.10985219999998</v>
      </c>
      <c r="F41" s="30">
        <v>0.44179194839199898</v>
      </c>
    </row>
    <row r="42" spans="1:9" x14ac:dyDescent="0.2">
      <c r="A42" s="27" t="s">
        <v>347</v>
      </c>
      <c r="B42" s="27" t="s">
        <v>346</v>
      </c>
      <c r="C42" s="27" t="s">
        <v>96</v>
      </c>
      <c r="D42" s="31">
        <v>1310</v>
      </c>
      <c r="E42" s="29">
        <v>190.55735759999999</v>
      </c>
      <c r="F42" s="30">
        <v>0.26548120693972899</v>
      </c>
    </row>
    <row r="43" spans="1:9" x14ac:dyDescent="0.2">
      <c r="A43" s="26" t="s">
        <v>33</v>
      </c>
      <c r="B43" s="26"/>
      <c r="C43" s="26"/>
      <c r="D43" s="32"/>
      <c r="E43" s="33">
        <f>SUM(E26:E42)</f>
        <v>12789.3774887</v>
      </c>
      <c r="F43" s="34">
        <f>SUM(F26:F42)</f>
        <v>17.817938989451388</v>
      </c>
      <c r="G43" s="18"/>
      <c r="H43" s="18"/>
      <c r="I43" s="18"/>
    </row>
    <row r="44" spans="1:9" x14ac:dyDescent="0.2">
      <c r="A44" s="27"/>
      <c r="B44" s="27"/>
      <c r="C44" s="27"/>
      <c r="D44" s="28"/>
      <c r="E44" s="29"/>
      <c r="F44" s="30"/>
    </row>
    <row r="45" spans="1:9" x14ac:dyDescent="0.2">
      <c r="A45" s="26" t="s">
        <v>348</v>
      </c>
      <c r="B45" s="27"/>
      <c r="C45" s="27"/>
      <c r="D45" s="28"/>
      <c r="E45" s="29"/>
      <c r="F45" s="30"/>
    </row>
    <row r="46" spans="1:9" x14ac:dyDescent="0.2">
      <c r="A46" s="27" t="s">
        <v>350</v>
      </c>
      <c r="B46" s="27" t="s">
        <v>349</v>
      </c>
      <c r="C46" s="27" t="s">
        <v>351</v>
      </c>
      <c r="D46" s="31">
        <v>116868.481</v>
      </c>
      <c r="E46" s="29">
        <v>5580.5343309999998</v>
      </c>
      <c r="F46" s="30">
        <v>7.7747036809376402</v>
      </c>
    </row>
    <row r="47" spans="1:9" x14ac:dyDescent="0.2">
      <c r="A47" s="26" t="s">
        <v>33</v>
      </c>
      <c r="B47" s="26"/>
      <c r="C47" s="26"/>
      <c r="D47" s="32"/>
      <c r="E47" s="33">
        <f>SUM(E46:E46)</f>
        <v>5580.5343309999998</v>
      </c>
      <c r="F47" s="34">
        <f>SUM(F46:F46)</f>
        <v>7.7747036809376402</v>
      </c>
      <c r="G47" s="18"/>
      <c r="H47" s="18"/>
      <c r="I47" s="18"/>
    </row>
    <row r="48" spans="1:9" x14ac:dyDescent="0.2">
      <c r="A48" s="27"/>
      <c r="B48" s="27"/>
      <c r="C48" s="27"/>
      <c r="D48" s="28"/>
      <c r="E48" s="29"/>
      <c r="F48" s="30"/>
    </row>
    <row r="49" spans="1:9" x14ac:dyDescent="0.2">
      <c r="A49" s="26" t="s">
        <v>35</v>
      </c>
      <c r="B49" s="26"/>
      <c r="C49" s="26"/>
      <c r="D49" s="32"/>
      <c r="E49" s="33">
        <f>E20+E24+E43+E47</f>
        <v>66290.764915699998</v>
      </c>
      <c r="F49" s="34">
        <f>F20+F24+F43+F47</f>
        <v>92.355144406021324</v>
      </c>
      <c r="G49" s="18"/>
      <c r="H49" s="18"/>
      <c r="I49" s="18"/>
    </row>
    <row r="50" spans="1:9" x14ac:dyDescent="0.2">
      <c r="A50" s="26"/>
      <c r="B50" s="26"/>
      <c r="C50" s="26"/>
      <c r="D50" s="32"/>
      <c r="E50" s="33"/>
      <c r="F50" s="34"/>
      <c r="G50" s="18"/>
      <c r="H50" s="18"/>
      <c r="I50" s="18"/>
    </row>
    <row r="51" spans="1:9" x14ac:dyDescent="0.2">
      <c r="A51" s="26" t="s">
        <v>37</v>
      </c>
      <c r="B51" s="26"/>
      <c r="C51" s="26"/>
      <c r="D51" s="32"/>
      <c r="E51" s="33">
        <f>E53-(E20+E24+E43+E47)</f>
        <v>5487.3318454999971</v>
      </c>
      <c r="F51" s="34">
        <f>F53-(F20+F24+F43+F47)</f>
        <v>7.6448555939786758</v>
      </c>
      <c r="G51" s="18"/>
      <c r="H51" s="18"/>
      <c r="I51" s="18"/>
    </row>
    <row r="52" spans="1:9" x14ac:dyDescent="0.2">
      <c r="A52" s="26"/>
      <c r="B52" s="26"/>
      <c r="C52" s="26"/>
      <c r="D52" s="32"/>
      <c r="E52" s="33"/>
      <c r="F52" s="34"/>
      <c r="G52" s="18"/>
      <c r="H52" s="18"/>
      <c r="I52" s="18"/>
    </row>
    <row r="53" spans="1:9" x14ac:dyDescent="0.2">
      <c r="A53" s="35" t="s">
        <v>36</v>
      </c>
      <c r="B53" s="35"/>
      <c r="C53" s="35"/>
      <c r="D53" s="36"/>
      <c r="E53" s="37">
        <v>71778.096761199995</v>
      </c>
      <c r="F53" s="38">
        <v>100</v>
      </c>
      <c r="G53" s="18"/>
      <c r="H53" s="18"/>
      <c r="I53" s="18"/>
    </row>
    <row r="54" spans="1:9" x14ac:dyDescent="0.2">
      <c r="F54" s="20" t="s">
        <v>506</v>
      </c>
    </row>
    <row r="55" spans="1:9" x14ac:dyDescent="0.2">
      <c r="A55" s="53" t="s">
        <v>38</v>
      </c>
    </row>
    <row r="56" spans="1:9" x14ac:dyDescent="0.2">
      <c r="A56" s="53" t="s">
        <v>708</v>
      </c>
    </row>
    <row r="57" spans="1:9" ht="11.4" x14ac:dyDescent="0.2">
      <c r="A57" s="72" t="s">
        <v>1067</v>
      </c>
    </row>
    <row r="59" spans="1:9" x14ac:dyDescent="0.2">
      <c r="A59" s="18" t="s">
        <v>39</v>
      </c>
    </row>
    <row r="60" spans="1:9" x14ac:dyDescent="0.2">
      <c r="A60" s="18" t="s">
        <v>40</v>
      </c>
    </row>
    <row r="61" spans="1:9" x14ac:dyDescent="0.2">
      <c r="A61" s="18" t="s">
        <v>41</v>
      </c>
      <c r="B61" s="18"/>
      <c r="C61" s="39" t="s">
        <v>43</v>
      </c>
      <c r="D61" s="19" t="s">
        <v>42</v>
      </c>
    </row>
    <row r="62" spans="1:9" x14ac:dyDescent="0.2">
      <c r="A62" s="9" t="s">
        <v>64</v>
      </c>
      <c r="C62" s="40">
        <v>276.75400000000002</v>
      </c>
      <c r="D62" s="40">
        <v>344.714</v>
      </c>
    </row>
    <row r="63" spans="1:9" x14ac:dyDescent="0.2">
      <c r="A63" s="9" t="s">
        <v>70</v>
      </c>
      <c r="C63" s="40">
        <v>37.289400000000001</v>
      </c>
      <c r="D63" s="40">
        <v>46.447299999999998</v>
      </c>
    </row>
    <row r="64" spans="1:9" x14ac:dyDescent="0.2">
      <c r="A64" s="9" t="s">
        <v>67</v>
      </c>
      <c r="C64" s="40">
        <v>291.71609999999998</v>
      </c>
      <c r="D64" s="40">
        <v>364.9151</v>
      </c>
    </row>
    <row r="65" spans="1:4" x14ac:dyDescent="0.2">
      <c r="A65" s="9" t="s">
        <v>71</v>
      </c>
      <c r="C65" s="40">
        <v>39.798499999999997</v>
      </c>
      <c r="D65" s="40">
        <v>49.778599999999997</v>
      </c>
    </row>
    <row r="67" spans="1:4" x14ac:dyDescent="0.2">
      <c r="A67" s="9" t="s">
        <v>44</v>
      </c>
    </row>
    <row r="69" spans="1:4" x14ac:dyDescent="0.2">
      <c r="A69" s="18" t="s">
        <v>45</v>
      </c>
      <c r="D69" s="41" t="s">
        <v>46</v>
      </c>
    </row>
    <row r="71" spans="1:4" x14ac:dyDescent="0.2">
      <c r="A71" s="18" t="s">
        <v>203</v>
      </c>
      <c r="D71" s="46">
        <v>0.12790000000000001</v>
      </c>
    </row>
    <row r="73" spans="1:4" x14ac:dyDescent="0.2">
      <c r="A73" s="18" t="s">
        <v>48</v>
      </c>
      <c r="D73" s="41">
        <v>1</v>
      </c>
    </row>
    <row r="74" spans="1:4" x14ac:dyDescent="0.2">
      <c r="A74" s="9" t="s">
        <v>49</v>
      </c>
    </row>
    <row r="75" spans="1:4" x14ac:dyDescent="0.2">
      <c r="A75" s="48" t="s">
        <v>709</v>
      </c>
    </row>
    <row r="77" spans="1:4" x14ac:dyDescent="0.2">
      <c r="A77" s="18" t="s">
        <v>1280</v>
      </c>
    </row>
    <row r="78" spans="1:4" x14ac:dyDescent="0.2">
      <c r="A78" s="18"/>
    </row>
    <row r="79" spans="1:4" x14ac:dyDescent="0.2">
      <c r="A79" s="49" t="s">
        <v>1263</v>
      </c>
    </row>
    <row r="80" spans="1:4" x14ac:dyDescent="0.2">
      <c r="A80" s="67"/>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row r="89" spans="1:1" x14ac:dyDescent="0.2">
      <c r="A89" s="65"/>
    </row>
    <row r="90" spans="1:1" x14ac:dyDescent="0.2">
      <c r="A90" s="65"/>
    </row>
    <row r="91" spans="1:1" x14ac:dyDescent="0.2">
      <c r="A91" s="65"/>
    </row>
    <row r="92" spans="1:1" x14ac:dyDescent="0.2">
      <c r="A92" s="65"/>
    </row>
    <row r="93" spans="1:1" x14ac:dyDescent="0.2">
      <c r="A93" s="49" t="s">
        <v>1281</v>
      </c>
    </row>
    <row r="94" spans="1:1" x14ac:dyDescent="0.2">
      <c r="A94" s="65"/>
    </row>
    <row r="95" spans="1:1" x14ac:dyDescent="0.2">
      <c r="A95" s="49" t="s">
        <v>1262</v>
      </c>
    </row>
    <row r="96" spans="1:1" x14ac:dyDescent="0.2">
      <c r="A96" s="65"/>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9" spans="1:1" x14ac:dyDescent="0.2">
      <c r="A109" s="53" t="s">
        <v>1268</v>
      </c>
    </row>
  </sheetData>
  <mergeCells count="1">
    <mergeCell ref="A1:F1"/>
  </mergeCells>
  <conditionalFormatting sqref="F2:F3 F5:F53 F55:F65570">
    <cfRule type="cellIs" dxfId="50" priority="2" stopIfTrue="1" operator="between">
      <formula>0.009</formula>
      <formula>-0.009</formula>
    </cfRule>
  </conditionalFormatting>
  <conditionalFormatting sqref="F54">
    <cfRule type="cellIs" dxfId="49" priority="1" stopIfTrue="1" operator="between">
      <formula>0.009</formula>
      <formula>-0.009</formula>
    </cfRule>
  </conditionalFormatting>
  <hyperlinks>
    <hyperlink ref="A75" r:id="rId1" xr:uid="{00000000-0004-0000-1500-000001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colBreaks count="1" manualBreakCount="1">
    <brk id="6" max="77" man="1"/>
  </colBreak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24"/>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0"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13</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353</v>
      </c>
      <c r="B7" s="27" t="s">
        <v>352</v>
      </c>
      <c r="C7" s="27" t="s">
        <v>273</v>
      </c>
      <c r="D7" s="31">
        <v>1732967</v>
      </c>
      <c r="E7" s="29">
        <v>41704.717340000003</v>
      </c>
      <c r="F7" s="30">
        <v>5.7197770413068403</v>
      </c>
    </row>
    <row r="8" spans="1:6" x14ac:dyDescent="0.2">
      <c r="A8" s="27" t="s">
        <v>355</v>
      </c>
      <c r="B8" s="27" t="s">
        <v>354</v>
      </c>
      <c r="C8" s="27" t="s">
        <v>356</v>
      </c>
      <c r="D8" s="31">
        <v>7537595</v>
      </c>
      <c r="E8" s="29">
        <v>30904.139500000001</v>
      </c>
      <c r="F8" s="30">
        <v>4.2384842499317097</v>
      </c>
    </row>
    <row r="9" spans="1:6" x14ac:dyDescent="0.2">
      <c r="A9" s="27" t="s">
        <v>358</v>
      </c>
      <c r="B9" s="27" t="s">
        <v>357</v>
      </c>
      <c r="C9" s="27" t="s">
        <v>111</v>
      </c>
      <c r="D9" s="31">
        <v>1211988</v>
      </c>
      <c r="E9" s="29">
        <v>22627.20997</v>
      </c>
      <c r="F9" s="30">
        <v>3.1033083149829399</v>
      </c>
    </row>
    <row r="10" spans="1:6" x14ac:dyDescent="0.2">
      <c r="A10" s="27" t="s">
        <v>305</v>
      </c>
      <c r="B10" s="27" t="s">
        <v>304</v>
      </c>
      <c r="C10" s="27" t="s">
        <v>96</v>
      </c>
      <c r="D10" s="31">
        <v>2055103</v>
      </c>
      <c r="E10" s="29">
        <v>21840.60713</v>
      </c>
      <c r="F10" s="30">
        <v>2.99542620591171</v>
      </c>
    </row>
    <row r="11" spans="1:6" x14ac:dyDescent="0.2">
      <c r="A11" s="27" t="s">
        <v>360</v>
      </c>
      <c r="B11" s="27" t="s">
        <v>359</v>
      </c>
      <c r="C11" s="27" t="s">
        <v>188</v>
      </c>
      <c r="D11" s="31">
        <v>5125360</v>
      </c>
      <c r="E11" s="29">
        <v>21795.593400000002</v>
      </c>
      <c r="F11" s="30">
        <v>2.9892525997630699</v>
      </c>
    </row>
    <row r="12" spans="1:6" x14ac:dyDescent="0.2">
      <c r="A12" s="27" t="s">
        <v>362</v>
      </c>
      <c r="B12" s="27" t="s">
        <v>361</v>
      </c>
      <c r="C12" s="27" t="s">
        <v>363</v>
      </c>
      <c r="D12" s="31">
        <v>2365139</v>
      </c>
      <c r="E12" s="29">
        <v>21669.40352</v>
      </c>
      <c r="F12" s="30">
        <v>2.9719457331900401</v>
      </c>
    </row>
    <row r="13" spans="1:6" x14ac:dyDescent="0.2">
      <c r="A13" s="27" t="s">
        <v>250</v>
      </c>
      <c r="B13" s="27" t="s">
        <v>249</v>
      </c>
      <c r="C13" s="27" t="s">
        <v>179</v>
      </c>
      <c r="D13" s="31">
        <v>17172603</v>
      </c>
      <c r="E13" s="29">
        <v>20778.849630000001</v>
      </c>
      <c r="F13" s="30">
        <v>2.8498067997801502</v>
      </c>
    </row>
    <row r="14" spans="1:6" x14ac:dyDescent="0.2">
      <c r="A14" s="27" t="s">
        <v>365</v>
      </c>
      <c r="B14" s="27" t="s">
        <v>364</v>
      </c>
      <c r="C14" s="27" t="s">
        <v>130</v>
      </c>
      <c r="D14" s="31">
        <v>5376976</v>
      </c>
      <c r="E14" s="29">
        <v>20677.161209999998</v>
      </c>
      <c r="F14" s="30">
        <v>2.8358602937928099</v>
      </c>
    </row>
    <row r="15" spans="1:6" x14ac:dyDescent="0.2">
      <c r="A15" s="27" t="s">
        <v>367</v>
      </c>
      <c r="B15" s="27" t="s">
        <v>366</v>
      </c>
      <c r="C15" s="27" t="s">
        <v>356</v>
      </c>
      <c r="D15" s="31">
        <v>2507431</v>
      </c>
      <c r="E15" s="29">
        <v>19804.943749999999</v>
      </c>
      <c r="F15" s="30">
        <v>2.7162361907911499</v>
      </c>
    </row>
    <row r="16" spans="1:6" x14ac:dyDescent="0.2">
      <c r="A16" s="27" t="s">
        <v>230</v>
      </c>
      <c r="B16" s="27" t="s">
        <v>229</v>
      </c>
      <c r="C16" s="27" t="s">
        <v>193</v>
      </c>
      <c r="D16" s="31">
        <v>3812021</v>
      </c>
      <c r="E16" s="29">
        <v>18568.354289999999</v>
      </c>
      <c r="F16" s="30">
        <v>2.54663868590539</v>
      </c>
    </row>
    <row r="17" spans="1:6" x14ac:dyDescent="0.2">
      <c r="A17" s="27" t="s">
        <v>369</v>
      </c>
      <c r="B17" s="27" t="s">
        <v>368</v>
      </c>
      <c r="C17" s="27" t="s">
        <v>96</v>
      </c>
      <c r="D17" s="31">
        <v>5244845</v>
      </c>
      <c r="E17" s="29">
        <v>17924.25779</v>
      </c>
      <c r="F17" s="30">
        <v>2.4583012361379901</v>
      </c>
    </row>
    <row r="18" spans="1:6" x14ac:dyDescent="0.2">
      <c r="A18" s="27" t="s">
        <v>142</v>
      </c>
      <c r="B18" s="27" t="s">
        <v>141</v>
      </c>
      <c r="C18" s="27" t="s">
        <v>130</v>
      </c>
      <c r="D18" s="31">
        <v>10263765</v>
      </c>
      <c r="E18" s="29">
        <v>17304.70779</v>
      </c>
      <c r="F18" s="30">
        <v>2.3733303241653299</v>
      </c>
    </row>
    <row r="19" spans="1:6" x14ac:dyDescent="0.2">
      <c r="A19" s="27" t="s">
        <v>371</v>
      </c>
      <c r="B19" s="27" t="s">
        <v>370</v>
      </c>
      <c r="C19" s="27" t="s">
        <v>193</v>
      </c>
      <c r="D19" s="31">
        <v>1942883</v>
      </c>
      <c r="E19" s="29">
        <v>17244.058069999999</v>
      </c>
      <c r="F19" s="30">
        <v>2.3650122513394298</v>
      </c>
    </row>
    <row r="20" spans="1:6" x14ac:dyDescent="0.2">
      <c r="A20" s="27" t="s">
        <v>373</v>
      </c>
      <c r="B20" s="27" t="s">
        <v>372</v>
      </c>
      <c r="C20" s="27" t="s">
        <v>273</v>
      </c>
      <c r="D20" s="31">
        <v>3786227</v>
      </c>
      <c r="E20" s="29">
        <v>16865.748169999999</v>
      </c>
      <c r="F20" s="30">
        <v>2.3131272748059999</v>
      </c>
    </row>
    <row r="21" spans="1:6" x14ac:dyDescent="0.2">
      <c r="A21" s="27" t="s">
        <v>375</v>
      </c>
      <c r="B21" s="27" t="s">
        <v>374</v>
      </c>
      <c r="C21" s="27" t="s">
        <v>211</v>
      </c>
      <c r="D21" s="31">
        <v>363107</v>
      </c>
      <c r="E21" s="29">
        <v>16298.602360000001</v>
      </c>
      <c r="F21" s="30">
        <v>2.2353435661510601</v>
      </c>
    </row>
    <row r="22" spans="1:6" x14ac:dyDescent="0.2">
      <c r="A22" s="27" t="s">
        <v>116</v>
      </c>
      <c r="B22" s="27" t="s">
        <v>115</v>
      </c>
      <c r="C22" s="27" t="s">
        <v>117</v>
      </c>
      <c r="D22" s="31">
        <v>5289744</v>
      </c>
      <c r="E22" s="29">
        <v>15869.232</v>
      </c>
      <c r="F22" s="30">
        <v>2.17645567806579</v>
      </c>
    </row>
    <row r="23" spans="1:6" x14ac:dyDescent="0.2">
      <c r="A23" s="27" t="s">
        <v>100</v>
      </c>
      <c r="B23" s="27" t="s">
        <v>99</v>
      </c>
      <c r="C23" s="27" t="s">
        <v>93</v>
      </c>
      <c r="D23" s="31">
        <v>2259945</v>
      </c>
      <c r="E23" s="29">
        <v>15838.82453</v>
      </c>
      <c r="F23" s="30">
        <v>2.1722853117407501</v>
      </c>
    </row>
    <row r="24" spans="1:6" x14ac:dyDescent="0.2">
      <c r="A24" s="27" t="s">
        <v>377</v>
      </c>
      <c r="B24" s="27" t="s">
        <v>376</v>
      </c>
      <c r="C24" s="27" t="s">
        <v>106</v>
      </c>
      <c r="D24" s="31">
        <v>1708713</v>
      </c>
      <c r="E24" s="29">
        <v>15553.560079999999</v>
      </c>
      <c r="F24" s="30">
        <v>2.1331614630281699</v>
      </c>
    </row>
    <row r="25" spans="1:6" x14ac:dyDescent="0.2">
      <c r="A25" s="27" t="s">
        <v>105</v>
      </c>
      <c r="B25" s="27" t="s">
        <v>104</v>
      </c>
      <c r="C25" s="27" t="s">
        <v>106</v>
      </c>
      <c r="D25" s="31">
        <v>1261210</v>
      </c>
      <c r="E25" s="29">
        <v>15362.16841</v>
      </c>
      <c r="F25" s="30">
        <v>2.1069122099511399</v>
      </c>
    </row>
    <row r="26" spans="1:6" x14ac:dyDescent="0.2">
      <c r="A26" s="27" t="s">
        <v>379</v>
      </c>
      <c r="B26" s="27" t="s">
        <v>378</v>
      </c>
      <c r="C26" s="27" t="s">
        <v>211</v>
      </c>
      <c r="D26" s="31">
        <v>2492210</v>
      </c>
      <c r="E26" s="29">
        <v>15125.22249</v>
      </c>
      <c r="F26" s="30">
        <v>2.0744152187307399</v>
      </c>
    </row>
    <row r="27" spans="1:6" x14ac:dyDescent="0.2">
      <c r="A27" s="27" t="s">
        <v>381</v>
      </c>
      <c r="B27" s="27" t="s">
        <v>380</v>
      </c>
      <c r="C27" s="27" t="s">
        <v>356</v>
      </c>
      <c r="D27" s="31">
        <v>5211254</v>
      </c>
      <c r="E27" s="29">
        <v>14943.270850000001</v>
      </c>
      <c r="F27" s="30">
        <v>2.0494606601225298</v>
      </c>
    </row>
    <row r="28" spans="1:6" x14ac:dyDescent="0.2">
      <c r="A28" s="27" t="s">
        <v>383</v>
      </c>
      <c r="B28" s="27" t="s">
        <v>382</v>
      </c>
      <c r="C28" s="27" t="s">
        <v>111</v>
      </c>
      <c r="D28" s="31">
        <v>1875900</v>
      </c>
      <c r="E28" s="29">
        <v>14267.157450000001</v>
      </c>
      <c r="F28" s="30">
        <v>1.95673211166811</v>
      </c>
    </row>
    <row r="29" spans="1:6" x14ac:dyDescent="0.2">
      <c r="A29" s="27" t="s">
        <v>385</v>
      </c>
      <c r="B29" s="27" t="s">
        <v>384</v>
      </c>
      <c r="C29" s="27" t="s">
        <v>114</v>
      </c>
      <c r="D29" s="31">
        <v>1000416</v>
      </c>
      <c r="E29" s="29">
        <v>13974.3109</v>
      </c>
      <c r="F29" s="30">
        <v>1.9165683824750701</v>
      </c>
    </row>
    <row r="30" spans="1:6" x14ac:dyDescent="0.2">
      <c r="A30" s="27" t="s">
        <v>92</v>
      </c>
      <c r="B30" s="27" t="s">
        <v>91</v>
      </c>
      <c r="C30" s="27" t="s">
        <v>93</v>
      </c>
      <c r="D30" s="31">
        <v>822910</v>
      </c>
      <c r="E30" s="29">
        <v>13125.003049999999</v>
      </c>
      <c r="F30" s="30">
        <v>1.80008631878363</v>
      </c>
    </row>
    <row r="31" spans="1:6" x14ac:dyDescent="0.2">
      <c r="A31" s="27" t="s">
        <v>110</v>
      </c>
      <c r="B31" s="27" t="s">
        <v>109</v>
      </c>
      <c r="C31" s="27" t="s">
        <v>111</v>
      </c>
      <c r="D31" s="31">
        <v>235825</v>
      </c>
      <c r="E31" s="29">
        <v>11509.91078</v>
      </c>
      <c r="F31" s="30">
        <v>1.57857737987331</v>
      </c>
    </row>
    <row r="32" spans="1:6" x14ac:dyDescent="0.2">
      <c r="A32" s="27" t="s">
        <v>387</v>
      </c>
      <c r="B32" s="27" t="s">
        <v>386</v>
      </c>
      <c r="C32" s="27" t="s">
        <v>356</v>
      </c>
      <c r="D32" s="31">
        <v>3134035</v>
      </c>
      <c r="E32" s="29">
        <v>11138.36039</v>
      </c>
      <c r="F32" s="30">
        <v>1.5276194660938001</v>
      </c>
    </row>
    <row r="33" spans="1:6" x14ac:dyDescent="0.2">
      <c r="A33" s="27" t="s">
        <v>389</v>
      </c>
      <c r="B33" s="27" t="s">
        <v>388</v>
      </c>
      <c r="C33" s="27" t="s">
        <v>164</v>
      </c>
      <c r="D33" s="31">
        <v>23086857</v>
      </c>
      <c r="E33" s="29">
        <v>10481.433080000001</v>
      </c>
      <c r="F33" s="30">
        <v>1.43752227840847</v>
      </c>
    </row>
    <row r="34" spans="1:6" x14ac:dyDescent="0.2">
      <c r="A34" s="27" t="s">
        <v>391</v>
      </c>
      <c r="B34" s="27" t="s">
        <v>390</v>
      </c>
      <c r="C34" s="27" t="s">
        <v>392</v>
      </c>
      <c r="D34" s="31">
        <v>594140</v>
      </c>
      <c r="E34" s="29">
        <v>9854.7031100000004</v>
      </c>
      <c r="F34" s="30">
        <v>1.35156663784436</v>
      </c>
    </row>
    <row r="35" spans="1:6" x14ac:dyDescent="0.2">
      <c r="A35" s="27" t="s">
        <v>394</v>
      </c>
      <c r="B35" s="27" t="s">
        <v>393</v>
      </c>
      <c r="C35" s="27" t="s">
        <v>106</v>
      </c>
      <c r="D35" s="31">
        <v>1846602</v>
      </c>
      <c r="E35" s="29">
        <v>9354.8857320000006</v>
      </c>
      <c r="F35" s="30">
        <v>1.2830169833718501</v>
      </c>
    </row>
    <row r="36" spans="1:6" x14ac:dyDescent="0.2">
      <c r="A36" s="27" t="s">
        <v>396</v>
      </c>
      <c r="B36" s="27" t="s">
        <v>395</v>
      </c>
      <c r="C36" s="27" t="s">
        <v>93</v>
      </c>
      <c r="D36" s="31">
        <v>19398917</v>
      </c>
      <c r="E36" s="29">
        <v>9292.0812430000005</v>
      </c>
      <c r="F36" s="30">
        <v>1.2744033852662799</v>
      </c>
    </row>
    <row r="37" spans="1:6" x14ac:dyDescent="0.2">
      <c r="A37" s="27" t="s">
        <v>163</v>
      </c>
      <c r="B37" s="27" t="s">
        <v>162</v>
      </c>
      <c r="C37" s="27" t="s">
        <v>164</v>
      </c>
      <c r="D37" s="31">
        <v>1600000</v>
      </c>
      <c r="E37" s="29">
        <v>9060.7999999999993</v>
      </c>
      <c r="F37" s="30">
        <v>1.24268330110862</v>
      </c>
    </row>
    <row r="38" spans="1:6" x14ac:dyDescent="0.2">
      <c r="A38" s="27" t="s">
        <v>398</v>
      </c>
      <c r="B38" s="27" t="s">
        <v>397</v>
      </c>
      <c r="C38" s="27" t="s">
        <v>93</v>
      </c>
      <c r="D38" s="31">
        <v>9949095</v>
      </c>
      <c r="E38" s="29">
        <v>9053.6764500000008</v>
      </c>
      <c r="F38" s="30">
        <v>1.2417063104864201</v>
      </c>
    </row>
    <row r="39" spans="1:6" x14ac:dyDescent="0.2">
      <c r="A39" s="27" t="s">
        <v>400</v>
      </c>
      <c r="B39" s="27" t="s">
        <v>399</v>
      </c>
      <c r="C39" s="27" t="s">
        <v>193</v>
      </c>
      <c r="D39" s="31">
        <v>1131703</v>
      </c>
      <c r="E39" s="29">
        <v>9020.8046130000002</v>
      </c>
      <c r="F39" s="30">
        <v>1.23719795770116</v>
      </c>
    </row>
    <row r="40" spans="1:6" x14ac:dyDescent="0.2">
      <c r="A40" s="27" t="s">
        <v>402</v>
      </c>
      <c r="B40" s="27" t="s">
        <v>401</v>
      </c>
      <c r="C40" s="27" t="s">
        <v>106</v>
      </c>
      <c r="D40" s="31">
        <v>100265</v>
      </c>
      <c r="E40" s="29">
        <v>8906.9410100000005</v>
      </c>
      <c r="F40" s="30">
        <v>1.2215816326468401</v>
      </c>
    </row>
    <row r="41" spans="1:6" x14ac:dyDescent="0.2">
      <c r="A41" s="27" t="s">
        <v>404</v>
      </c>
      <c r="B41" s="27" t="s">
        <v>403</v>
      </c>
      <c r="C41" s="27" t="s">
        <v>93</v>
      </c>
      <c r="D41" s="31">
        <v>14244569</v>
      </c>
      <c r="E41" s="29">
        <v>8860.1219180000007</v>
      </c>
      <c r="F41" s="30">
        <v>1.2151604221796199</v>
      </c>
    </row>
    <row r="42" spans="1:6" x14ac:dyDescent="0.2">
      <c r="A42" s="27" t="s">
        <v>313</v>
      </c>
      <c r="B42" s="27" t="s">
        <v>312</v>
      </c>
      <c r="C42" s="27" t="s">
        <v>157</v>
      </c>
      <c r="D42" s="31">
        <v>103243</v>
      </c>
      <c r="E42" s="29">
        <v>8650.6277269999991</v>
      </c>
      <c r="F42" s="30">
        <v>1.1864284191738099</v>
      </c>
    </row>
    <row r="43" spans="1:6" x14ac:dyDescent="0.2">
      <c r="A43" s="27" t="s">
        <v>406</v>
      </c>
      <c r="B43" s="27" t="s">
        <v>405</v>
      </c>
      <c r="C43" s="27" t="s">
        <v>179</v>
      </c>
      <c r="D43" s="31">
        <v>1503836</v>
      </c>
      <c r="E43" s="29">
        <v>8485.3946300000007</v>
      </c>
      <c r="F43" s="30">
        <v>1.16376679873938</v>
      </c>
    </row>
    <row r="44" spans="1:6" x14ac:dyDescent="0.2">
      <c r="A44" s="27" t="s">
        <v>258</v>
      </c>
      <c r="B44" s="27" t="s">
        <v>257</v>
      </c>
      <c r="C44" s="27" t="s">
        <v>193</v>
      </c>
      <c r="D44" s="31">
        <v>3705630</v>
      </c>
      <c r="E44" s="29">
        <v>7737.3554400000003</v>
      </c>
      <c r="F44" s="30">
        <v>1.0611736712023101</v>
      </c>
    </row>
    <row r="45" spans="1:6" x14ac:dyDescent="0.2">
      <c r="A45" s="27" t="s">
        <v>408</v>
      </c>
      <c r="B45" s="27" t="s">
        <v>407</v>
      </c>
      <c r="C45" s="27" t="s">
        <v>273</v>
      </c>
      <c r="D45" s="31">
        <v>77642</v>
      </c>
      <c r="E45" s="29">
        <v>7346.9130709999999</v>
      </c>
      <c r="F45" s="30">
        <v>1.0076247338014701</v>
      </c>
    </row>
    <row r="46" spans="1:6" x14ac:dyDescent="0.2">
      <c r="A46" s="27" t="s">
        <v>410</v>
      </c>
      <c r="B46" s="27" t="s">
        <v>409</v>
      </c>
      <c r="C46" s="27" t="s">
        <v>150</v>
      </c>
      <c r="D46" s="31">
        <v>2806212</v>
      </c>
      <c r="E46" s="29">
        <v>7206.3524159999997</v>
      </c>
      <c r="F46" s="30">
        <v>0.98834692403175695</v>
      </c>
    </row>
    <row r="47" spans="1:6" x14ac:dyDescent="0.2">
      <c r="A47" s="27" t="s">
        <v>412</v>
      </c>
      <c r="B47" s="27" t="s">
        <v>411</v>
      </c>
      <c r="C47" s="27" t="s">
        <v>413</v>
      </c>
      <c r="D47" s="31">
        <v>2464730</v>
      </c>
      <c r="E47" s="29">
        <v>7161.2730149999998</v>
      </c>
      <c r="F47" s="30">
        <v>0.98216431114474101</v>
      </c>
    </row>
    <row r="48" spans="1:6" x14ac:dyDescent="0.2">
      <c r="A48" s="27" t="s">
        <v>415</v>
      </c>
      <c r="B48" s="27" t="s">
        <v>414</v>
      </c>
      <c r="C48" s="27" t="s">
        <v>392</v>
      </c>
      <c r="D48" s="31">
        <v>1054022</v>
      </c>
      <c r="E48" s="29">
        <v>7030.8537509999996</v>
      </c>
      <c r="F48" s="30">
        <v>0.96427738708553201</v>
      </c>
    </row>
    <row r="49" spans="1:6" x14ac:dyDescent="0.2">
      <c r="A49" s="27" t="s">
        <v>159</v>
      </c>
      <c r="B49" s="27" t="s">
        <v>158</v>
      </c>
      <c r="C49" s="27" t="s">
        <v>93</v>
      </c>
      <c r="D49" s="31">
        <v>4408453</v>
      </c>
      <c r="E49" s="29">
        <v>6949.9261550000001</v>
      </c>
      <c r="F49" s="30">
        <v>0.95317821569359495</v>
      </c>
    </row>
    <row r="50" spans="1:6" x14ac:dyDescent="0.2">
      <c r="A50" s="27" t="s">
        <v>417</v>
      </c>
      <c r="B50" s="27" t="s">
        <v>416</v>
      </c>
      <c r="C50" s="27" t="s">
        <v>130</v>
      </c>
      <c r="D50" s="31">
        <v>1667102</v>
      </c>
      <c r="E50" s="29">
        <v>6869.2937910000001</v>
      </c>
      <c r="F50" s="30">
        <v>0.94211953519389202</v>
      </c>
    </row>
    <row r="51" spans="1:6" x14ac:dyDescent="0.2">
      <c r="A51" s="27" t="s">
        <v>419</v>
      </c>
      <c r="B51" s="27" t="s">
        <v>418</v>
      </c>
      <c r="C51" s="27" t="s">
        <v>150</v>
      </c>
      <c r="D51" s="31">
        <v>1088061</v>
      </c>
      <c r="E51" s="29">
        <v>6723.1289189999998</v>
      </c>
      <c r="F51" s="30">
        <v>0.92207311041428297</v>
      </c>
    </row>
    <row r="52" spans="1:6" x14ac:dyDescent="0.2">
      <c r="A52" s="27" t="s">
        <v>421</v>
      </c>
      <c r="B52" s="27" t="s">
        <v>420</v>
      </c>
      <c r="C52" s="27" t="s">
        <v>422</v>
      </c>
      <c r="D52" s="31">
        <v>233330</v>
      </c>
      <c r="E52" s="29">
        <v>6301.77664</v>
      </c>
      <c r="F52" s="30">
        <v>0.86428489734288105</v>
      </c>
    </row>
    <row r="53" spans="1:6" x14ac:dyDescent="0.2">
      <c r="A53" s="27" t="s">
        <v>424</v>
      </c>
      <c r="B53" s="27" t="s">
        <v>423</v>
      </c>
      <c r="C53" s="27" t="s">
        <v>356</v>
      </c>
      <c r="D53" s="31">
        <v>6313159</v>
      </c>
      <c r="E53" s="29">
        <v>6215.3050359999997</v>
      </c>
      <c r="F53" s="30">
        <v>0.852425368569387</v>
      </c>
    </row>
    <row r="54" spans="1:6" x14ac:dyDescent="0.2">
      <c r="A54" s="27" t="s">
        <v>256</v>
      </c>
      <c r="B54" s="27" t="s">
        <v>255</v>
      </c>
      <c r="C54" s="27" t="s">
        <v>117</v>
      </c>
      <c r="D54" s="31">
        <v>1057947</v>
      </c>
      <c r="E54" s="29">
        <v>6180.526374</v>
      </c>
      <c r="F54" s="30">
        <v>0.84765549587577205</v>
      </c>
    </row>
    <row r="55" spans="1:6" x14ac:dyDescent="0.2">
      <c r="A55" s="27" t="s">
        <v>426</v>
      </c>
      <c r="B55" s="27" t="s">
        <v>425</v>
      </c>
      <c r="C55" s="27" t="s">
        <v>157</v>
      </c>
      <c r="D55" s="31">
        <v>988899</v>
      </c>
      <c r="E55" s="29">
        <v>5851.3153830000001</v>
      </c>
      <c r="F55" s="30">
        <v>0.80250440534765999</v>
      </c>
    </row>
    <row r="56" spans="1:6" x14ac:dyDescent="0.2">
      <c r="A56" s="27" t="s">
        <v>428</v>
      </c>
      <c r="B56" s="27" t="s">
        <v>427</v>
      </c>
      <c r="C56" s="27" t="s">
        <v>133</v>
      </c>
      <c r="D56" s="31">
        <v>2017424</v>
      </c>
      <c r="E56" s="29">
        <v>5647.7784879999999</v>
      </c>
      <c r="F56" s="30">
        <v>0.77458944192544599</v>
      </c>
    </row>
    <row r="57" spans="1:6" x14ac:dyDescent="0.2">
      <c r="A57" s="27" t="s">
        <v>430</v>
      </c>
      <c r="B57" s="27" t="s">
        <v>429</v>
      </c>
      <c r="C57" s="27" t="s">
        <v>179</v>
      </c>
      <c r="D57" s="31">
        <v>9994157</v>
      </c>
      <c r="E57" s="29">
        <v>5491.789272</v>
      </c>
      <c r="F57" s="30">
        <v>0.75319561424177295</v>
      </c>
    </row>
    <row r="58" spans="1:6" x14ac:dyDescent="0.2">
      <c r="A58" s="27" t="s">
        <v>432</v>
      </c>
      <c r="B58" s="27" t="s">
        <v>431</v>
      </c>
      <c r="C58" s="27" t="s">
        <v>413</v>
      </c>
      <c r="D58" s="31">
        <v>18921468</v>
      </c>
      <c r="E58" s="29">
        <v>4541.1523200000001</v>
      </c>
      <c r="F58" s="30">
        <v>0.62281632481178895</v>
      </c>
    </row>
    <row r="59" spans="1:6" x14ac:dyDescent="0.2">
      <c r="A59" s="27" t="s">
        <v>434</v>
      </c>
      <c r="B59" s="27" t="s">
        <v>433</v>
      </c>
      <c r="C59" s="27" t="s">
        <v>435</v>
      </c>
      <c r="D59" s="31">
        <v>3952038</v>
      </c>
      <c r="E59" s="29">
        <v>4412.4504269999998</v>
      </c>
      <c r="F59" s="30">
        <v>0.60516493715814201</v>
      </c>
    </row>
    <row r="60" spans="1:6" x14ac:dyDescent="0.2">
      <c r="A60" s="27" t="s">
        <v>437</v>
      </c>
      <c r="B60" s="27" t="s">
        <v>436</v>
      </c>
      <c r="C60" s="27" t="s">
        <v>133</v>
      </c>
      <c r="D60" s="31">
        <v>189704</v>
      </c>
      <c r="E60" s="29">
        <v>4368.4088599999995</v>
      </c>
      <c r="F60" s="30">
        <v>0.59912466258353902</v>
      </c>
    </row>
    <row r="61" spans="1:6" x14ac:dyDescent="0.2">
      <c r="A61" s="27" t="s">
        <v>439</v>
      </c>
      <c r="B61" s="27" t="s">
        <v>438</v>
      </c>
      <c r="C61" s="27" t="s">
        <v>294</v>
      </c>
      <c r="D61" s="31">
        <v>1603415</v>
      </c>
      <c r="E61" s="29">
        <v>3789.6713530000002</v>
      </c>
      <c r="F61" s="30">
        <v>0.51975115961756202</v>
      </c>
    </row>
    <row r="62" spans="1:6" x14ac:dyDescent="0.2">
      <c r="A62" s="27" t="s">
        <v>262</v>
      </c>
      <c r="B62" s="27" t="s">
        <v>261</v>
      </c>
      <c r="C62" s="27" t="s">
        <v>263</v>
      </c>
      <c r="D62" s="31">
        <v>179416</v>
      </c>
      <c r="E62" s="29">
        <v>3323.501984</v>
      </c>
      <c r="F62" s="30">
        <v>0.455816309455916</v>
      </c>
    </row>
    <row r="63" spans="1:6" x14ac:dyDescent="0.2">
      <c r="A63" s="27" t="s">
        <v>441</v>
      </c>
      <c r="B63" s="27" t="s">
        <v>440</v>
      </c>
      <c r="C63" s="27" t="s">
        <v>273</v>
      </c>
      <c r="D63" s="31">
        <v>511514</v>
      </c>
      <c r="E63" s="29">
        <v>3132.7674929999998</v>
      </c>
      <c r="F63" s="30">
        <v>0.42965718808571102</v>
      </c>
    </row>
    <row r="64" spans="1:6" x14ac:dyDescent="0.2">
      <c r="A64" s="27" t="s">
        <v>443</v>
      </c>
      <c r="B64" s="27" t="s">
        <v>442</v>
      </c>
      <c r="C64" s="27" t="s">
        <v>356</v>
      </c>
      <c r="D64" s="31">
        <v>160465</v>
      </c>
      <c r="E64" s="29">
        <v>2995.319923</v>
      </c>
      <c r="F64" s="30">
        <v>0.410806336061943</v>
      </c>
    </row>
    <row r="65" spans="1:9" x14ac:dyDescent="0.2">
      <c r="A65" s="27" t="s">
        <v>187</v>
      </c>
      <c r="B65" s="27" t="s">
        <v>186</v>
      </c>
      <c r="C65" s="27" t="s">
        <v>188</v>
      </c>
      <c r="D65" s="31">
        <v>991266</v>
      </c>
      <c r="E65" s="29">
        <v>2699.712951</v>
      </c>
      <c r="F65" s="30">
        <v>0.37026401664250103</v>
      </c>
    </row>
    <row r="66" spans="1:9" x14ac:dyDescent="0.2">
      <c r="A66" s="27" t="s">
        <v>445</v>
      </c>
      <c r="B66" s="27" t="s">
        <v>444</v>
      </c>
      <c r="C66" s="27" t="s">
        <v>111</v>
      </c>
      <c r="D66" s="31">
        <v>512700</v>
      </c>
      <c r="E66" s="29">
        <v>2303.3047499999998</v>
      </c>
      <c r="F66" s="30">
        <v>0.31589686895077301</v>
      </c>
    </row>
    <row r="67" spans="1:9" x14ac:dyDescent="0.2">
      <c r="A67" s="27" t="s">
        <v>447</v>
      </c>
      <c r="B67" s="27" t="s">
        <v>446</v>
      </c>
      <c r="C67" s="27" t="s">
        <v>96</v>
      </c>
      <c r="D67" s="31">
        <v>250000</v>
      </c>
      <c r="E67" s="29">
        <v>1200.125</v>
      </c>
      <c r="F67" s="30">
        <v>0.16459642600465499</v>
      </c>
    </row>
    <row r="68" spans="1:9" x14ac:dyDescent="0.2">
      <c r="A68" s="27" t="s">
        <v>449</v>
      </c>
      <c r="B68" s="27" t="s">
        <v>448</v>
      </c>
      <c r="C68" s="27" t="s">
        <v>287</v>
      </c>
      <c r="D68" s="31">
        <v>45772</v>
      </c>
      <c r="E68" s="29">
        <v>1116.287536</v>
      </c>
      <c r="F68" s="30">
        <v>0.15309816795678999</v>
      </c>
    </row>
    <row r="69" spans="1:9" x14ac:dyDescent="0.2">
      <c r="A69" s="27" t="s">
        <v>451</v>
      </c>
      <c r="B69" s="27" t="s">
        <v>450</v>
      </c>
      <c r="C69" s="27" t="s">
        <v>422</v>
      </c>
      <c r="D69" s="31">
        <v>188328</v>
      </c>
      <c r="E69" s="29">
        <v>1073.375436</v>
      </c>
      <c r="F69" s="30">
        <v>0.14721279910575</v>
      </c>
    </row>
    <row r="70" spans="1:9" x14ac:dyDescent="0.2">
      <c r="A70" s="27" t="s">
        <v>453</v>
      </c>
      <c r="B70" s="27" t="s">
        <v>452</v>
      </c>
      <c r="C70" s="27" t="s">
        <v>454</v>
      </c>
      <c r="D70" s="31">
        <v>3182315</v>
      </c>
      <c r="E70" s="29">
        <v>795.57875000000001</v>
      </c>
      <c r="F70" s="30">
        <v>0.10911314975960899</v>
      </c>
    </row>
    <row r="71" spans="1:9" x14ac:dyDescent="0.2">
      <c r="A71" s="26" t="s">
        <v>33</v>
      </c>
      <c r="B71" s="26"/>
      <c r="C71" s="26"/>
      <c r="D71" s="32"/>
      <c r="E71" s="33">
        <f>SUM(E7:E70)</f>
        <v>712202.08889699983</v>
      </c>
      <c r="F71" s="34">
        <f>SUM(F7:F70)</f>
        <v>97.678090553480601</v>
      </c>
      <c r="G71" s="18"/>
      <c r="H71" s="18"/>
      <c r="I71" s="18"/>
    </row>
    <row r="72" spans="1:9" x14ac:dyDescent="0.2">
      <c r="A72" s="27"/>
      <c r="B72" s="27"/>
      <c r="C72" s="27"/>
      <c r="D72" s="28"/>
      <c r="E72" s="29"/>
      <c r="F72" s="30"/>
    </row>
    <row r="73" spans="1:9" x14ac:dyDescent="0.2">
      <c r="A73" s="26" t="s">
        <v>35</v>
      </c>
      <c r="B73" s="26"/>
      <c r="C73" s="26"/>
      <c r="D73" s="32"/>
      <c r="E73" s="33">
        <f>E71</f>
        <v>712202.08889699983</v>
      </c>
      <c r="F73" s="34">
        <f>F71</f>
        <v>97.678090553480601</v>
      </c>
      <c r="G73" s="18"/>
      <c r="H73" s="18"/>
      <c r="I73" s="18"/>
    </row>
    <row r="74" spans="1:9" x14ac:dyDescent="0.2">
      <c r="A74" s="26"/>
      <c r="B74" s="26"/>
      <c r="C74" s="26"/>
      <c r="D74" s="32"/>
      <c r="E74" s="33"/>
      <c r="F74" s="34"/>
      <c r="G74" s="18"/>
      <c r="H74" s="18"/>
      <c r="I74" s="18"/>
    </row>
    <row r="75" spans="1:9" x14ac:dyDescent="0.2">
      <c r="A75" s="26" t="s">
        <v>37</v>
      </c>
      <c r="B75" s="26"/>
      <c r="C75" s="26"/>
      <c r="D75" s="32"/>
      <c r="E75" s="33">
        <f>E77-(E71)</f>
        <v>16929.781782900216</v>
      </c>
      <c r="F75" s="34">
        <f>F77-(F71)</f>
        <v>2.321909446519399</v>
      </c>
      <c r="G75" s="18"/>
      <c r="H75" s="18"/>
      <c r="I75" s="18"/>
    </row>
    <row r="76" spans="1:9" x14ac:dyDescent="0.2">
      <c r="A76" s="26"/>
      <c r="B76" s="26"/>
      <c r="C76" s="26"/>
      <c r="D76" s="32"/>
      <c r="E76" s="33"/>
      <c r="F76" s="34"/>
      <c r="G76" s="18"/>
      <c r="H76" s="18"/>
      <c r="I76" s="18"/>
    </row>
    <row r="77" spans="1:9" x14ac:dyDescent="0.2">
      <c r="A77" s="35" t="s">
        <v>36</v>
      </c>
      <c r="B77" s="35"/>
      <c r="C77" s="35"/>
      <c r="D77" s="36"/>
      <c r="E77" s="37">
        <v>729131.87067990005</v>
      </c>
      <c r="F77" s="38">
        <v>100</v>
      </c>
      <c r="G77" s="18"/>
      <c r="H77" s="18"/>
      <c r="I77" s="18"/>
    </row>
    <row r="80" spans="1:9" x14ac:dyDescent="0.2">
      <c r="A80" s="18" t="s">
        <v>39</v>
      </c>
    </row>
    <row r="81" spans="1:4" x14ac:dyDescent="0.2">
      <c r="A81" s="18" t="s">
        <v>40</v>
      </c>
    </row>
    <row r="82" spans="1:4" x14ac:dyDescent="0.2">
      <c r="A82" s="18" t="s">
        <v>41</v>
      </c>
      <c r="B82" s="18"/>
      <c r="C82" s="39" t="s">
        <v>43</v>
      </c>
      <c r="D82" s="19" t="s">
        <v>42</v>
      </c>
    </row>
    <row r="83" spans="1:4" x14ac:dyDescent="0.2">
      <c r="A83" s="9" t="s">
        <v>64</v>
      </c>
      <c r="C83" s="40">
        <v>67.509600000000006</v>
      </c>
      <c r="D83" s="40">
        <v>88.839399999999998</v>
      </c>
    </row>
    <row r="84" spans="1:4" x14ac:dyDescent="0.2">
      <c r="A84" s="9" t="s">
        <v>70</v>
      </c>
      <c r="C84" s="40">
        <v>27.098500000000001</v>
      </c>
      <c r="D84" s="40">
        <v>35.660299999999999</v>
      </c>
    </row>
    <row r="85" spans="1:4" x14ac:dyDescent="0.2">
      <c r="A85" s="9" t="s">
        <v>67</v>
      </c>
      <c r="C85" s="40">
        <v>73.700800000000001</v>
      </c>
      <c r="D85" s="40">
        <v>97.394599999999997</v>
      </c>
    </row>
    <row r="86" spans="1:4" x14ac:dyDescent="0.2">
      <c r="A86" s="9" t="s">
        <v>71</v>
      </c>
      <c r="C86" s="40">
        <v>30.6464</v>
      </c>
      <c r="D86" s="40">
        <v>40.498699999999999</v>
      </c>
    </row>
    <row r="88" spans="1:4" x14ac:dyDescent="0.2">
      <c r="A88" s="9" t="s">
        <v>44</v>
      </c>
    </row>
    <row r="90" spans="1:4" x14ac:dyDescent="0.2">
      <c r="A90" s="18" t="s">
        <v>45</v>
      </c>
      <c r="D90" s="41" t="s">
        <v>46</v>
      </c>
    </row>
    <row r="92" spans="1:4" x14ac:dyDescent="0.2">
      <c r="A92" s="18" t="s">
        <v>203</v>
      </c>
      <c r="D92" s="46">
        <v>5.6800000000000003E-2</v>
      </c>
    </row>
    <row r="94" spans="1:4" x14ac:dyDescent="0.2">
      <c r="A94" s="18" t="s">
        <v>1277</v>
      </c>
    </row>
    <row r="95" spans="1:4" x14ac:dyDescent="0.2">
      <c r="A95" s="48"/>
    </row>
    <row r="96" spans="1:4" x14ac:dyDescent="0.2">
      <c r="A96" s="49" t="s">
        <v>1263</v>
      </c>
    </row>
    <row r="97" spans="1:1" x14ac:dyDescent="0.2">
      <c r="A97" s="67"/>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49" t="s">
        <v>1282</v>
      </c>
    </row>
    <row r="111" spans="1:1" x14ac:dyDescent="0.2">
      <c r="A111" s="65"/>
    </row>
    <row r="112" spans="1:1" x14ac:dyDescent="0.2">
      <c r="A112" s="49" t="s">
        <v>1262</v>
      </c>
    </row>
    <row r="113" spans="1:1" x14ac:dyDescent="0.2">
      <c r="A113" s="65"/>
    </row>
    <row r="114" spans="1:1" x14ac:dyDescent="0.2">
      <c r="A114" s="65"/>
    </row>
    <row r="115" spans="1:1" x14ac:dyDescent="0.2">
      <c r="A115" s="65"/>
    </row>
    <row r="116" spans="1:1" x14ac:dyDescent="0.2">
      <c r="A116" s="65"/>
    </row>
    <row r="117" spans="1:1" x14ac:dyDescent="0.2">
      <c r="A117" s="65"/>
    </row>
    <row r="118" spans="1:1" x14ac:dyDescent="0.2">
      <c r="A118" s="65"/>
    </row>
    <row r="119" spans="1:1" x14ac:dyDescent="0.2">
      <c r="A119" s="65"/>
    </row>
    <row r="120" spans="1:1" x14ac:dyDescent="0.2">
      <c r="A120" s="65"/>
    </row>
    <row r="121" spans="1:1" x14ac:dyDescent="0.2">
      <c r="A121" s="65"/>
    </row>
    <row r="122" spans="1:1" x14ac:dyDescent="0.2">
      <c r="A122" s="65"/>
    </row>
    <row r="123" spans="1:1" x14ac:dyDescent="0.2">
      <c r="A123" s="65"/>
    </row>
    <row r="124" spans="1:1" x14ac:dyDescent="0.2">
      <c r="A124" s="65"/>
    </row>
  </sheetData>
  <mergeCells count="1">
    <mergeCell ref="A1:F1"/>
  </mergeCells>
  <conditionalFormatting sqref="F2:F3 F5:F65534">
    <cfRule type="cellIs" dxfId="48" priority="1" stopIfTrue="1" operator="between">
      <formula>0.009</formula>
      <formula>-0.009</formula>
    </cfRule>
  </conditionalFormatting>
  <pageMargins left="0.7" right="0.7" top="0.75" bottom="0.75" header="0.3" footer="0.3"/>
  <pageSetup paperSize="9" scale="57"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5"/>
  <sheetViews>
    <sheetView showGridLines="0"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2.21875" style="9" bestFit="1" customWidth="1"/>
    <col min="3" max="3" width="25.44140625"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13" t="s">
        <v>14</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456</v>
      </c>
      <c r="B7" s="27" t="s">
        <v>455</v>
      </c>
      <c r="C7" s="27" t="s">
        <v>106</v>
      </c>
      <c r="D7" s="31">
        <v>7391052</v>
      </c>
      <c r="E7" s="29">
        <v>35395.748030000002</v>
      </c>
      <c r="F7" s="30">
        <v>4.3395087298293902</v>
      </c>
    </row>
    <row r="8" spans="1:6" x14ac:dyDescent="0.2">
      <c r="A8" s="27" t="s">
        <v>105</v>
      </c>
      <c r="B8" s="27" t="s">
        <v>104</v>
      </c>
      <c r="C8" s="27" t="s">
        <v>106</v>
      </c>
      <c r="D8" s="31">
        <v>2622087</v>
      </c>
      <c r="E8" s="29">
        <v>31938.330699999999</v>
      </c>
      <c r="F8" s="30">
        <v>3.9156303398747001</v>
      </c>
    </row>
    <row r="9" spans="1:6" x14ac:dyDescent="0.2">
      <c r="A9" s="27" t="s">
        <v>100</v>
      </c>
      <c r="B9" s="27" t="s">
        <v>99</v>
      </c>
      <c r="C9" s="27" t="s">
        <v>93</v>
      </c>
      <c r="D9" s="31">
        <v>4463996</v>
      </c>
      <c r="E9" s="29">
        <v>31285.915969999998</v>
      </c>
      <c r="F9" s="30">
        <v>3.8356444779032399</v>
      </c>
    </row>
    <row r="10" spans="1:6" x14ac:dyDescent="0.2">
      <c r="A10" s="27" t="s">
        <v>458</v>
      </c>
      <c r="B10" s="27" t="s">
        <v>457</v>
      </c>
      <c r="C10" s="27" t="s">
        <v>96</v>
      </c>
      <c r="D10" s="31">
        <v>932514</v>
      </c>
      <c r="E10" s="29">
        <v>28948.964619999999</v>
      </c>
      <c r="F10" s="30">
        <v>3.54913490121859</v>
      </c>
    </row>
    <row r="11" spans="1:6" x14ac:dyDescent="0.2">
      <c r="A11" s="27" t="s">
        <v>92</v>
      </c>
      <c r="B11" s="27" t="s">
        <v>91</v>
      </c>
      <c r="C11" s="27" t="s">
        <v>93</v>
      </c>
      <c r="D11" s="31">
        <v>1730636</v>
      </c>
      <c r="E11" s="29">
        <v>27602.778880000002</v>
      </c>
      <c r="F11" s="30">
        <v>3.3840929090066898</v>
      </c>
    </row>
    <row r="12" spans="1:6" x14ac:dyDescent="0.2">
      <c r="A12" s="27" t="s">
        <v>303</v>
      </c>
      <c r="B12" s="27" t="s">
        <v>302</v>
      </c>
      <c r="C12" s="27" t="s">
        <v>157</v>
      </c>
      <c r="D12" s="31">
        <v>418016</v>
      </c>
      <c r="E12" s="29">
        <v>26884.281019999999</v>
      </c>
      <c r="F12" s="30">
        <v>3.2960052739271499</v>
      </c>
    </row>
    <row r="13" spans="1:6" x14ac:dyDescent="0.2">
      <c r="A13" s="27" t="s">
        <v>353</v>
      </c>
      <c r="B13" s="27" t="s">
        <v>352</v>
      </c>
      <c r="C13" s="27" t="s">
        <v>273</v>
      </c>
      <c r="D13" s="31">
        <v>1075123</v>
      </c>
      <c r="E13" s="29">
        <v>25873.37256</v>
      </c>
      <c r="F13" s="30">
        <v>3.1720681817230201</v>
      </c>
    </row>
    <row r="14" spans="1:6" x14ac:dyDescent="0.2">
      <c r="A14" s="27" t="s">
        <v>460</v>
      </c>
      <c r="B14" s="27" t="s">
        <v>459</v>
      </c>
      <c r="C14" s="27" t="s">
        <v>356</v>
      </c>
      <c r="D14" s="31">
        <v>2591632</v>
      </c>
      <c r="E14" s="29">
        <v>24988.515739999999</v>
      </c>
      <c r="F14" s="30">
        <v>3.0635849850468402</v>
      </c>
    </row>
    <row r="15" spans="1:6" x14ac:dyDescent="0.2">
      <c r="A15" s="27" t="s">
        <v>222</v>
      </c>
      <c r="B15" s="27" t="s">
        <v>221</v>
      </c>
      <c r="C15" s="27" t="s">
        <v>223</v>
      </c>
      <c r="D15" s="31">
        <v>11487252</v>
      </c>
      <c r="E15" s="29">
        <v>23313.377929999999</v>
      </c>
      <c r="F15" s="30">
        <v>2.85821356178998</v>
      </c>
    </row>
    <row r="16" spans="1:6" x14ac:dyDescent="0.2">
      <c r="A16" s="27" t="s">
        <v>462</v>
      </c>
      <c r="B16" s="27" t="s">
        <v>461</v>
      </c>
      <c r="C16" s="27" t="s">
        <v>422</v>
      </c>
      <c r="D16" s="31">
        <v>500865</v>
      </c>
      <c r="E16" s="29">
        <v>22446.76584</v>
      </c>
      <c r="F16" s="30">
        <v>2.7519671638682999</v>
      </c>
    </row>
    <row r="17" spans="1:6" x14ac:dyDescent="0.2">
      <c r="A17" s="27" t="s">
        <v>464</v>
      </c>
      <c r="B17" s="27" t="s">
        <v>463</v>
      </c>
      <c r="C17" s="27" t="s">
        <v>150</v>
      </c>
      <c r="D17" s="31">
        <v>2270034</v>
      </c>
      <c r="E17" s="29">
        <v>22351.889780000001</v>
      </c>
      <c r="F17" s="30">
        <v>2.7403353856594399</v>
      </c>
    </row>
    <row r="18" spans="1:6" x14ac:dyDescent="0.2">
      <c r="A18" s="27" t="s">
        <v>466</v>
      </c>
      <c r="B18" s="27" t="s">
        <v>465</v>
      </c>
      <c r="C18" s="27" t="s">
        <v>164</v>
      </c>
      <c r="D18" s="31">
        <v>11691722</v>
      </c>
      <c r="E18" s="29">
        <v>21208.78371</v>
      </c>
      <c r="F18" s="30">
        <v>2.6001909037380102</v>
      </c>
    </row>
    <row r="19" spans="1:6" x14ac:dyDescent="0.2">
      <c r="A19" s="27" t="s">
        <v>113</v>
      </c>
      <c r="B19" s="27" t="s">
        <v>112</v>
      </c>
      <c r="C19" s="27" t="s">
        <v>114</v>
      </c>
      <c r="D19" s="31">
        <v>836879</v>
      </c>
      <c r="E19" s="29">
        <v>21203.584780000001</v>
      </c>
      <c r="F19" s="30">
        <v>2.59955351638567</v>
      </c>
    </row>
    <row r="20" spans="1:6" x14ac:dyDescent="0.2">
      <c r="A20" s="27" t="s">
        <v>171</v>
      </c>
      <c r="B20" s="27" t="s">
        <v>170</v>
      </c>
      <c r="C20" s="27" t="s">
        <v>130</v>
      </c>
      <c r="D20" s="31">
        <v>3298612</v>
      </c>
      <c r="E20" s="29">
        <v>20888.460490000001</v>
      </c>
      <c r="F20" s="30">
        <v>2.56091936727044</v>
      </c>
    </row>
    <row r="21" spans="1:6" x14ac:dyDescent="0.2">
      <c r="A21" s="27" t="s">
        <v>159</v>
      </c>
      <c r="B21" s="27" t="s">
        <v>158</v>
      </c>
      <c r="C21" s="27" t="s">
        <v>93</v>
      </c>
      <c r="D21" s="31">
        <v>13160416</v>
      </c>
      <c r="E21" s="29">
        <v>20747.395820000002</v>
      </c>
      <c r="F21" s="30">
        <v>2.5436248784969102</v>
      </c>
    </row>
    <row r="22" spans="1:6" x14ac:dyDescent="0.2">
      <c r="A22" s="27" t="s">
        <v>201</v>
      </c>
      <c r="B22" s="27" t="s">
        <v>200</v>
      </c>
      <c r="C22" s="27" t="s">
        <v>93</v>
      </c>
      <c r="D22" s="31">
        <v>23869927</v>
      </c>
      <c r="E22" s="29">
        <v>20122.348460000001</v>
      </c>
      <c r="F22" s="30">
        <v>2.4669942483721301</v>
      </c>
    </row>
    <row r="23" spans="1:6" x14ac:dyDescent="0.2">
      <c r="A23" s="27" t="s">
        <v>108</v>
      </c>
      <c r="B23" s="27" t="s">
        <v>107</v>
      </c>
      <c r="C23" s="27" t="s">
        <v>93</v>
      </c>
      <c r="D23" s="31">
        <v>1001436</v>
      </c>
      <c r="E23" s="29">
        <v>20083.79898</v>
      </c>
      <c r="F23" s="30">
        <v>2.4622680929918701</v>
      </c>
    </row>
    <row r="24" spans="1:6" x14ac:dyDescent="0.2">
      <c r="A24" s="27" t="s">
        <v>468</v>
      </c>
      <c r="B24" s="27" t="s">
        <v>467</v>
      </c>
      <c r="C24" s="27" t="s">
        <v>147</v>
      </c>
      <c r="D24" s="31">
        <v>14789858</v>
      </c>
      <c r="E24" s="29">
        <v>19788.830000000002</v>
      </c>
      <c r="F24" s="30">
        <v>2.42610497920051</v>
      </c>
    </row>
    <row r="25" spans="1:6" x14ac:dyDescent="0.2">
      <c r="A25" s="27" t="s">
        <v>190</v>
      </c>
      <c r="B25" s="27" t="s">
        <v>189</v>
      </c>
      <c r="C25" s="27" t="s">
        <v>179</v>
      </c>
      <c r="D25" s="31">
        <v>2730269</v>
      </c>
      <c r="E25" s="29">
        <v>18791.076389999998</v>
      </c>
      <c r="F25" s="30">
        <v>2.3037806678978101</v>
      </c>
    </row>
    <row r="26" spans="1:6" x14ac:dyDescent="0.2">
      <c r="A26" s="27" t="s">
        <v>267</v>
      </c>
      <c r="B26" s="27" t="s">
        <v>266</v>
      </c>
      <c r="C26" s="27" t="s">
        <v>130</v>
      </c>
      <c r="D26" s="31">
        <v>2235553</v>
      </c>
      <c r="E26" s="29">
        <v>18188.459210000001</v>
      </c>
      <c r="F26" s="30">
        <v>2.22989997151759</v>
      </c>
    </row>
    <row r="27" spans="1:6" x14ac:dyDescent="0.2">
      <c r="A27" s="27" t="s">
        <v>470</v>
      </c>
      <c r="B27" s="27" t="s">
        <v>469</v>
      </c>
      <c r="C27" s="27" t="s">
        <v>157</v>
      </c>
      <c r="D27" s="31">
        <v>1736049</v>
      </c>
      <c r="E27" s="29">
        <v>17809.258669999999</v>
      </c>
      <c r="F27" s="30">
        <v>2.1834100922165098</v>
      </c>
    </row>
    <row r="28" spans="1:6" x14ac:dyDescent="0.2">
      <c r="A28" s="27" t="s">
        <v>472</v>
      </c>
      <c r="B28" s="27" t="s">
        <v>471</v>
      </c>
      <c r="C28" s="27" t="s">
        <v>130</v>
      </c>
      <c r="D28" s="31">
        <v>3091673</v>
      </c>
      <c r="E28" s="29">
        <v>17746.203020000001</v>
      </c>
      <c r="F28" s="30">
        <v>2.1756794873029501</v>
      </c>
    </row>
    <row r="29" spans="1:6" x14ac:dyDescent="0.2">
      <c r="A29" s="27" t="s">
        <v>474</v>
      </c>
      <c r="B29" s="27" t="s">
        <v>473</v>
      </c>
      <c r="C29" s="27" t="s">
        <v>111</v>
      </c>
      <c r="D29" s="31">
        <v>721075</v>
      </c>
      <c r="E29" s="29">
        <v>17387.64201</v>
      </c>
      <c r="F29" s="30">
        <v>2.13172000856125</v>
      </c>
    </row>
    <row r="30" spans="1:6" x14ac:dyDescent="0.2">
      <c r="A30" s="27" t="s">
        <v>154</v>
      </c>
      <c r="B30" s="27" t="s">
        <v>153</v>
      </c>
      <c r="C30" s="27" t="s">
        <v>117</v>
      </c>
      <c r="D30" s="31">
        <v>3864460</v>
      </c>
      <c r="E30" s="29">
        <v>16702.196120000001</v>
      </c>
      <c r="F30" s="30">
        <v>2.0476845356858102</v>
      </c>
    </row>
    <row r="31" spans="1:6" x14ac:dyDescent="0.2">
      <c r="A31" s="27" t="s">
        <v>476</v>
      </c>
      <c r="B31" s="27" t="s">
        <v>475</v>
      </c>
      <c r="C31" s="27" t="s">
        <v>114</v>
      </c>
      <c r="D31" s="31">
        <v>1705821</v>
      </c>
      <c r="E31" s="29">
        <v>15605.70342</v>
      </c>
      <c r="F31" s="30">
        <v>1.9132548397853</v>
      </c>
    </row>
    <row r="32" spans="1:6" x14ac:dyDescent="0.2">
      <c r="A32" s="27" t="s">
        <v>209</v>
      </c>
      <c r="B32" s="27" t="s">
        <v>208</v>
      </c>
      <c r="C32" s="27" t="s">
        <v>150</v>
      </c>
      <c r="D32" s="31">
        <v>2866529</v>
      </c>
      <c r="E32" s="29">
        <v>15579.58512</v>
      </c>
      <c r="F32" s="30">
        <v>1.91005274356848</v>
      </c>
    </row>
    <row r="33" spans="1:6" x14ac:dyDescent="0.2">
      <c r="A33" s="27" t="s">
        <v>478</v>
      </c>
      <c r="B33" s="27" t="s">
        <v>477</v>
      </c>
      <c r="C33" s="27" t="s">
        <v>150</v>
      </c>
      <c r="D33" s="31">
        <v>482739</v>
      </c>
      <c r="E33" s="29">
        <v>15002.32127</v>
      </c>
      <c r="F33" s="30">
        <v>1.83928035829874</v>
      </c>
    </row>
    <row r="34" spans="1:6" x14ac:dyDescent="0.2">
      <c r="A34" s="27" t="s">
        <v>480</v>
      </c>
      <c r="B34" s="27" t="s">
        <v>479</v>
      </c>
      <c r="C34" s="27" t="s">
        <v>179</v>
      </c>
      <c r="D34" s="31">
        <v>576465</v>
      </c>
      <c r="E34" s="29">
        <v>14124.2572</v>
      </c>
      <c r="F34" s="30">
        <v>1.7316299508575701</v>
      </c>
    </row>
    <row r="35" spans="1:6" x14ac:dyDescent="0.2">
      <c r="A35" s="27" t="s">
        <v>482</v>
      </c>
      <c r="B35" s="27" t="s">
        <v>481</v>
      </c>
      <c r="C35" s="27" t="s">
        <v>294</v>
      </c>
      <c r="D35" s="31">
        <v>1985126</v>
      </c>
      <c r="E35" s="29">
        <v>13981.24242</v>
      </c>
      <c r="F35" s="30">
        <v>1.7140963791478001</v>
      </c>
    </row>
    <row r="36" spans="1:6" x14ac:dyDescent="0.2">
      <c r="A36" s="27" t="s">
        <v>484</v>
      </c>
      <c r="B36" s="27" t="s">
        <v>483</v>
      </c>
      <c r="C36" s="27" t="s">
        <v>114</v>
      </c>
      <c r="D36" s="31">
        <v>6044174</v>
      </c>
      <c r="E36" s="29">
        <v>13641.700720000001</v>
      </c>
      <c r="F36" s="30">
        <v>1.6724686624502401</v>
      </c>
    </row>
    <row r="37" spans="1:6" x14ac:dyDescent="0.2">
      <c r="A37" s="27" t="s">
        <v>250</v>
      </c>
      <c r="B37" s="27" t="s">
        <v>249</v>
      </c>
      <c r="C37" s="27" t="s">
        <v>179</v>
      </c>
      <c r="D37" s="31">
        <v>11253507</v>
      </c>
      <c r="E37" s="29">
        <v>13616.743469999999</v>
      </c>
      <c r="F37" s="30">
        <v>1.6694089106361101</v>
      </c>
    </row>
    <row r="38" spans="1:6" x14ac:dyDescent="0.2">
      <c r="A38" s="27" t="s">
        <v>486</v>
      </c>
      <c r="B38" s="27" t="s">
        <v>485</v>
      </c>
      <c r="C38" s="27" t="s">
        <v>487</v>
      </c>
      <c r="D38" s="31">
        <v>1536228</v>
      </c>
      <c r="E38" s="29">
        <v>12204.56335</v>
      </c>
      <c r="F38" s="30">
        <v>1.4962760260411101</v>
      </c>
    </row>
    <row r="39" spans="1:6" x14ac:dyDescent="0.2">
      <c r="A39" s="27" t="s">
        <v>489</v>
      </c>
      <c r="B39" s="27" t="s">
        <v>488</v>
      </c>
      <c r="C39" s="27" t="s">
        <v>147</v>
      </c>
      <c r="D39" s="31">
        <v>799918</v>
      </c>
      <c r="E39" s="29">
        <v>11839.58632</v>
      </c>
      <c r="F39" s="30">
        <v>1.45152994505619</v>
      </c>
    </row>
    <row r="40" spans="1:6" x14ac:dyDescent="0.2">
      <c r="A40" s="27" t="s">
        <v>127</v>
      </c>
      <c r="B40" s="27" t="s">
        <v>126</v>
      </c>
      <c r="C40" s="27" t="s">
        <v>120</v>
      </c>
      <c r="D40" s="31">
        <v>3725151</v>
      </c>
      <c r="E40" s="29">
        <v>11771.47716</v>
      </c>
      <c r="F40" s="30">
        <v>1.4431797812412901</v>
      </c>
    </row>
    <row r="41" spans="1:6" x14ac:dyDescent="0.2">
      <c r="A41" s="27" t="s">
        <v>441</v>
      </c>
      <c r="B41" s="27" t="s">
        <v>440</v>
      </c>
      <c r="C41" s="27" t="s">
        <v>273</v>
      </c>
      <c r="D41" s="31">
        <v>1898063</v>
      </c>
      <c r="E41" s="29">
        <v>11624.68684</v>
      </c>
      <c r="F41" s="30">
        <v>1.4251833293919201</v>
      </c>
    </row>
    <row r="42" spans="1:6" x14ac:dyDescent="0.2">
      <c r="A42" s="27" t="s">
        <v>239</v>
      </c>
      <c r="B42" s="27" t="s">
        <v>238</v>
      </c>
      <c r="C42" s="27" t="s">
        <v>114</v>
      </c>
      <c r="D42" s="31">
        <v>68736</v>
      </c>
      <c r="E42" s="29">
        <v>10636.552320000001</v>
      </c>
      <c r="F42" s="30">
        <v>1.3040383158114299</v>
      </c>
    </row>
    <row r="43" spans="1:6" x14ac:dyDescent="0.2">
      <c r="A43" s="27" t="s">
        <v>243</v>
      </c>
      <c r="B43" s="27" t="s">
        <v>242</v>
      </c>
      <c r="C43" s="27" t="s">
        <v>93</v>
      </c>
      <c r="D43" s="31">
        <v>5234341</v>
      </c>
      <c r="E43" s="29">
        <v>9992.3569690000004</v>
      </c>
      <c r="F43" s="30">
        <v>1.2250601473881899</v>
      </c>
    </row>
    <row r="44" spans="1:6" x14ac:dyDescent="0.2">
      <c r="A44" s="27" t="s">
        <v>156</v>
      </c>
      <c r="B44" s="27" t="s">
        <v>155</v>
      </c>
      <c r="C44" s="27" t="s">
        <v>157</v>
      </c>
      <c r="D44" s="31">
        <v>4056067</v>
      </c>
      <c r="E44" s="29">
        <v>9992.1210549999996</v>
      </c>
      <c r="F44" s="30">
        <v>1.2250312243982999</v>
      </c>
    </row>
    <row r="45" spans="1:6" x14ac:dyDescent="0.2">
      <c r="A45" s="27" t="s">
        <v>491</v>
      </c>
      <c r="B45" s="27" t="s">
        <v>490</v>
      </c>
      <c r="C45" s="27" t="s">
        <v>248</v>
      </c>
      <c r="D45" s="31">
        <v>294936</v>
      </c>
      <c r="E45" s="29">
        <v>9374.0983560000004</v>
      </c>
      <c r="F45" s="30">
        <v>1.14926181573175</v>
      </c>
    </row>
    <row r="46" spans="1:6" x14ac:dyDescent="0.2">
      <c r="A46" s="27" t="s">
        <v>493</v>
      </c>
      <c r="B46" s="27" t="s">
        <v>492</v>
      </c>
      <c r="C46" s="27" t="s">
        <v>96</v>
      </c>
      <c r="D46" s="31">
        <v>228304</v>
      </c>
      <c r="E46" s="29">
        <v>8484.4615520000007</v>
      </c>
      <c r="F46" s="30">
        <v>1.0401925943647301</v>
      </c>
    </row>
    <row r="47" spans="1:6" x14ac:dyDescent="0.2">
      <c r="A47" s="27" t="s">
        <v>495</v>
      </c>
      <c r="B47" s="27" t="s">
        <v>494</v>
      </c>
      <c r="C47" s="27" t="s">
        <v>106</v>
      </c>
      <c r="D47" s="31">
        <v>703720</v>
      </c>
      <c r="E47" s="29">
        <v>8423.5283999999992</v>
      </c>
      <c r="F47" s="30">
        <v>1.0327222071075901</v>
      </c>
    </row>
    <row r="48" spans="1:6" x14ac:dyDescent="0.2">
      <c r="A48" s="27" t="s">
        <v>497</v>
      </c>
      <c r="B48" s="27" t="s">
        <v>496</v>
      </c>
      <c r="C48" s="27" t="s">
        <v>356</v>
      </c>
      <c r="D48" s="31">
        <v>821062</v>
      </c>
      <c r="E48" s="29">
        <v>7869.4687389999999</v>
      </c>
      <c r="F48" s="30">
        <v>0.96479464886760302</v>
      </c>
    </row>
    <row r="49" spans="1:9" x14ac:dyDescent="0.2">
      <c r="A49" s="27" t="s">
        <v>499</v>
      </c>
      <c r="B49" s="27" t="s">
        <v>498</v>
      </c>
      <c r="C49" s="27" t="s">
        <v>273</v>
      </c>
      <c r="D49" s="31">
        <v>832234</v>
      </c>
      <c r="E49" s="29">
        <v>7738.5278490000001</v>
      </c>
      <c r="F49" s="30">
        <v>0.94874133266801297</v>
      </c>
    </row>
    <row r="50" spans="1:9" x14ac:dyDescent="0.2">
      <c r="A50" s="27" t="s">
        <v>501</v>
      </c>
      <c r="B50" s="27" t="s">
        <v>500</v>
      </c>
      <c r="C50" s="27" t="s">
        <v>106</v>
      </c>
      <c r="D50" s="31">
        <v>408468</v>
      </c>
      <c r="E50" s="29">
        <v>7263.1737419999999</v>
      </c>
      <c r="F50" s="30">
        <v>0.89046305316002194</v>
      </c>
    </row>
    <row r="51" spans="1:9" x14ac:dyDescent="0.2">
      <c r="A51" s="27" t="s">
        <v>396</v>
      </c>
      <c r="B51" s="27" t="s">
        <v>395</v>
      </c>
      <c r="C51" s="27" t="s">
        <v>93</v>
      </c>
      <c r="D51" s="31">
        <v>12530441</v>
      </c>
      <c r="E51" s="29">
        <v>6002.0812390000001</v>
      </c>
      <c r="F51" s="30">
        <v>0.73585346781512095</v>
      </c>
    </row>
    <row r="52" spans="1:9" x14ac:dyDescent="0.2">
      <c r="A52" s="27" t="s">
        <v>503</v>
      </c>
      <c r="B52" s="27" t="s">
        <v>502</v>
      </c>
      <c r="C52" s="27" t="s">
        <v>193</v>
      </c>
      <c r="D52" s="31">
        <v>293622</v>
      </c>
      <c r="E52" s="29">
        <v>5741.1909660000001</v>
      </c>
      <c r="F52" s="30">
        <v>0.70386839389461697</v>
      </c>
    </row>
    <row r="53" spans="1:9" x14ac:dyDescent="0.2">
      <c r="A53" s="27" t="s">
        <v>505</v>
      </c>
      <c r="B53" s="27" t="s">
        <v>504</v>
      </c>
      <c r="C53" s="27" t="s">
        <v>193</v>
      </c>
      <c r="D53" s="31">
        <v>2053763</v>
      </c>
      <c r="E53" s="29">
        <v>4921.84303</v>
      </c>
      <c r="F53" s="30">
        <v>0.60341656792879395</v>
      </c>
    </row>
    <row r="54" spans="1:9" x14ac:dyDescent="0.2">
      <c r="A54" s="27" t="s">
        <v>408</v>
      </c>
      <c r="B54" s="27" t="s">
        <v>407</v>
      </c>
      <c r="C54" s="27" t="s">
        <v>273</v>
      </c>
      <c r="D54" s="31">
        <v>44595</v>
      </c>
      <c r="E54" s="29">
        <v>4219.824173</v>
      </c>
      <c r="F54" s="30">
        <v>0.517349253971356</v>
      </c>
    </row>
    <row r="55" spans="1:9" x14ac:dyDescent="0.2">
      <c r="A55" s="27" t="s">
        <v>313</v>
      </c>
      <c r="B55" s="27" t="s">
        <v>312</v>
      </c>
      <c r="C55" s="27" t="s">
        <v>157</v>
      </c>
      <c r="D55" s="31">
        <v>18278</v>
      </c>
      <c r="E55" s="29">
        <v>1531.4953419999999</v>
      </c>
      <c r="F55" s="30">
        <v>0.18776089717525499</v>
      </c>
    </row>
    <row r="56" spans="1:9" x14ac:dyDescent="0.2">
      <c r="A56" s="27" t="s">
        <v>230</v>
      </c>
      <c r="B56" s="27" t="s">
        <v>229</v>
      </c>
      <c r="C56" s="27" t="s">
        <v>193</v>
      </c>
      <c r="D56" s="31">
        <v>64942</v>
      </c>
      <c r="E56" s="29">
        <v>316.33248200000003</v>
      </c>
      <c r="F56" s="30">
        <v>3.8782273113825198E-2</v>
      </c>
    </row>
    <row r="57" spans="1:9" x14ac:dyDescent="0.2">
      <c r="A57" s="26" t="s">
        <v>33</v>
      </c>
      <c r="B57" s="26"/>
      <c r="C57" s="26"/>
      <c r="D57" s="32"/>
      <c r="E57" s="33">
        <f>SUM(E7:E56)</f>
        <v>803196.90223399969</v>
      </c>
      <c r="F57" s="34">
        <f>SUM(F7:F56)</f>
        <v>98.471713779356136</v>
      </c>
      <c r="G57" s="18"/>
      <c r="H57" s="18"/>
      <c r="I57" s="18"/>
    </row>
    <row r="58" spans="1:9" x14ac:dyDescent="0.2">
      <c r="A58" s="27"/>
      <c r="B58" s="27"/>
      <c r="C58" s="27"/>
      <c r="D58" s="28"/>
      <c r="E58" s="29"/>
      <c r="F58" s="30"/>
    </row>
    <row r="59" spans="1:9" x14ac:dyDescent="0.2">
      <c r="A59" s="26" t="s">
        <v>1264</v>
      </c>
      <c r="B59" s="27"/>
      <c r="C59" s="27"/>
      <c r="D59" s="28"/>
      <c r="E59" s="29"/>
      <c r="F59" s="30"/>
    </row>
    <row r="60" spans="1:9" x14ac:dyDescent="0.2">
      <c r="A60" s="27"/>
      <c r="B60" s="27" t="s">
        <v>707</v>
      </c>
      <c r="C60" s="27" t="s">
        <v>179</v>
      </c>
      <c r="D60" s="31">
        <v>8100</v>
      </c>
      <c r="E60" s="29">
        <v>8.0999999999999996E-4</v>
      </c>
      <c r="F60" s="30">
        <v>9.9305771647561604E-8</v>
      </c>
    </row>
    <row r="61" spans="1:9" x14ac:dyDescent="0.2">
      <c r="A61" s="26" t="s">
        <v>33</v>
      </c>
      <c r="B61" s="26"/>
      <c r="C61" s="26"/>
      <c r="D61" s="32"/>
      <c r="E61" s="33">
        <f>SUM(E59:E60)</f>
        <v>8.0999999999999996E-4</v>
      </c>
      <c r="F61" s="34">
        <f>SUM(F59:F60)</f>
        <v>9.9305771647561604E-8</v>
      </c>
      <c r="G61" s="18"/>
      <c r="H61" s="18"/>
      <c r="I61" s="18"/>
    </row>
    <row r="62" spans="1:9" x14ac:dyDescent="0.2">
      <c r="A62" s="27"/>
      <c r="B62" s="27"/>
      <c r="C62" s="27"/>
      <c r="D62" s="28"/>
      <c r="E62" s="29"/>
      <c r="F62" s="30"/>
    </row>
    <row r="63" spans="1:9" x14ac:dyDescent="0.2">
      <c r="A63" s="26" t="s">
        <v>35</v>
      </c>
      <c r="B63" s="26"/>
      <c r="C63" s="26"/>
      <c r="D63" s="32"/>
      <c r="E63" s="33">
        <f>E57+E61</f>
        <v>803196.90304399969</v>
      </c>
      <c r="F63" s="34">
        <f>F57+F61</f>
        <v>98.471713878661902</v>
      </c>
      <c r="G63" s="18"/>
      <c r="H63" s="18"/>
      <c r="I63" s="18"/>
    </row>
    <row r="64" spans="1:9" x14ac:dyDescent="0.2">
      <c r="A64" s="26"/>
      <c r="B64" s="26"/>
      <c r="C64" s="26"/>
      <c r="D64" s="32"/>
      <c r="E64" s="33"/>
      <c r="F64" s="34"/>
      <c r="G64" s="18"/>
      <c r="H64" s="18"/>
      <c r="I64" s="18"/>
    </row>
    <row r="65" spans="1:9" x14ac:dyDescent="0.2">
      <c r="A65" s="26" t="s">
        <v>37</v>
      </c>
      <c r="B65" s="26"/>
      <c r="C65" s="26"/>
      <c r="D65" s="32"/>
      <c r="E65" s="33">
        <f>E67-(E57+E61)</f>
        <v>12465.657713000313</v>
      </c>
      <c r="F65" s="34">
        <f>F67-(F57+F61)</f>
        <v>1.5282861213380983</v>
      </c>
      <c r="G65" s="18"/>
      <c r="H65" s="18"/>
      <c r="I65" s="18"/>
    </row>
    <row r="66" spans="1:9" x14ac:dyDescent="0.2">
      <c r="A66" s="26"/>
      <c r="B66" s="26"/>
      <c r="C66" s="26"/>
      <c r="D66" s="32"/>
      <c r="E66" s="33"/>
      <c r="F66" s="34"/>
      <c r="G66" s="18"/>
      <c r="H66" s="18"/>
      <c r="I66" s="18"/>
    </row>
    <row r="67" spans="1:9" x14ac:dyDescent="0.2">
      <c r="A67" s="35" t="s">
        <v>36</v>
      </c>
      <c r="B67" s="35"/>
      <c r="C67" s="35"/>
      <c r="D67" s="36"/>
      <c r="E67" s="37">
        <v>815662.560757</v>
      </c>
      <c r="F67" s="38">
        <v>100</v>
      </c>
      <c r="G67" s="18"/>
      <c r="H67" s="18"/>
      <c r="I67" s="18"/>
    </row>
    <row r="68" spans="1:9" x14ac:dyDescent="0.2">
      <c r="F68" s="20" t="s">
        <v>506</v>
      </c>
    </row>
    <row r="69" spans="1:9" x14ac:dyDescent="0.2">
      <c r="A69" s="53" t="s">
        <v>38</v>
      </c>
      <c r="F69" s="20"/>
    </row>
    <row r="70" spans="1:9" x14ac:dyDescent="0.2">
      <c r="A70" s="53" t="s">
        <v>708</v>
      </c>
      <c r="F70" s="20"/>
    </row>
    <row r="72" spans="1:9" x14ac:dyDescent="0.2">
      <c r="A72" s="18" t="s">
        <v>39</v>
      </c>
    </row>
    <row r="73" spans="1:9" x14ac:dyDescent="0.2">
      <c r="A73" s="18" t="s">
        <v>40</v>
      </c>
    </row>
    <row r="74" spans="1:9" x14ac:dyDescent="0.2">
      <c r="A74" s="18" t="s">
        <v>41</v>
      </c>
      <c r="B74" s="18"/>
      <c r="C74" s="39" t="s">
        <v>43</v>
      </c>
      <c r="D74" s="19" t="s">
        <v>42</v>
      </c>
    </row>
    <row r="75" spans="1:9" x14ac:dyDescent="0.2">
      <c r="A75" s="9" t="s">
        <v>64</v>
      </c>
      <c r="C75" s="40">
        <v>1253.4259999999999</v>
      </c>
      <c r="D75" s="40">
        <v>1543.1660999999999</v>
      </c>
    </row>
    <row r="76" spans="1:9" x14ac:dyDescent="0.2">
      <c r="A76" s="9" t="s">
        <v>70</v>
      </c>
      <c r="C76" s="40">
        <v>65.7971</v>
      </c>
      <c r="D76" s="40">
        <v>74.3523</v>
      </c>
    </row>
    <row r="77" spans="1:9" x14ac:dyDescent="0.2">
      <c r="A77" s="9" t="s">
        <v>67</v>
      </c>
      <c r="C77" s="40">
        <v>1360.3939</v>
      </c>
      <c r="D77" s="40">
        <v>1681.5440000000001</v>
      </c>
    </row>
    <row r="78" spans="1:9" x14ac:dyDescent="0.2">
      <c r="A78" s="9" t="s">
        <v>71</v>
      </c>
      <c r="C78" s="40">
        <v>74.181299999999993</v>
      </c>
      <c r="D78" s="40">
        <v>85.024799999999999</v>
      </c>
    </row>
    <row r="80" spans="1:9" x14ac:dyDescent="0.2">
      <c r="A80" s="18" t="s">
        <v>45</v>
      </c>
    </row>
    <row r="81" spans="1:4" x14ac:dyDescent="0.2">
      <c r="A81" s="115" t="s">
        <v>61</v>
      </c>
      <c r="B81" s="116"/>
      <c r="C81" s="44" t="s">
        <v>62</v>
      </c>
    </row>
    <row r="82" spans="1:4" x14ac:dyDescent="0.2">
      <c r="A82" s="111" t="s">
        <v>70</v>
      </c>
      <c r="B82" s="112"/>
      <c r="C82" s="45">
        <v>6</v>
      </c>
    </row>
    <row r="83" spans="1:4" x14ac:dyDescent="0.2">
      <c r="A83" s="111" t="s">
        <v>71</v>
      </c>
      <c r="B83" s="112"/>
      <c r="C83" s="45">
        <v>6</v>
      </c>
    </row>
    <row r="84" spans="1:4" x14ac:dyDescent="0.2">
      <c r="A84" s="9" t="s">
        <v>63</v>
      </c>
    </row>
    <row r="85" spans="1:4" x14ac:dyDescent="0.2">
      <c r="A85" s="9" t="s">
        <v>44</v>
      </c>
    </row>
    <row r="87" spans="1:4" x14ac:dyDescent="0.2">
      <c r="A87" s="18" t="s">
        <v>203</v>
      </c>
      <c r="D87" s="46">
        <v>6.4899999999999999E-2</v>
      </c>
    </row>
    <row r="89" spans="1:4" x14ac:dyDescent="0.2">
      <c r="A89" s="18" t="s">
        <v>48</v>
      </c>
      <c r="D89" s="41">
        <v>1</v>
      </c>
    </row>
    <row r="90" spans="1:4" x14ac:dyDescent="0.2">
      <c r="A90" s="9" t="s">
        <v>49</v>
      </c>
    </row>
    <row r="91" spans="1:4" x14ac:dyDescent="0.2">
      <c r="A91" s="48" t="s">
        <v>709</v>
      </c>
    </row>
    <row r="93" spans="1:4" x14ac:dyDescent="0.2">
      <c r="A93" s="18" t="s">
        <v>1283</v>
      </c>
    </row>
    <row r="94" spans="1:4" x14ac:dyDescent="0.2">
      <c r="A94" s="18"/>
    </row>
    <row r="95" spans="1:4" x14ac:dyDescent="0.2">
      <c r="A95" s="49" t="s">
        <v>1263</v>
      </c>
    </row>
    <row r="96" spans="1:4" x14ac:dyDescent="0.2">
      <c r="A96" s="67"/>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49" t="s">
        <v>1284</v>
      </c>
    </row>
    <row r="110" spans="1:1" x14ac:dyDescent="0.2">
      <c r="A110" s="65"/>
    </row>
    <row r="111" spans="1:1" x14ac:dyDescent="0.2">
      <c r="A111" s="49" t="s">
        <v>1262</v>
      </c>
    </row>
    <row r="112" spans="1:1" x14ac:dyDescent="0.2">
      <c r="A112" s="65"/>
    </row>
    <row r="113" spans="1:1" x14ac:dyDescent="0.2">
      <c r="A113" s="65"/>
    </row>
    <row r="114" spans="1:1" x14ac:dyDescent="0.2">
      <c r="A114" s="65"/>
    </row>
    <row r="115" spans="1:1" x14ac:dyDescent="0.2">
      <c r="A115" s="65"/>
    </row>
    <row r="116" spans="1:1" x14ac:dyDescent="0.2">
      <c r="A116" s="65"/>
    </row>
    <row r="117" spans="1:1" x14ac:dyDescent="0.2">
      <c r="A117" s="65"/>
    </row>
    <row r="118" spans="1:1" x14ac:dyDescent="0.2">
      <c r="A118" s="65"/>
    </row>
    <row r="119" spans="1:1" x14ac:dyDescent="0.2">
      <c r="A119" s="65"/>
    </row>
    <row r="120" spans="1:1" x14ac:dyDescent="0.2">
      <c r="A120" s="65"/>
    </row>
    <row r="121" spans="1:1" x14ac:dyDescent="0.2">
      <c r="A121" s="65"/>
    </row>
    <row r="122" spans="1:1" x14ac:dyDescent="0.2">
      <c r="A122" s="65"/>
    </row>
    <row r="123" spans="1:1" x14ac:dyDescent="0.2">
      <c r="A123" s="65"/>
    </row>
    <row r="125" spans="1:1" x14ac:dyDescent="0.2">
      <c r="A125" s="53" t="s">
        <v>1267</v>
      </c>
    </row>
  </sheetData>
  <mergeCells count="4">
    <mergeCell ref="A1:F1"/>
    <mergeCell ref="A81:B81"/>
    <mergeCell ref="A82:B82"/>
    <mergeCell ref="A83:B83"/>
  </mergeCells>
  <conditionalFormatting sqref="F2:F3 F5:F65571">
    <cfRule type="cellIs" dxfId="47" priority="1" stopIfTrue="1" operator="between">
      <formula>0.009</formula>
      <formula>-0.009</formula>
    </cfRule>
  </conditionalFormatting>
  <hyperlinks>
    <hyperlink ref="A91" r:id="rId1" xr:uid="{00000000-0004-0000-1700-000001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6" max="93" man="1"/>
  </colBreak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6"/>
  <sheetViews>
    <sheetView showGridLines="0"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7.21875" style="9" customWidth="1"/>
    <col min="3" max="3" width="20.77734375"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13" t="s">
        <v>15</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95</v>
      </c>
      <c r="B7" s="27" t="s">
        <v>94</v>
      </c>
      <c r="C7" s="27" t="s">
        <v>96</v>
      </c>
      <c r="D7" s="31">
        <v>405492</v>
      </c>
      <c r="E7" s="29">
        <v>6792.8019839999997</v>
      </c>
      <c r="F7" s="30">
        <v>9.6626166417699793</v>
      </c>
    </row>
    <row r="8" spans="1:6" x14ac:dyDescent="0.2">
      <c r="A8" s="27" t="s">
        <v>92</v>
      </c>
      <c r="B8" s="27" t="s">
        <v>91</v>
      </c>
      <c r="C8" s="27" t="s">
        <v>93</v>
      </c>
      <c r="D8" s="31">
        <v>395485</v>
      </c>
      <c r="E8" s="29">
        <v>6307.7880080000004</v>
      </c>
      <c r="F8" s="30">
        <v>8.9726945555635194</v>
      </c>
    </row>
    <row r="9" spans="1:6" x14ac:dyDescent="0.2">
      <c r="A9" s="27" t="s">
        <v>303</v>
      </c>
      <c r="B9" s="27" t="s">
        <v>302</v>
      </c>
      <c r="C9" s="27" t="s">
        <v>157</v>
      </c>
      <c r="D9" s="31">
        <v>77910</v>
      </c>
      <c r="E9" s="29">
        <v>5010.7037399999999</v>
      </c>
      <c r="F9" s="30">
        <v>7.1276197155672998</v>
      </c>
    </row>
    <row r="10" spans="1:6" x14ac:dyDescent="0.2">
      <c r="A10" s="27" t="s">
        <v>100</v>
      </c>
      <c r="B10" s="27" t="s">
        <v>99</v>
      </c>
      <c r="C10" s="27" t="s">
        <v>93</v>
      </c>
      <c r="D10" s="31">
        <v>583651</v>
      </c>
      <c r="E10" s="29">
        <v>4090.5180340000002</v>
      </c>
      <c r="F10" s="30">
        <v>5.8186750801638896</v>
      </c>
    </row>
    <row r="11" spans="1:6" x14ac:dyDescent="0.2">
      <c r="A11" s="27" t="s">
        <v>98</v>
      </c>
      <c r="B11" s="27" t="s">
        <v>97</v>
      </c>
      <c r="C11" s="27" t="s">
        <v>93</v>
      </c>
      <c r="D11" s="31">
        <v>458037</v>
      </c>
      <c r="E11" s="29">
        <v>3511.0826240000001</v>
      </c>
      <c r="F11" s="30">
        <v>4.9944405082325201</v>
      </c>
    </row>
    <row r="12" spans="1:6" x14ac:dyDescent="0.2">
      <c r="A12" s="27" t="s">
        <v>218</v>
      </c>
      <c r="B12" s="27" t="s">
        <v>217</v>
      </c>
      <c r="C12" s="27" t="s">
        <v>96</v>
      </c>
      <c r="D12" s="31">
        <v>269692</v>
      </c>
      <c r="E12" s="29">
        <v>3450.8439859999999</v>
      </c>
      <c r="F12" s="30">
        <v>4.9087523242714104</v>
      </c>
    </row>
    <row r="13" spans="1:6" x14ac:dyDescent="0.2">
      <c r="A13" s="27" t="s">
        <v>108</v>
      </c>
      <c r="B13" s="27" t="s">
        <v>107</v>
      </c>
      <c r="C13" s="27" t="s">
        <v>93</v>
      </c>
      <c r="D13" s="31">
        <v>169031</v>
      </c>
      <c r="E13" s="29">
        <v>3389.9167050000001</v>
      </c>
      <c r="F13" s="30">
        <v>4.8220845602595803</v>
      </c>
    </row>
    <row r="14" spans="1:6" x14ac:dyDescent="0.2">
      <c r="A14" s="27" t="s">
        <v>239</v>
      </c>
      <c r="B14" s="27" t="s">
        <v>238</v>
      </c>
      <c r="C14" s="27" t="s">
        <v>114</v>
      </c>
      <c r="D14" s="31">
        <v>21180</v>
      </c>
      <c r="E14" s="29">
        <v>3277.4991</v>
      </c>
      <c r="F14" s="30">
        <v>4.6621729032644996</v>
      </c>
    </row>
    <row r="15" spans="1:6" x14ac:dyDescent="0.2">
      <c r="A15" s="27" t="s">
        <v>132</v>
      </c>
      <c r="B15" s="27" t="s">
        <v>131</v>
      </c>
      <c r="C15" s="27" t="s">
        <v>133</v>
      </c>
      <c r="D15" s="31">
        <v>148885</v>
      </c>
      <c r="E15" s="29">
        <v>2535.4371080000001</v>
      </c>
      <c r="F15" s="30">
        <v>3.60660547026509</v>
      </c>
    </row>
    <row r="16" spans="1:6" x14ac:dyDescent="0.2">
      <c r="A16" s="27" t="s">
        <v>508</v>
      </c>
      <c r="B16" s="27" t="s">
        <v>507</v>
      </c>
      <c r="C16" s="27" t="s">
        <v>130</v>
      </c>
      <c r="D16" s="31">
        <v>73037</v>
      </c>
      <c r="E16" s="29">
        <v>2369.7950209999999</v>
      </c>
      <c r="F16" s="30">
        <v>3.3709831173400899</v>
      </c>
    </row>
    <row r="17" spans="1:6" x14ac:dyDescent="0.2">
      <c r="A17" s="27" t="s">
        <v>154</v>
      </c>
      <c r="B17" s="27" t="s">
        <v>153</v>
      </c>
      <c r="C17" s="27" t="s">
        <v>117</v>
      </c>
      <c r="D17" s="31">
        <v>523765</v>
      </c>
      <c r="E17" s="29">
        <v>2263.7123299999998</v>
      </c>
      <c r="F17" s="30">
        <v>3.2200827410484201</v>
      </c>
    </row>
    <row r="18" spans="1:6" x14ac:dyDescent="0.2">
      <c r="A18" s="27" t="s">
        <v>307</v>
      </c>
      <c r="B18" s="27" t="s">
        <v>306</v>
      </c>
      <c r="C18" s="27" t="s">
        <v>157</v>
      </c>
      <c r="D18" s="31">
        <v>1652430</v>
      </c>
      <c r="E18" s="29">
        <v>2257.21938</v>
      </c>
      <c r="F18" s="30">
        <v>3.2108466574893901</v>
      </c>
    </row>
    <row r="19" spans="1:6" x14ac:dyDescent="0.2">
      <c r="A19" s="27" t="s">
        <v>110</v>
      </c>
      <c r="B19" s="27" t="s">
        <v>109</v>
      </c>
      <c r="C19" s="27" t="s">
        <v>111</v>
      </c>
      <c r="D19" s="31">
        <v>38978</v>
      </c>
      <c r="E19" s="29">
        <v>1902.3992459999999</v>
      </c>
      <c r="F19" s="30">
        <v>2.7061225481013902</v>
      </c>
    </row>
    <row r="20" spans="1:6" x14ac:dyDescent="0.2">
      <c r="A20" s="27" t="s">
        <v>478</v>
      </c>
      <c r="B20" s="27" t="s">
        <v>477</v>
      </c>
      <c r="C20" s="27" t="s">
        <v>150</v>
      </c>
      <c r="D20" s="31">
        <v>60992</v>
      </c>
      <c r="E20" s="29">
        <v>1895.4788799999999</v>
      </c>
      <c r="F20" s="30">
        <v>2.6962784743544699</v>
      </c>
    </row>
    <row r="21" spans="1:6" x14ac:dyDescent="0.2">
      <c r="A21" s="27" t="s">
        <v>102</v>
      </c>
      <c r="B21" s="27" t="s">
        <v>101</v>
      </c>
      <c r="C21" s="27" t="s">
        <v>103</v>
      </c>
      <c r="D21" s="31">
        <v>242272</v>
      </c>
      <c r="E21" s="29">
        <v>1667.558176</v>
      </c>
      <c r="F21" s="30">
        <v>2.37206611064039</v>
      </c>
    </row>
    <row r="22" spans="1:6" x14ac:dyDescent="0.2">
      <c r="A22" s="27" t="s">
        <v>116</v>
      </c>
      <c r="B22" s="27" t="s">
        <v>115</v>
      </c>
      <c r="C22" s="27" t="s">
        <v>117</v>
      </c>
      <c r="D22" s="31">
        <v>551423</v>
      </c>
      <c r="E22" s="29">
        <v>1654.269</v>
      </c>
      <c r="F22" s="30">
        <v>2.3531625398495</v>
      </c>
    </row>
    <row r="23" spans="1:6" x14ac:dyDescent="0.2">
      <c r="A23" s="27" t="s">
        <v>161</v>
      </c>
      <c r="B23" s="27" t="s">
        <v>160</v>
      </c>
      <c r="C23" s="27" t="s">
        <v>147</v>
      </c>
      <c r="D23" s="31">
        <v>484457</v>
      </c>
      <c r="E23" s="29">
        <v>1614.93741</v>
      </c>
      <c r="F23" s="30">
        <v>2.2972141879063099</v>
      </c>
    </row>
    <row r="24" spans="1:6" x14ac:dyDescent="0.2">
      <c r="A24" s="27" t="s">
        <v>149</v>
      </c>
      <c r="B24" s="27" t="s">
        <v>148</v>
      </c>
      <c r="C24" s="27" t="s">
        <v>150</v>
      </c>
      <c r="D24" s="31">
        <v>93194</v>
      </c>
      <c r="E24" s="29">
        <v>1555.827233</v>
      </c>
      <c r="F24" s="30">
        <v>2.2131312157655798</v>
      </c>
    </row>
    <row r="25" spans="1:6" x14ac:dyDescent="0.2">
      <c r="A25" s="27" t="s">
        <v>250</v>
      </c>
      <c r="B25" s="27" t="s">
        <v>249</v>
      </c>
      <c r="C25" s="27" t="s">
        <v>179</v>
      </c>
      <c r="D25" s="31">
        <v>1247117</v>
      </c>
      <c r="E25" s="29">
        <v>1509.0115699999999</v>
      </c>
      <c r="F25" s="30">
        <v>2.1465369288329099</v>
      </c>
    </row>
    <row r="26" spans="1:6" x14ac:dyDescent="0.2">
      <c r="A26" s="27" t="s">
        <v>510</v>
      </c>
      <c r="B26" s="27" t="s">
        <v>509</v>
      </c>
      <c r="C26" s="27" t="s">
        <v>413</v>
      </c>
      <c r="D26" s="31">
        <v>583460</v>
      </c>
      <c r="E26" s="29">
        <v>1483.44705</v>
      </c>
      <c r="F26" s="30">
        <v>2.1101719417520699</v>
      </c>
    </row>
    <row r="27" spans="1:6" x14ac:dyDescent="0.2">
      <c r="A27" s="27" t="s">
        <v>391</v>
      </c>
      <c r="B27" s="27" t="s">
        <v>390</v>
      </c>
      <c r="C27" s="27" t="s">
        <v>392</v>
      </c>
      <c r="D27" s="31">
        <v>82066</v>
      </c>
      <c r="E27" s="29">
        <v>1361.187709</v>
      </c>
      <c r="F27" s="30">
        <v>1.93626062419254</v>
      </c>
    </row>
    <row r="28" spans="1:6" x14ac:dyDescent="0.2">
      <c r="A28" s="27" t="s">
        <v>424</v>
      </c>
      <c r="B28" s="27" t="s">
        <v>423</v>
      </c>
      <c r="C28" s="27" t="s">
        <v>356</v>
      </c>
      <c r="D28" s="31">
        <v>1262673</v>
      </c>
      <c r="E28" s="29">
        <v>1243.1015689999999</v>
      </c>
      <c r="F28" s="30">
        <v>1.7682855964773201</v>
      </c>
    </row>
    <row r="29" spans="1:6" x14ac:dyDescent="0.2">
      <c r="A29" s="27" t="s">
        <v>313</v>
      </c>
      <c r="B29" s="27" t="s">
        <v>312</v>
      </c>
      <c r="C29" s="27" t="s">
        <v>157</v>
      </c>
      <c r="D29" s="31">
        <v>13931</v>
      </c>
      <c r="E29" s="29">
        <v>1167.264559</v>
      </c>
      <c r="F29" s="30">
        <v>1.6604090594291201</v>
      </c>
    </row>
    <row r="30" spans="1:6" x14ac:dyDescent="0.2">
      <c r="A30" s="27" t="s">
        <v>512</v>
      </c>
      <c r="B30" s="27" t="s">
        <v>511</v>
      </c>
      <c r="C30" s="27" t="s">
        <v>111</v>
      </c>
      <c r="D30" s="31">
        <v>129673</v>
      </c>
      <c r="E30" s="29">
        <v>1146.633503</v>
      </c>
      <c r="F30" s="30">
        <v>1.6310618201731499</v>
      </c>
    </row>
    <row r="31" spans="1:6" x14ac:dyDescent="0.2">
      <c r="A31" s="27" t="s">
        <v>146</v>
      </c>
      <c r="B31" s="27" t="s">
        <v>145</v>
      </c>
      <c r="C31" s="27" t="s">
        <v>147</v>
      </c>
      <c r="D31" s="31">
        <v>129322</v>
      </c>
      <c r="E31" s="29">
        <v>1038.520321</v>
      </c>
      <c r="F31" s="30">
        <v>1.47727311353213</v>
      </c>
    </row>
    <row r="32" spans="1:6" x14ac:dyDescent="0.2">
      <c r="A32" s="27" t="s">
        <v>267</v>
      </c>
      <c r="B32" s="27" t="s">
        <v>266</v>
      </c>
      <c r="C32" s="27" t="s">
        <v>130</v>
      </c>
      <c r="D32" s="31">
        <v>106104</v>
      </c>
      <c r="E32" s="29">
        <v>863.26214400000003</v>
      </c>
      <c r="F32" s="30">
        <v>1.2279720766882301</v>
      </c>
    </row>
    <row r="33" spans="1:9" x14ac:dyDescent="0.2">
      <c r="A33" s="27" t="s">
        <v>311</v>
      </c>
      <c r="B33" s="27" t="s">
        <v>310</v>
      </c>
      <c r="C33" s="27" t="s">
        <v>96</v>
      </c>
      <c r="D33" s="31">
        <v>15714</v>
      </c>
      <c r="E33" s="29">
        <v>839.82687299999998</v>
      </c>
      <c r="F33" s="30">
        <v>1.1946359011155701</v>
      </c>
    </row>
    <row r="34" spans="1:9" x14ac:dyDescent="0.2">
      <c r="A34" s="27" t="s">
        <v>514</v>
      </c>
      <c r="B34" s="27" t="s">
        <v>513</v>
      </c>
      <c r="C34" s="27" t="s">
        <v>179</v>
      </c>
      <c r="D34" s="31">
        <v>521967</v>
      </c>
      <c r="E34" s="29">
        <v>812.70261900000003</v>
      </c>
      <c r="F34" s="30">
        <v>1.1560522255258301</v>
      </c>
    </row>
    <row r="35" spans="1:9" x14ac:dyDescent="0.2">
      <c r="A35" s="27" t="s">
        <v>156</v>
      </c>
      <c r="B35" s="27" t="s">
        <v>155</v>
      </c>
      <c r="C35" s="27" t="s">
        <v>157</v>
      </c>
      <c r="D35" s="31">
        <v>202691</v>
      </c>
      <c r="E35" s="29">
        <v>499.32927849999999</v>
      </c>
      <c r="F35" s="30">
        <v>0.71028530016356495</v>
      </c>
    </row>
    <row r="36" spans="1:9" x14ac:dyDescent="0.2">
      <c r="A36" s="27" t="s">
        <v>165</v>
      </c>
      <c r="B36" s="51" t="s">
        <v>1062</v>
      </c>
      <c r="C36" s="27" t="s">
        <v>103</v>
      </c>
      <c r="D36" s="31">
        <v>17305</v>
      </c>
      <c r="E36" s="29">
        <v>26.528565</v>
      </c>
      <c r="F36" s="30">
        <v>3.7736320631023501E-2</v>
      </c>
    </row>
    <row r="37" spans="1:9" x14ac:dyDescent="0.2">
      <c r="A37" s="26" t="s">
        <v>33</v>
      </c>
      <c r="B37" s="26"/>
      <c r="C37" s="26"/>
      <c r="D37" s="32"/>
      <c r="E37" s="33">
        <f>SUM(E7:E36)</f>
        <v>67538.603725499997</v>
      </c>
      <c r="F37" s="34">
        <f>SUM(F7:F36)</f>
        <v>96.072230260366808</v>
      </c>
      <c r="G37" s="18"/>
      <c r="H37" s="18"/>
      <c r="I37" s="18"/>
    </row>
    <row r="38" spans="1:9" x14ac:dyDescent="0.2">
      <c r="A38" s="27"/>
      <c r="B38" s="27"/>
      <c r="C38" s="27"/>
      <c r="D38" s="28"/>
      <c r="E38" s="29"/>
      <c r="F38" s="30"/>
    </row>
    <row r="39" spans="1:9" x14ac:dyDescent="0.2">
      <c r="A39" s="26" t="s">
        <v>1264</v>
      </c>
      <c r="B39" s="27"/>
      <c r="C39" s="27"/>
      <c r="D39" s="28"/>
      <c r="E39" s="29"/>
      <c r="F39" s="30"/>
    </row>
    <row r="40" spans="1:9" x14ac:dyDescent="0.2">
      <c r="A40" s="27"/>
      <c r="B40" s="27" t="s">
        <v>714</v>
      </c>
      <c r="C40" s="27" t="s">
        <v>96</v>
      </c>
      <c r="D40" s="31">
        <v>489000</v>
      </c>
      <c r="E40" s="29">
        <v>4.8899999999999999E-2</v>
      </c>
      <c r="F40" s="30">
        <v>6.9559212074118997E-5</v>
      </c>
      <c r="G40" s="102"/>
    </row>
    <row r="41" spans="1:9" x14ac:dyDescent="0.2">
      <c r="A41" s="27"/>
      <c r="B41" s="27" t="s">
        <v>707</v>
      </c>
      <c r="C41" s="27" t="s">
        <v>179</v>
      </c>
      <c r="D41" s="31">
        <v>98000</v>
      </c>
      <c r="E41" s="29">
        <v>9.7999999999999997E-3</v>
      </c>
      <c r="F41" s="30">
        <v>1.3940291990314199E-5</v>
      </c>
      <c r="G41" s="102"/>
    </row>
    <row r="42" spans="1:9" x14ac:dyDescent="0.2">
      <c r="A42" s="27" t="s">
        <v>515</v>
      </c>
      <c r="B42" s="27" t="s">
        <v>715</v>
      </c>
      <c r="C42" s="27" t="s">
        <v>363</v>
      </c>
      <c r="D42" s="31">
        <v>44170</v>
      </c>
      <c r="E42" s="29">
        <v>4.4169999999999999E-3</v>
      </c>
      <c r="F42" s="30">
        <v>6.2830887470630599E-6</v>
      </c>
      <c r="G42" s="102"/>
    </row>
    <row r="43" spans="1:9" x14ac:dyDescent="0.2">
      <c r="A43" s="27"/>
      <c r="B43" s="27" t="s">
        <v>716</v>
      </c>
      <c r="C43" s="27" t="s">
        <v>96</v>
      </c>
      <c r="D43" s="31">
        <v>23815</v>
      </c>
      <c r="E43" s="29">
        <v>2.3814999999999999E-3</v>
      </c>
      <c r="F43" s="30">
        <v>3.3876332015238099E-6</v>
      </c>
      <c r="G43" s="102"/>
    </row>
    <row r="44" spans="1:9" x14ac:dyDescent="0.2">
      <c r="A44" s="26" t="s">
        <v>33</v>
      </c>
      <c r="B44" s="26"/>
      <c r="C44" s="26"/>
      <c r="D44" s="32"/>
      <c r="E44" s="33">
        <f>SUM(E39:E43)</f>
        <v>6.5498500000000001E-2</v>
      </c>
      <c r="F44" s="34">
        <f>SUM(F39:F43)</f>
        <v>9.3170226013020071E-5</v>
      </c>
      <c r="G44" s="18"/>
      <c r="H44" s="18"/>
      <c r="I44" s="18"/>
    </row>
    <row r="45" spans="1:9" x14ac:dyDescent="0.2">
      <c r="A45" s="27"/>
      <c r="B45" s="27"/>
      <c r="C45" s="27"/>
      <c r="D45" s="28"/>
      <c r="E45" s="29"/>
      <c r="F45" s="30"/>
    </row>
    <row r="46" spans="1:9" x14ac:dyDescent="0.2">
      <c r="A46" s="26" t="s">
        <v>35</v>
      </c>
      <c r="B46" s="26"/>
      <c r="C46" s="26"/>
      <c r="D46" s="32"/>
      <c r="E46" s="33">
        <f>E37+E44</f>
        <v>67538.669223999997</v>
      </c>
      <c r="F46" s="34">
        <f>F37+F44</f>
        <v>96.072323430592817</v>
      </c>
      <c r="G46" s="18"/>
      <c r="H46" s="18"/>
      <c r="I46" s="18"/>
    </row>
    <row r="47" spans="1:9" x14ac:dyDescent="0.2">
      <c r="A47" s="26"/>
      <c r="B47" s="26"/>
      <c r="C47" s="26"/>
      <c r="D47" s="32"/>
      <c r="E47" s="33"/>
      <c r="F47" s="34"/>
      <c r="G47" s="18"/>
      <c r="H47" s="18"/>
      <c r="I47" s="18"/>
    </row>
    <row r="48" spans="1:9" x14ac:dyDescent="0.2">
      <c r="A48" s="26" t="s">
        <v>37</v>
      </c>
      <c r="B48" s="26"/>
      <c r="C48" s="26"/>
      <c r="D48" s="32"/>
      <c r="E48" s="33">
        <f>E50-(E37+E44)</f>
        <v>2761.1495087000076</v>
      </c>
      <c r="F48" s="34">
        <f>F50-(F37+F44)</f>
        <v>3.9276765694071827</v>
      </c>
      <c r="G48" s="18"/>
      <c r="H48" s="18"/>
      <c r="I48" s="18"/>
    </row>
    <row r="49" spans="1:9" x14ac:dyDescent="0.2">
      <c r="A49" s="26"/>
      <c r="B49" s="26"/>
      <c r="C49" s="26"/>
      <c r="D49" s="32"/>
      <c r="E49" s="33"/>
      <c r="F49" s="34"/>
      <c r="G49" s="18"/>
      <c r="H49" s="18"/>
      <c r="I49" s="18"/>
    </row>
    <row r="50" spans="1:9" x14ac:dyDescent="0.2">
      <c r="A50" s="35" t="s">
        <v>36</v>
      </c>
      <c r="B50" s="35"/>
      <c r="C50" s="35"/>
      <c r="D50" s="36"/>
      <c r="E50" s="37">
        <v>70299.818732700005</v>
      </c>
      <c r="F50" s="38">
        <v>100</v>
      </c>
      <c r="G50" s="18"/>
      <c r="H50" s="18"/>
      <c r="I50" s="18"/>
    </row>
    <row r="51" spans="1:9" x14ac:dyDescent="0.2">
      <c r="F51" s="20" t="s">
        <v>506</v>
      </c>
    </row>
    <row r="52" spans="1:9" x14ac:dyDescent="0.2">
      <c r="A52" s="53" t="s">
        <v>38</v>
      </c>
      <c r="F52" s="20"/>
    </row>
    <row r="53" spans="1:9" x14ac:dyDescent="0.2">
      <c r="A53" s="53" t="s">
        <v>708</v>
      </c>
      <c r="F53" s="20"/>
    </row>
    <row r="54" spans="1:9" ht="11.4" x14ac:dyDescent="0.2">
      <c r="A54" s="72" t="s">
        <v>1067</v>
      </c>
      <c r="F54" s="20"/>
    </row>
    <row r="56" spans="1:9" x14ac:dyDescent="0.2">
      <c r="A56" s="18" t="s">
        <v>39</v>
      </c>
    </row>
    <row r="57" spans="1:9" x14ac:dyDescent="0.2">
      <c r="A57" s="18" t="s">
        <v>40</v>
      </c>
    </row>
    <row r="58" spans="1:9" x14ac:dyDescent="0.2">
      <c r="A58" s="18" t="s">
        <v>41</v>
      </c>
      <c r="B58" s="18"/>
      <c r="C58" s="39" t="s">
        <v>43</v>
      </c>
      <c r="D58" s="19" t="s">
        <v>42</v>
      </c>
    </row>
    <row r="59" spans="1:9" x14ac:dyDescent="0.2">
      <c r="A59" s="9" t="s">
        <v>64</v>
      </c>
      <c r="C59" s="40">
        <v>99.359099999999998</v>
      </c>
      <c r="D59" s="40">
        <v>120.2788</v>
      </c>
    </row>
    <row r="60" spans="1:9" x14ac:dyDescent="0.2">
      <c r="A60" s="9" t="s">
        <v>70</v>
      </c>
      <c r="C60" s="40">
        <v>21.911799999999999</v>
      </c>
      <c r="D60" s="40">
        <v>26.525200000000002</v>
      </c>
    </row>
    <row r="61" spans="1:9" x14ac:dyDescent="0.2">
      <c r="A61" s="9" t="s">
        <v>67</v>
      </c>
      <c r="C61" s="40">
        <v>105.2443</v>
      </c>
      <c r="D61" s="40">
        <v>127.8297</v>
      </c>
    </row>
    <row r="62" spans="1:9" x14ac:dyDescent="0.2">
      <c r="A62" s="9" t="s">
        <v>71</v>
      </c>
      <c r="C62" s="40">
        <v>23.6448</v>
      </c>
      <c r="D62" s="40">
        <v>28.715599999999998</v>
      </c>
    </row>
    <row r="64" spans="1:9" x14ac:dyDescent="0.2">
      <c r="A64" s="9" t="s">
        <v>44</v>
      </c>
    </row>
    <row r="66" spans="1:4" x14ac:dyDescent="0.2">
      <c r="A66" s="18" t="s">
        <v>45</v>
      </c>
      <c r="D66" s="41" t="s">
        <v>46</v>
      </c>
    </row>
    <row r="68" spans="1:4" x14ac:dyDescent="0.2">
      <c r="A68" s="18" t="s">
        <v>203</v>
      </c>
      <c r="D68" s="46">
        <v>7.0300000000000001E-2</v>
      </c>
    </row>
    <row r="70" spans="1:4" x14ac:dyDescent="0.2">
      <c r="A70" s="18" t="s">
        <v>48</v>
      </c>
      <c r="D70" s="41">
        <v>1</v>
      </c>
    </row>
    <row r="71" spans="1:4" x14ac:dyDescent="0.2">
      <c r="A71" s="9" t="s">
        <v>49</v>
      </c>
    </row>
    <row r="72" spans="1:4" x14ac:dyDescent="0.2">
      <c r="A72" s="48" t="s">
        <v>709</v>
      </c>
    </row>
    <row r="74" spans="1:4" x14ac:dyDescent="0.2">
      <c r="A74" s="18" t="s">
        <v>1283</v>
      </c>
    </row>
    <row r="75" spans="1:4" x14ac:dyDescent="0.2">
      <c r="A75" s="18"/>
    </row>
    <row r="76" spans="1:4" x14ac:dyDescent="0.2">
      <c r="A76" s="49" t="s">
        <v>1263</v>
      </c>
    </row>
    <row r="77" spans="1:4" x14ac:dyDescent="0.2">
      <c r="A77" s="67"/>
    </row>
    <row r="78" spans="1:4" x14ac:dyDescent="0.2">
      <c r="A78" s="65"/>
    </row>
    <row r="79" spans="1:4" x14ac:dyDescent="0.2">
      <c r="A79" s="65"/>
    </row>
    <row r="80" spans="1:4" x14ac:dyDescent="0.2">
      <c r="A80" s="65"/>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row r="89" spans="1:1" x14ac:dyDescent="0.2">
      <c r="A89" s="65"/>
    </row>
    <row r="90" spans="1:1" x14ac:dyDescent="0.2">
      <c r="A90" s="49" t="s">
        <v>1285</v>
      </c>
    </row>
    <row r="91" spans="1:1" x14ac:dyDescent="0.2">
      <c r="A91" s="65"/>
    </row>
    <row r="92" spans="1:1" x14ac:dyDescent="0.2">
      <c r="A92" s="49" t="s">
        <v>1262</v>
      </c>
    </row>
    <row r="93" spans="1:1" x14ac:dyDescent="0.2">
      <c r="A93" s="65"/>
    </row>
    <row r="94" spans="1:1" x14ac:dyDescent="0.2">
      <c r="A94" s="65"/>
    </row>
    <row r="95" spans="1:1" x14ac:dyDescent="0.2">
      <c r="A95" s="65"/>
    </row>
    <row r="96" spans="1:1" x14ac:dyDescent="0.2">
      <c r="A96" s="65"/>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6" spans="1:1" x14ac:dyDescent="0.2">
      <c r="A106" s="53" t="s">
        <v>1250</v>
      </c>
    </row>
  </sheetData>
  <mergeCells count="1">
    <mergeCell ref="A1:F1"/>
  </mergeCells>
  <conditionalFormatting sqref="F2:F3 F5:F65568">
    <cfRule type="cellIs" dxfId="46" priority="1" stopIfTrue="1" operator="between">
      <formula>0.009</formula>
      <formula>-0.009</formula>
    </cfRule>
  </conditionalFormatting>
  <pageMargins left="0.7" right="0.7" top="0.75" bottom="0.75" header="0.3" footer="0.3"/>
  <pageSetup paperSize="9" scale="58"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1"/>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27.77734375" style="9" bestFit="1" customWidth="1"/>
    <col min="3" max="3" width="24.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16</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122</v>
      </c>
      <c r="B7" s="27" t="s">
        <v>121</v>
      </c>
      <c r="C7" s="27" t="s">
        <v>93</v>
      </c>
      <c r="D7" s="31">
        <v>17200000</v>
      </c>
      <c r="E7" s="29">
        <v>77916</v>
      </c>
      <c r="F7" s="30">
        <v>9.9433709642639005</v>
      </c>
    </row>
    <row r="8" spans="1:6" x14ac:dyDescent="0.2">
      <c r="A8" s="27" t="s">
        <v>100</v>
      </c>
      <c r="B8" s="27" t="s">
        <v>99</v>
      </c>
      <c r="C8" s="27" t="s">
        <v>93</v>
      </c>
      <c r="D8" s="31">
        <v>11000000</v>
      </c>
      <c r="E8" s="29">
        <v>77093.5</v>
      </c>
      <c r="F8" s="30">
        <v>9.83840635342521</v>
      </c>
    </row>
    <row r="9" spans="1:6" x14ac:dyDescent="0.2">
      <c r="A9" s="27" t="s">
        <v>98</v>
      </c>
      <c r="B9" s="27" t="s">
        <v>97</v>
      </c>
      <c r="C9" s="27" t="s">
        <v>93</v>
      </c>
      <c r="D9" s="31">
        <v>6000000</v>
      </c>
      <c r="E9" s="29">
        <v>45993</v>
      </c>
      <c r="F9" s="30">
        <v>5.8694678982415596</v>
      </c>
    </row>
    <row r="10" spans="1:6" x14ac:dyDescent="0.2">
      <c r="A10" s="27" t="s">
        <v>138</v>
      </c>
      <c r="B10" s="27" t="s">
        <v>137</v>
      </c>
      <c r="C10" s="27" t="s">
        <v>136</v>
      </c>
      <c r="D10" s="31">
        <v>31000000</v>
      </c>
      <c r="E10" s="29">
        <v>43973.5</v>
      </c>
      <c r="F10" s="30">
        <v>5.6117462792886998</v>
      </c>
    </row>
    <row r="11" spans="1:6" x14ac:dyDescent="0.2">
      <c r="A11" s="27" t="s">
        <v>132</v>
      </c>
      <c r="B11" s="27" t="s">
        <v>131</v>
      </c>
      <c r="C11" s="27" t="s">
        <v>133</v>
      </c>
      <c r="D11" s="31">
        <v>2300000</v>
      </c>
      <c r="E11" s="29">
        <v>39167.85</v>
      </c>
      <c r="F11" s="30">
        <v>4.9984658147574796</v>
      </c>
    </row>
    <row r="12" spans="1:6" x14ac:dyDescent="0.2">
      <c r="A12" s="27" t="s">
        <v>102</v>
      </c>
      <c r="B12" s="27" t="s">
        <v>101</v>
      </c>
      <c r="C12" s="27" t="s">
        <v>103</v>
      </c>
      <c r="D12" s="31">
        <v>5600000</v>
      </c>
      <c r="E12" s="29">
        <v>38544.800000000003</v>
      </c>
      <c r="F12" s="30">
        <v>4.9189543244437504</v>
      </c>
    </row>
    <row r="13" spans="1:6" x14ac:dyDescent="0.2">
      <c r="A13" s="27" t="s">
        <v>367</v>
      </c>
      <c r="B13" s="27" t="s">
        <v>366</v>
      </c>
      <c r="C13" s="27" t="s">
        <v>356</v>
      </c>
      <c r="D13" s="31">
        <v>4500000</v>
      </c>
      <c r="E13" s="29">
        <v>35543.25</v>
      </c>
      <c r="F13" s="30">
        <v>4.5359068743977202</v>
      </c>
    </row>
    <row r="14" spans="1:6" x14ac:dyDescent="0.2">
      <c r="A14" s="27" t="s">
        <v>201</v>
      </c>
      <c r="B14" s="27" t="s">
        <v>200</v>
      </c>
      <c r="C14" s="27" t="s">
        <v>93</v>
      </c>
      <c r="D14" s="31">
        <v>38000000</v>
      </c>
      <c r="E14" s="29">
        <v>32034</v>
      </c>
      <c r="F14" s="30">
        <v>4.0880685028650001</v>
      </c>
    </row>
    <row r="15" spans="1:6" x14ac:dyDescent="0.2">
      <c r="A15" s="27" t="s">
        <v>92</v>
      </c>
      <c r="B15" s="27" t="s">
        <v>91</v>
      </c>
      <c r="C15" s="27" t="s">
        <v>93</v>
      </c>
      <c r="D15" s="31">
        <v>1900000</v>
      </c>
      <c r="E15" s="29">
        <v>30304.05</v>
      </c>
      <c r="F15" s="30">
        <v>3.86729825542381</v>
      </c>
    </row>
    <row r="16" spans="1:6" x14ac:dyDescent="0.2">
      <c r="A16" s="27" t="s">
        <v>154</v>
      </c>
      <c r="B16" s="27" t="s">
        <v>153</v>
      </c>
      <c r="C16" s="27" t="s">
        <v>117</v>
      </c>
      <c r="D16" s="31">
        <v>7000000</v>
      </c>
      <c r="E16" s="29">
        <v>30254</v>
      </c>
      <c r="F16" s="30">
        <v>3.8609110471897901</v>
      </c>
    </row>
    <row r="17" spans="1:6" x14ac:dyDescent="0.2">
      <c r="A17" s="27" t="s">
        <v>517</v>
      </c>
      <c r="B17" s="27" t="s">
        <v>516</v>
      </c>
      <c r="C17" s="27" t="s">
        <v>111</v>
      </c>
      <c r="D17" s="31">
        <v>2800000</v>
      </c>
      <c r="E17" s="29">
        <v>27539.4</v>
      </c>
      <c r="F17" s="30">
        <v>3.51448316563028</v>
      </c>
    </row>
    <row r="18" spans="1:6" x14ac:dyDescent="0.2">
      <c r="A18" s="27" t="s">
        <v>235</v>
      </c>
      <c r="B18" s="27" t="s">
        <v>234</v>
      </c>
      <c r="C18" s="27" t="s">
        <v>150</v>
      </c>
      <c r="D18" s="31">
        <v>1125000</v>
      </c>
      <c r="E18" s="29">
        <v>25363.125</v>
      </c>
      <c r="F18" s="30">
        <v>3.2367544623440101</v>
      </c>
    </row>
    <row r="19" spans="1:6" x14ac:dyDescent="0.2">
      <c r="A19" s="27" t="s">
        <v>195</v>
      </c>
      <c r="B19" s="27" t="s">
        <v>194</v>
      </c>
      <c r="C19" s="27" t="s">
        <v>117</v>
      </c>
      <c r="D19" s="31">
        <v>19500000</v>
      </c>
      <c r="E19" s="29">
        <v>24433.5</v>
      </c>
      <c r="F19" s="30">
        <v>3.1181189287866702</v>
      </c>
    </row>
    <row r="20" spans="1:6" x14ac:dyDescent="0.2">
      <c r="A20" s="27" t="s">
        <v>199</v>
      </c>
      <c r="B20" s="27" t="s">
        <v>198</v>
      </c>
      <c r="C20" s="27" t="s">
        <v>120</v>
      </c>
      <c r="D20" s="31">
        <v>15000000</v>
      </c>
      <c r="E20" s="29">
        <v>23827.5</v>
      </c>
      <c r="F20" s="30">
        <v>3.0407833006185898</v>
      </c>
    </row>
    <row r="21" spans="1:6" x14ac:dyDescent="0.2">
      <c r="A21" s="27" t="s">
        <v>519</v>
      </c>
      <c r="B21" s="27" t="s">
        <v>518</v>
      </c>
      <c r="C21" s="27" t="s">
        <v>193</v>
      </c>
      <c r="D21" s="31">
        <v>2200000</v>
      </c>
      <c r="E21" s="29">
        <v>20396.2</v>
      </c>
      <c r="F21" s="30">
        <v>2.60289263901277</v>
      </c>
    </row>
    <row r="22" spans="1:6" x14ac:dyDescent="0.2">
      <c r="A22" s="27" t="s">
        <v>521</v>
      </c>
      <c r="B22" s="27" t="s">
        <v>520</v>
      </c>
      <c r="C22" s="27" t="s">
        <v>294</v>
      </c>
      <c r="D22" s="31">
        <v>1000000</v>
      </c>
      <c r="E22" s="29">
        <v>20217</v>
      </c>
      <c r="F22" s="30">
        <v>2.5800237535874899</v>
      </c>
    </row>
    <row r="23" spans="1:6" x14ac:dyDescent="0.2">
      <c r="A23" s="27" t="s">
        <v>252</v>
      </c>
      <c r="B23" s="27" t="s">
        <v>251</v>
      </c>
      <c r="C23" s="27" t="s">
        <v>111</v>
      </c>
      <c r="D23" s="31">
        <v>2000000</v>
      </c>
      <c r="E23" s="29">
        <v>19032</v>
      </c>
      <c r="F23" s="30">
        <v>2.4287981440509099</v>
      </c>
    </row>
    <row r="24" spans="1:6" x14ac:dyDescent="0.2">
      <c r="A24" s="27" t="s">
        <v>419</v>
      </c>
      <c r="B24" s="27" t="s">
        <v>418</v>
      </c>
      <c r="C24" s="27" t="s">
        <v>150</v>
      </c>
      <c r="D24" s="31">
        <v>3000000</v>
      </c>
      <c r="E24" s="29">
        <v>18537</v>
      </c>
      <c r="F24" s="30">
        <v>2.3656279527255002</v>
      </c>
    </row>
    <row r="25" spans="1:6" x14ac:dyDescent="0.2">
      <c r="A25" s="27" t="s">
        <v>523</v>
      </c>
      <c r="B25" s="27" t="s">
        <v>522</v>
      </c>
      <c r="C25" s="27" t="s">
        <v>524</v>
      </c>
      <c r="D25" s="31">
        <v>1400000</v>
      </c>
      <c r="E25" s="29">
        <v>17011.400000000001</v>
      </c>
      <c r="F25" s="30">
        <v>2.1709361468950998</v>
      </c>
    </row>
    <row r="26" spans="1:6" x14ac:dyDescent="0.2">
      <c r="A26" s="27" t="s">
        <v>152</v>
      </c>
      <c r="B26" s="27" t="s">
        <v>151</v>
      </c>
      <c r="C26" s="27" t="s">
        <v>147</v>
      </c>
      <c r="D26" s="31">
        <v>425000</v>
      </c>
      <c r="E26" s="29">
        <v>16288.762500000001</v>
      </c>
      <c r="F26" s="30">
        <v>2.07871564359426</v>
      </c>
    </row>
    <row r="27" spans="1:6" x14ac:dyDescent="0.2">
      <c r="A27" s="27" t="s">
        <v>526</v>
      </c>
      <c r="B27" s="27" t="s">
        <v>525</v>
      </c>
      <c r="C27" s="27" t="s">
        <v>150</v>
      </c>
      <c r="D27" s="31">
        <v>8200000</v>
      </c>
      <c r="E27" s="29">
        <v>13033.9</v>
      </c>
      <c r="F27" s="30">
        <v>1.6633413266995101</v>
      </c>
    </row>
    <row r="28" spans="1:6" x14ac:dyDescent="0.2">
      <c r="A28" s="27" t="s">
        <v>241</v>
      </c>
      <c r="B28" s="27" t="s">
        <v>240</v>
      </c>
      <c r="C28" s="27" t="s">
        <v>130</v>
      </c>
      <c r="D28" s="31">
        <v>1400000</v>
      </c>
      <c r="E28" s="29">
        <v>11943.4</v>
      </c>
      <c r="F28" s="30">
        <v>1.5241754809614101</v>
      </c>
    </row>
    <row r="29" spans="1:6" x14ac:dyDescent="0.2">
      <c r="A29" s="27" t="s">
        <v>528</v>
      </c>
      <c r="B29" s="27" t="s">
        <v>527</v>
      </c>
      <c r="C29" s="27" t="s">
        <v>356</v>
      </c>
      <c r="D29" s="31">
        <v>15000000</v>
      </c>
      <c r="E29" s="29">
        <v>11430</v>
      </c>
      <c r="F29" s="30">
        <v>1.45865714515037</v>
      </c>
    </row>
    <row r="30" spans="1:6" x14ac:dyDescent="0.2">
      <c r="A30" s="27" t="s">
        <v>530</v>
      </c>
      <c r="B30" s="27" t="s">
        <v>529</v>
      </c>
      <c r="C30" s="27" t="s">
        <v>106</v>
      </c>
      <c r="D30" s="31">
        <v>1500000</v>
      </c>
      <c r="E30" s="29">
        <v>11328</v>
      </c>
      <c r="F30" s="30">
        <v>1.44564025724089</v>
      </c>
    </row>
    <row r="31" spans="1:6" x14ac:dyDescent="0.2">
      <c r="A31" s="27" t="s">
        <v>462</v>
      </c>
      <c r="B31" s="27" t="s">
        <v>461</v>
      </c>
      <c r="C31" s="27" t="s">
        <v>422</v>
      </c>
      <c r="D31" s="31">
        <v>200000</v>
      </c>
      <c r="E31" s="29">
        <v>8963.2000000000007</v>
      </c>
      <c r="F31" s="30">
        <v>1.1438526442180099</v>
      </c>
    </row>
    <row r="32" spans="1:6" x14ac:dyDescent="0.2">
      <c r="A32" s="27" t="s">
        <v>245</v>
      </c>
      <c r="B32" s="27" t="s">
        <v>244</v>
      </c>
      <c r="C32" s="27" t="s">
        <v>223</v>
      </c>
      <c r="D32" s="31">
        <v>300000</v>
      </c>
      <c r="E32" s="29">
        <v>4063.35</v>
      </c>
      <c r="F32" s="30">
        <v>0.51855070085273502</v>
      </c>
    </row>
    <row r="33" spans="1:9" x14ac:dyDescent="0.2">
      <c r="A33" s="27" t="s">
        <v>165</v>
      </c>
      <c r="B33" s="51" t="s">
        <v>1062</v>
      </c>
      <c r="C33" s="27" t="s">
        <v>103</v>
      </c>
      <c r="D33" s="31">
        <v>400000</v>
      </c>
      <c r="E33" s="29">
        <v>613.20000000000005</v>
      </c>
      <c r="F33" s="30">
        <v>7.82544673146289E-2</v>
      </c>
    </row>
    <row r="34" spans="1:9" x14ac:dyDescent="0.2">
      <c r="A34" s="26" t="s">
        <v>33</v>
      </c>
      <c r="B34" s="26"/>
      <c r="C34" s="26"/>
      <c r="D34" s="32"/>
      <c r="E34" s="33">
        <f>SUM(E7:E33)</f>
        <v>724844.88749999984</v>
      </c>
      <c r="F34" s="34">
        <f>SUM(F7:F33)</f>
        <v>92.502202473980049</v>
      </c>
      <c r="G34" s="18"/>
      <c r="H34" s="18"/>
      <c r="I34" s="18"/>
    </row>
    <row r="35" spans="1:9" x14ac:dyDescent="0.2">
      <c r="A35" s="27"/>
      <c r="B35" s="27"/>
      <c r="C35" s="27"/>
      <c r="D35" s="28"/>
      <c r="E35" s="29"/>
      <c r="F35" s="30"/>
    </row>
    <row r="36" spans="1:9" x14ac:dyDescent="0.2">
      <c r="A36" s="26" t="s">
        <v>35</v>
      </c>
      <c r="B36" s="26"/>
      <c r="C36" s="26"/>
      <c r="D36" s="32"/>
      <c r="E36" s="33">
        <f>E34</f>
        <v>724844.88749999984</v>
      </c>
      <c r="F36" s="34">
        <f>F34</f>
        <v>92.502202473980049</v>
      </c>
      <c r="G36" s="18"/>
      <c r="H36" s="18"/>
      <c r="I36" s="18"/>
    </row>
    <row r="37" spans="1:9" x14ac:dyDescent="0.2">
      <c r="A37" s="26"/>
      <c r="B37" s="26"/>
      <c r="C37" s="26"/>
      <c r="D37" s="32"/>
      <c r="E37" s="33"/>
      <c r="F37" s="34"/>
      <c r="G37" s="18"/>
      <c r="H37" s="18"/>
      <c r="I37" s="18"/>
    </row>
    <row r="38" spans="1:9" x14ac:dyDescent="0.2">
      <c r="A38" s="26" t="s">
        <v>37</v>
      </c>
      <c r="B38" s="26"/>
      <c r="C38" s="26"/>
      <c r="D38" s="32"/>
      <c r="E38" s="33">
        <f>E40-(E34)</f>
        <v>58752.549224700197</v>
      </c>
      <c r="F38" s="34">
        <f>F40-(F34)</f>
        <v>7.4977975260199514</v>
      </c>
      <c r="G38" s="18"/>
      <c r="H38" s="18"/>
      <c r="I38" s="18"/>
    </row>
    <row r="39" spans="1:9" x14ac:dyDescent="0.2">
      <c r="A39" s="26"/>
      <c r="B39" s="26"/>
      <c r="C39" s="26"/>
      <c r="D39" s="32"/>
      <c r="E39" s="33"/>
      <c r="F39" s="34"/>
      <c r="G39" s="18"/>
      <c r="H39" s="18"/>
      <c r="I39" s="18"/>
    </row>
    <row r="40" spans="1:9" x14ac:dyDescent="0.2">
      <c r="A40" s="35" t="s">
        <v>36</v>
      </c>
      <c r="B40" s="35"/>
      <c r="C40" s="35"/>
      <c r="D40" s="36"/>
      <c r="E40" s="37">
        <v>783597.43672470003</v>
      </c>
      <c r="F40" s="38">
        <v>100</v>
      </c>
      <c r="G40" s="18"/>
      <c r="H40" s="18"/>
      <c r="I40" s="18"/>
    </row>
    <row r="42" spans="1:9" ht="11.4" x14ac:dyDescent="0.2">
      <c r="A42" s="72" t="s">
        <v>1067</v>
      </c>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64</v>
      </c>
      <c r="C47" s="40">
        <v>52.396500000000003</v>
      </c>
      <c r="D47" s="40">
        <v>65.148200000000003</v>
      </c>
    </row>
    <row r="48" spans="1:9" x14ac:dyDescent="0.2">
      <c r="A48" s="9" t="s">
        <v>70</v>
      </c>
      <c r="C48" s="40">
        <v>26.330300000000001</v>
      </c>
      <c r="D48" s="40">
        <v>30.447099999999999</v>
      </c>
    </row>
    <row r="49" spans="1:4" x14ac:dyDescent="0.2">
      <c r="A49" s="9" t="s">
        <v>67</v>
      </c>
      <c r="C49" s="40">
        <v>57.008299999999998</v>
      </c>
      <c r="D49" s="40">
        <v>71.162999999999997</v>
      </c>
    </row>
    <row r="50" spans="1:4" x14ac:dyDescent="0.2">
      <c r="A50" s="9" t="s">
        <v>71</v>
      </c>
      <c r="C50" s="40">
        <v>29.597899999999999</v>
      </c>
      <c r="D50" s="40">
        <v>34.654299999999999</v>
      </c>
    </row>
    <row r="52" spans="1:4" x14ac:dyDescent="0.2">
      <c r="A52" s="18" t="s">
        <v>45</v>
      </c>
    </row>
    <row r="53" spans="1:4" x14ac:dyDescent="0.2">
      <c r="A53" s="115" t="s">
        <v>61</v>
      </c>
      <c r="B53" s="116"/>
      <c r="C53" s="44" t="s">
        <v>62</v>
      </c>
    </row>
    <row r="54" spans="1:4" x14ac:dyDescent="0.2">
      <c r="A54" s="111" t="s">
        <v>70</v>
      </c>
      <c r="B54" s="112"/>
      <c r="C54" s="45">
        <v>2.25</v>
      </c>
    </row>
    <row r="55" spans="1:4" x14ac:dyDescent="0.2">
      <c r="A55" s="111" t="s">
        <v>71</v>
      </c>
      <c r="B55" s="112"/>
      <c r="C55" s="45">
        <v>2.25</v>
      </c>
    </row>
    <row r="56" spans="1:4" x14ac:dyDescent="0.2">
      <c r="A56" s="9" t="s">
        <v>63</v>
      </c>
    </row>
    <row r="57" spans="1:4" x14ac:dyDescent="0.2">
      <c r="A57" s="9" t="s">
        <v>44</v>
      </c>
    </row>
    <row r="59" spans="1:4" x14ac:dyDescent="0.2">
      <c r="A59" s="18" t="s">
        <v>203</v>
      </c>
      <c r="D59" s="46">
        <v>5.6099999999999997E-2</v>
      </c>
    </row>
    <row r="61" spans="1:4" x14ac:dyDescent="0.2">
      <c r="A61" s="18" t="s">
        <v>1277</v>
      </c>
    </row>
    <row r="62" spans="1:4" x14ac:dyDescent="0.2">
      <c r="A62" s="48"/>
    </row>
    <row r="63" spans="1:4" x14ac:dyDescent="0.2">
      <c r="A63" s="49" t="s">
        <v>1263</v>
      </c>
    </row>
    <row r="64" spans="1:4" x14ac:dyDescent="0.2">
      <c r="A64" s="67"/>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row r="73" spans="1:1" x14ac:dyDescent="0.2">
      <c r="A73" s="65"/>
    </row>
    <row r="74" spans="1:1" x14ac:dyDescent="0.2">
      <c r="A74" s="65"/>
    </row>
    <row r="75" spans="1:1" x14ac:dyDescent="0.2">
      <c r="A75" s="65"/>
    </row>
    <row r="76" spans="1:1" x14ac:dyDescent="0.2">
      <c r="A76" s="65"/>
    </row>
    <row r="77" spans="1:1" x14ac:dyDescent="0.2">
      <c r="A77" s="49" t="s">
        <v>1285</v>
      </c>
    </row>
    <row r="78" spans="1:1" x14ac:dyDescent="0.2">
      <c r="A78" s="65"/>
    </row>
    <row r="79" spans="1:1" x14ac:dyDescent="0.2">
      <c r="A79" s="49" t="s">
        <v>1262</v>
      </c>
    </row>
    <row r="80" spans="1:1" x14ac:dyDescent="0.2">
      <c r="A80" s="65"/>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row r="89" spans="1:1" x14ac:dyDescent="0.2">
      <c r="A89" s="65"/>
    </row>
    <row r="90" spans="1:1" x14ac:dyDescent="0.2">
      <c r="A90" s="65"/>
    </row>
    <row r="91" spans="1:1" x14ac:dyDescent="0.2">
      <c r="A91" s="65"/>
    </row>
  </sheetData>
  <mergeCells count="4">
    <mergeCell ref="A1:F1"/>
    <mergeCell ref="A53:B53"/>
    <mergeCell ref="A54:B54"/>
    <mergeCell ref="A55:B55"/>
  </mergeCells>
  <conditionalFormatting sqref="F2:F3 F5:F65535">
    <cfRule type="cellIs" dxfId="45" priority="1" stopIfTrue="1" operator="between">
      <formula>0.009</formula>
      <formula>-0.009</formula>
    </cfRule>
  </conditionalFormatting>
  <pageMargins left="0.7" right="0.7" top="0.75" bottom="0.75" header="0.3" footer="0.3"/>
  <pageSetup paperSize="9" scale="61"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1"/>
  <sheetViews>
    <sheetView showGridLines="0"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2.21875" style="9" bestFit="1" customWidth="1"/>
    <col min="3" max="3" width="25.77734375"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5" customHeight="1" x14ac:dyDescent="0.2">
      <c r="A1" s="113" t="s">
        <v>717</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92</v>
      </c>
      <c r="B7" s="27" t="s">
        <v>91</v>
      </c>
      <c r="C7" s="27" t="s">
        <v>93</v>
      </c>
      <c r="D7" s="31">
        <v>5000000</v>
      </c>
      <c r="E7" s="29">
        <v>79747.5</v>
      </c>
      <c r="F7" s="30">
        <v>7.8072957117970896</v>
      </c>
    </row>
    <row r="8" spans="1:6" x14ac:dyDescent="0.2">
      <c r="A8" s="27" t="s">
        <v>100</v>
      </c>
      <c r="B8" s="27" t="s">
        <v>99</v>
      </c>
      <c r="C8" s="27" t="s">
        <v>93</v>
      </c>
      <c r="D8" s="31">
        <v>10800000</v>
      </c>
      <c r="E8" s="29">
        <v>75691.8</v>
      </c>
      <c r="F8" s="30">
        <v>7.4102418954600804</v>
      </c>
    </row>
    <row r="9" spans="1:6" x14ac:dyDescent="0.2">
      <c r="A9" s="27" t="s">
        <v>95</v>
      </c>
      <c r="B9" s="27" t="s">
        <v>94</v>
      </c>
      <c r="C9" s="27" t="s">
        <v>96</v>
      </c>
      <c r="D9" s="31">
        <v>4200000</v>
      </c>
      <c r="E9" s="29">
        <v>70358.399999999994</v>
      </c>
      <c r="F9" s="30">
        <v>6.8881010013969597</v>
      </c>
    </row>
    <row r="10" spans="1:6" x14ac:dyDescent="0.2">
      <c r="A10" s="27" t="s">
        <v>98</v>
      </c>
      <c r="B10" s="27" t="s">
        <v>97</v>
      </c>
      <c r="C10" s="27" t="s">
        <v>93</v>
      </c>
      <c r="D10" s="31">
        <v>8500000</v>
      </c>
      <c r="E10" s="29">
        <v>65156.75</v>
      </c>
      <c r="F10" s="30">
        <v>6.3788584578781196</v>
      </c>
    </row>
    <row r="11" spans="1:6" x14ac:dyDescent="0.2">
      <c r="A11" s="27" t="s">
        <v>102</v>
      </c>
      <c r="B11" s="27" t="s">
        <v>101</v>
      </c>
      <c r="C11" s="27" t="s">
        <v>103</v>
      </c>
      <c r="D11" s="31">
        <v>8600000</v>
      </c>
      <c r="E11" s="29">
        <v>59193.8</v>
      </c>
      <c r="F11" s="30">
        <v>5.7950844967550701</v>
      </c>
    </row>
    <row r="12" spans="1:6" x14ac:dyDescent="0.2">
      <c r="A12" s="27" t="s">
        <v>132</v>
      </c>
      <c r="B12" s="27" t="s">
        <v>131</v>
      </c>
      <c r="C12" s="27" t="s">
        <v>133</v>
      </c>
      <c r="D12" s="31">
        <v>2900000</v>
      </c>
      <c r="E12" s="29">
        <v>49385.55</v>
      </c>
      <c r="F12" s="30">
        <v>4.83485492008829</v>
      </c>
    </row>
    <row r="13" spans="1:6" x14ac:dyDescent="0.2">
      <c r="A13" s="27" t="s">
        <v>122</v>
      </c>
      <c r="B13" s="27" t="s">
        <v>121</v>
      </c>
      <c r="C13" s="27" t="s">
        <v>93</v>
      </c>
      <c r="D13" s="31">
        <v>9500000</v>
      </c>
      <c r="E13" s="29">
        <v>43035</v>
      </c>
      <c r="F13" s="30">
        <v>4.2131348438156397</v>
      </c>
    </row>
    <row r="14" spans="1:6" x14ac:dyDescent="0.2">
      <c r="A14" s="27" t="s">
        <v>218</v>
      </c>
      <c r="B14" s="27" t="s">
        <v>217</v>
      </c>
      <c r="C14" s="27" t="s">
        <v>96</v>
      </c>
      <c r="D14" s="31">
        <v>2600000</v>
      </c>
      <c r="E14" s="29">
        <v>33268.300000000003</v>
      </c>
      <c r="F14" s="30">
        <v>3.25697302020476</v>
      </c>
    </row>
    <row r="15" spans="1:6" x14ac:dyDescent="0.2">
      <c r="A15" s="27" t="s">
        <v>241</v>
      </c>
      <c r="B15" s="27" t="s">
        <v>240</v>
      </c>
      <c r="C15" s="27" t="s">
        <v>130</v>
      </c>
      <c r="D15" s="31">
        <v>3600000</v>
      </c>
      <c r="E15" s="29">
        <v>30711.599999999999</v>
      </c>
      <c r="F15" s="30">
        <v>3.00667159450049</v>
      </c>
    </row>
    <row r="16" spans="1:6" x14ac:dyDescent="0.2">
      <c r="A16" s="27" t="s">
        <v>138</v>
      </c>
      <c r="B16" s="27" t="s">
        <v>137</v>
      </c>
      <c r="C16" s="27" t="s">
        <v>136</v>
      </c>
      <c r="D16" s="31">
        <v>21000000</v>
      </c>
      <c r="E16" s="29">
        <v>29788.5</v>
      </c>
      <c r="F16" s="30">
        <v>2.9162999255257902</v>
      </c>
    </row>
    <row r="17" spans="1:6" x14ac:dyDescent="0.2">
      <c r="A17" s="27" t="s">
        <v>161</v>
      </c>
      <c r="B17" s="27" t="s">
        <v>160</v>
      </c>
      <c r="C17" s="27" t="s">
        <v>147</v>
      </c>
      <c r="D17" s="31">
        <v>8800000</v>
      </c>
      <c r="E17" s="29">
        <v>29334.799999999999</v>
      </c>
      <c r="F17" s="30">
        <v>2.8718826075604298</v>
      </c>
    </row>
    <row r="18" spans="1:6" x14ac:dyDescent="0.2">
      <c r="A18" s="27" t="s">
        <v>144</v>
      </c>
      <c r="B18" s="27" t="s">
        <v>143</v>
      </c>
      <c r="C18" s="27" t="s">
        <v>130</v>
      </c>
      <c r="D18" s="31">
        <v>1800000</v>
      </c>
      <c r="E18" s="29">
        <v>28287</v>
      </c>
      <c r="F18" s="30">
        <v>2.7693027844083402</v>
      </c>
    </row>
    <row r="19" spans="1:6" x14ac:dyDescent="0.2">
      <c r="A19" s="27" t="s">
        <v>149</v>
      </c>
      <c r="B19" s="27" t="s">
        <v>148</v>
      </c>
      <c r="C19" s="27" t="s">
        <v>150</v>
      </c>
      <c r="D19" s="31">
        <v>1600000</v>
      </c>
      <c r="E19" s="29">
        <v>26711.200000000001</v>
      </c>
      <c r="F19" s="30">
        <v>2.61503165888529</v>
      </c>
    </row>
    <row r="20" spans="1:6" x14ac:dyDescent="0.2">
      <c r="A20" s="27" t="s">
        <v>156</v>
      </c>
      <c r="B20" s="27" t="s">
        <v>155</v>
      </c>
      <c r="C20" s="27" t="s">
        <v>157</v>
      </c>
      <c r="D20" s="31">
        <v>10000000</v>
      </c>
      <c r="E20" s="29">
        <v>24635</v>
      </c>
      <c r="F20" s="30">
        <v>2.4117712763424701</v>
      </c>
    </row>
    <row r="21" spans="1:6" x14ac:dyDescent="0.2">
      <c r="A21" s="27" t="s">
        <v>105</v>
      </c>
      <c r="B21" s="27" t="s">
        <v>104</v>
      </c>
      <c r="C21" s="27" t="s">
        <v>106</v>
      </c>
      <c r="D21" s="31">
        <v>1900000</v>
      </c>
      <c r="E21" s="29">
        <v>23142.95</v>
      </c>
      <c r="F21" s="30">
        <v>2.2656992920572399</v>
      </c>
    </row>
    <row r="22" spans="1:6" x14ac:dyDescent="0.2">
      <c r="A22" s="27" t="s">
        <v>532</v>
      </c>
      <c r="B22" s="27" t="s">
        <v>531</v>
      </c>
      <c r="C22" s="27" t="s">
        <v>130</v>
      </c>
      <c r="D22" s="31">
        <v>4200000</v>
      </c>
      <c r="E22" s="29">
        <v>22995</v>
      </c>
      <c r="F22" s="30">
        <v>2.25121495837204</v>
      </c>
    </row>
    <row r="23" spans="1:6" x14ac:dyDescent="0.2">
      <c r="A23" s="27" t="s">
        <v>116</v>
      </c>
      <c r="B23" s="27" t="s">
        <v>115</v>
      </c>
      <c r="C23" s="27" t="s">
        <v>117</v>
      </c>
      <c r="D23" s="31">
        <v>7400000</v>
      </c>
      <c r="E23" s="29">
        <v>22200</v>
      </c>
      <c r="F23" s="30">
        <v>2.17338430423393</v>
      </c>
    </row>
    <row r="24" spans="1:6" x14ac:dyDescent="0.2">
      <c r="A24" s="27" t="s">
        <v>108</v>
      </c>
      <c r="B24" s="27" t="s">
        <v>107</v>
      </c>
      <c r="C24" s="27" t="s">
        <v>93</v>
      </c>
      <c r="D24" s="31">
        <v>1100000</v>
      </c>
      <c r="E24" s="29">
        <v>22060.5</v>
      </c>
      <c r="F24" s="30">
        <v>2.15972722718706</v>
      </c>
    </row>
    <row r="25" spans="1:6" x14ac:dyDescent="0.2">
      <c r="A25" s="27" t="s">
        <v>146</v>
      </c>
      <c r="B25" s="27" t="s">
        <v>145</v>
      </c>
      <c r="C25" s="27" t="s">
        <v>147</v>
      </c>
      <c r="D25" s="31">
        <v>2300000</v>
      </c>
      <c r="E25" s="29">
        <v>18470.150000000001</v>
      </c>
      <c r="F25" s="30">
        <v>1.80823126607416</v>
      </c>
    </row>
    <row r="26" spans="1:6" x14ac:dyDescent="0.2">
      <c r="A26" s="27" t="s">
        <v>534</v>
      </c>
      <c r="B26" s="27" t="s">
        <v>533</v>
      </c>
      <c r="C26" s="27" t="s">
        <v>111</v>
      </c>
      <c r="D26" s="31">
        <v>2000000</v>
      </c>
      <c r="E26" s="29">
        <v>16365</v>
      </c>
      <c r="F26" s="30">
        <v>1.6021366729183899</v>
      </c>
    </row>
    <row r="27" spans="1:6" x14ac:dyDescent="0.2">
      <c r="A27" s="27" t="s">
        <v>142</v>
      </c>
      <c r="B27" s="27" t="s">
        <v>141</v>
      </c>
      <c r="C27" s="27" t="s">
        <v>130</v>
      </c>
      <c r="D27" s="31">
        <v>9200000</v>
      </c>
      <c r="E27" s="29">
        <v>15511.2</v>
      </c>
      <c r="F27" s="30">
        <v>1.5185494873798799</v>
      </c>
    </row>
    <row r="28" spans="1:6" x14ac:dyDescent="0.2">
      <c r="A28" s="27" t="s">
        <v>232</v>
      </c>
      <c r="B28" s="27" t="s">
        <v>231</v>
      </c>
      <c r="C28" s="27" t="s">
        <v>233</v>
      </c>
      <c r="D28" s="31">
        <v>1600000</v>
      </c>
      <c r="E28" s="29">
        <v>14988.8</v>
      </c>
      <c r="F28" s="30">
        <v>1.46740642609466</v>
      </c>
    </row>
    <row r="29" spans="1:6" x14ac:dyDescent="0.2">
      <c r="A29" s="27" t="s">
        <v>307</v>
      </c>
      <c r="B29" s="27" t="s">
        <v>306</v>
      </c>
      <c r="C29" s="27" t="s">
        <v>157</v>
      </c>
      <c r="D29" s="31">
        <v>10788765</v>
      </c>
      <c r="E29" s="29">
        <v>14737.45299</v>
      </c>
      <c r="F29" s="30">
        <v>1.4427995050833999</v>
      </c>
    </row>
    <row r="30" spans="1:6" x14ac:dyDescent="0.2">
      <c r="A30" s="27" t="s">
        <v>110</v>
      </c>
      <c r="B30" s="27" t="s">
        <v>109</v>
      </c>
      <c r="C30" s="27" t="s">
        <v>111</v>
      </c>
      <c r="D30" s="31">
        <v>300000</v>
      </c>
      <c r="E30" s="29">
        <v>14642.1</v>
      </c>
      <c r="F30" s="30">
        <v>1.4334644288749401</v>
      </c>
    </row>
    <row r="31" spans="1:6" x14ac:dyDescent="0.2">
      <c r="A31" s="27" t="s">
        <v>199</v>
      </c>
      <c r="B31" s="27" t="s">
        <v>198</v>
      </c>
      <c r="C31" s="27" t="s">
        <v>120</v>
      </c>
      <c r="D31" s="31">
        <v>9000000</v>
      </c>
      <c r="E31" s="29">
        <v>14296.5</v>
      </c>
      <c r="F31" s="30">
        <v>1.3996301218684899</v>
      </c>
    </row>
    <row r="32" spans="1:6" x14ac:dyDescent="0.2">
      <c r="A32" s="27" t="s">
        <v>237</v>
      </c>
      <c r="B32" s="27" t="s">
        <v>236</v>
      </c>
      <c r="C32" s="27" t="s">
        <v>96</v>
      </c>
      <c r="D32" s="31">
        <v>1000000</v>
      </c>
      <c r="E32" s="29">
        <v>13806</v>
      </c>
      <c r="F32" s="30">
        <v>1.35161007676818</v>
      </c>
    </row>
    <row r="33" spans="1:6" x14ac:dyDescent="0.2">
      <c r="A33" s="27" t="s">
        <v>536</v>
      </c>
      <c r="B33" s="27" t="s">
        <v>535</v>
      </c>
      <c r="C33" s="27" t="s">
        <v>179</v>
      </c>
      <c r="D33" s="31">
        <v>12000000</v>
      </c>
      <c r="E33" s="29">
        <v>13530</v>
      </c>
      <c r="F33" s="30">
        <v>1.3245896232560801</v>
      </c>
    </row>
    <row r="34" spans="1:6" x14ac:dyDescent="0.2">
      <c r="A34" s="27" t="s">
        <v>152</v>
      </c>
      <c r="B34" s="27" t="s">
        <v>151</v>
      </c>
      <c r="C34" s="27" t="s">
        <v>147</v>
      </c>
      <c r="D34" s="31">
        <v>350000</v>
      </c>
      <c r="E34" s="29">
        <v>13414.275</v>
      </c>
      <c r="F34" s="30">
        <v>1.3132601233188099</v>
      </c>
    </row>
    <row r="35" spans="1:6" x14ac:dyDescent="0.2">
      <c r="A35" s="27" t="s">
        <v>222</v>
      </c>
      <c r="B35" s="27" t="s">
        <v>221</v>
      </c>
      <c r="C35" s="27" t="s">
        <v>223</v>
      </c>
      <c r="D35" s="31">
        <v>6500000</v>
      </c>
      <c r="E35" s="29">
        <v>13191.75</v>
      </c>
      <c r="F35" s="30">
        <v>1.29147488267468</v>
      </c>
    </row>
    <row r="36" spans="1:6" x14ac:dyDescent="0.2">
      <c r="A36" s="27" t="s">
        <v>220</v>
      </c>
      <c r="B36" s="27" t="s">
        <v>219</v>
      </c>
      <c r="C36" s="27" t="s">
        <v>147</v>
      </c>
      <c r="D36" s="31">
        <v>6000000</v>
      </c>
      <c r="E36" s="29">
        <v>11358</v>
      </c>
      <c r="F36" s="30">
        <v>1.11195040213914</v>
      </c>
    </row>
    <row r="37" spans="1:6" x14ac:dyDescent="0.2">
      <c r="A37" s="27" t="s">
        <v>195</v>
      </c>
      <c r="B37" s="27" t="s">
        <v>194</v>
      </c>
      <c r="C37" s="27" t="s">
        <v>117</v>
      </c>
      <c r="D37" s="31">
        <v>8000000</v>
      </c>
      <c r="E37" s="29">
        <v>10024</v>
      </c>
      <c r="F37" s="30">
        <v>0.981351543497339</v>
      </c>
    </row>
    <row r="38" spans="1:6" x14ac:dyDescent="0.2">
      <c r="A38" s="27" t="s">
        <v>252</v>
      </c>
      <c r="B38" s="27" t="s">
        <v>251</v>
      </c>
      <c r="C38" s="27" t="s">
        <v>111</v>
      </c>
      <c r="D38" s="31">
        <v>1000000</v>
      </c>
      <c r="E38" s="29">
        <v>9516</v>
      </c>
      <c r="F38" s="30">
        <v>0.93161824500405799</v>
      </c>
    </row>
    <row r="39" spans="1:6" x14ac:dyDescent="0.2">
      <c r="A39" s="27" t="s">
        <v>538</v>
      </c>
      <c r="B39" s="27" t="s">
        <v>537</v>
      </c>
      <c r="C39" s="27" t="s">
        <v>157</v>
      </c>
      <c r="D39" s="31">
        <v>3213663</v>
      </c>
      <c r="E39" s="29">
        <v>8782.9409790000009</v>
      </c>
      <c r="F39" s="30">
        <v>0.85985162471944099</v>
      </c>
    </row>
    <row r="40" spans="1:6" x14ac:dyDescent="0.2">
      <c r="A40" s="27" t="s">
        <v>501</v>
      </c>
      <c r="B40" s="27" t="s">
        <v>500</v>
      </c>
      <c r="C40" s="27" t="s">
        <v>106</v>
      </c>
      <c r="D40" s="31">
        <v>400000</v>
      </c>
      <c r="E40" s="29">
        <v>7112.6</v>
      </c>
      <c r="F40" s="30">
        <v>0.69632491902226401</v>
      </c>
    </row>
    <row r="41" spans="1:6" x14ac:dyDescent="0.2">
      <c r="A41" s="27" t="s">
        <v>456</v>
      </c>
      <c r="B41" s="27" t="s">
        <v>455</v>
      </c>
      <c r="C41" s="27" t="s">
        <v>106</v>
      </c>
      <c r="D41" s="31">
        <v>1414092</v>
      </c>
      <c r="E41" s="29">
        <v>6772.0865880000001</v>
      </c>
      <c r="F41" s="30">
        <v>0.66298858996722099</v>
      </c>
    </row>
    <row r="42" spans="1:6" x14ac:dyDescent="0.2">
      <c r="A42" s="27" t="s">
        <v>159</v>
      </c>
      <c r="B42" s="27" t="s">
        <v>158</v>
      </c>
      <c r="C42" s="27" t="s">
        <v>93</v>
      </c>
      <c r="D42" s="31">
        <v>4000000</v>
      </c>
      <c r="E42" s="29">
        <v>6306</v>
      </c>
      <c r="F42" s="30">
        <v>0.617358622635098</v>
      </c>
    </row>
    <row r="43" spans="1:6" x14ac:dyDescent="0.2">
      <c r="A43" s="27" t="s">
        <v>258</v>
      </c>
      <c r="B43" s="27" t="s">
        <v>257</v>
      </c>
      <c r="C43" s="27" t="s">
        <v>193</v>
      </c>
      <c r="D43" s="31">
        <v>3000000</v>
      </c>
      <c r="E43" s="29">
        <v>6264</v>
      </c>
      <c r="F43" s="30">
        <v>0.61324681449195195</v>
      </c>
    </row>
    <row r="44" spans="1:6" x14ac:dyDescent="0.2">
      <c r="A44" s="27" t="s">
        <v>140</v>
      </c>
      <c r="B44" s="27" t="s">
        <v>139</v>
      </c>
      <c r="C44" s="27" t="s">
        <v>111</v>
      </c>
      <c r="D44" s="31">
        <v>1100000</v>
      </c>
      <c r="E44" s="29">
        <v>6070.35</v>
      </c>
      <c r="F44" s="30">
        <v>0.59428844194623598</v>
      </c>
    </row>
    <row r="45" spans="1:6" x14ac:dyDescent="0.2">
      <c r="A45" s="27" t="s">
        <v>256</v>
      </c>
      <c r="B45" s="27" t="s">
        <v>255</v>
      </c>
      <c r="C45" s="27" t="s">
        <v>117</v>
      </c>
      <c r="D45" s="31">
        <v>1000000</v>
      </c>
      <c r="E45" s="29">
        <v>5842</v>
      </c>
      <c r="F45" s="30">
        <v>0.57193293267273104</v>
      </c>
    </row>
    <row r="46" spans="1:6" x14ac:dyDescent="0.2">
      <c r="A46" s="27" t="s">
        <v>239</v>
      </c>
      <c r="B46" s="27" t="s">
        <v>238</v>
      </c>
      <c r="C46" s="27" t="s">
        <v>114</v>
      </c>
      <c r="D46" s="31">
        <v>33000</v>
      </c>
      <c r="E46" s="29">
        <v>5106.585</v>
      </c>
      <c r="F46" s="30">
        <v>0.49993566158722602</v>
      </c>
    </row>
    <row r="47" spans="1:6" x14ac:dyDescent="0.2">
      <c r="A47" s="27" t="s">
        <v>235</v>
      </c>
      <c r="B47" s="27" t="s">
        <v>234</v>
      </c>
      <c r="C47" s="27" t="s">
        <v>150</v>
      </c>
      <c r="D47" s="31">
        <v>200000</v>
      </c>
      <c r="E47" s="29">
        <v>4509</v>
      </c>
      <c r="F47" s="30">
        <v>0.44143197422481101</v>
      </c>
    </row>
    <row r="48" spans="1:6" x14ac:dyDescent="0.2">
      <c r="A48" s="27" t="s">
        <v>163</v>
      </c>
      <c r="B48" s="27" t="s">
        <v>162</v>
      </c>
      <c r="C48" s="27" t="s">
        <v>164</v>
      </c>
      <c r="D48" s="31">
        <v>500000</v>
      </c>
      <c r="E48" s="29">
        <v>2831.5</v>
      </c>
      <c r="F48" s="30">
        <v>0.27720439898371102</v>
      </c>
    </row>
    <row r="49" spans="1:9" x14ac:dyDescent="0.2">
      <c r="A49" s="27" t="s">
        <v>396</v>
      </c>
      <c r="B49" s="27" t="s">
        <v>395</v>
      </c>
      <c r="C49" s="27" t="s">
        <v>93</v>
      </c>
      <c r="D49" s="31">
        <v>4500000</v>
      </c>
      <c r="E49" s="29">
        <v>2155.5</v>
      </c>
      <c r="F49" s="30">
        <v>0.211023867917849</v>
      </c>
    </row>
    <row r="50" spans="1:9" x14ac:dyDescent="0.2">
      <c r="A50" s="27" t="s">
        <v>165</v>
      </c>
      <c r="B50" s="51" t="s">
        <v>1062</v>
      </c>
      <c r="C50" s="27" t="s">
        <v>103</v>
      </c>
      <c r="D50" s="31">
        <v>614285</v>
      </c>
      <c r="E50" s="29">
        <v>941.69890499999997</v>
      </c>
      <c r="F50" s="30">
        <v>9.2192505380237794E-2</v>
      </c>
    </row>
    <row r="51" spans="1:9" x14ac:dyDescent="0.2">
      <c r="A51" s="26" t="s">
        <v>33</v>
      </c>
      <c r="B51" s="26"/>
      <c r="C51" s="26"/>
      <c r="D51" s="32"/>
      <c r="E51" s="33">
        <f>SUM(E7:E50)</f>
        <v>992249.13946199976</v>
      </c>
      <c r="F51" s="34">
        <f>SUM(F7:F50)</f>
        <v>97.141383134970098</v>
      </c>
      <c r="G51" s="18"/>
      <c r="H51" s="18"/>
      <c r="I51" s="18"/>
    </row>
    <row r="52" spans="1:9" x14ac:dyDescent="0.2">
      <c r="A52" s="27"/>
      <c r="B52" s="27"/>
      <c r="C52" s="27"/>
      <c r="D52" s="28"/>
      <c r="E52" s="29"/>
      <c r="F52" s="30"/>
    </row>
    <row r="53" spans="1:9" x14ac:dyDescent="0.2">
      <c r="A53" s="26" t="s">
        <v>1264</v>
      </c>
      <c r="B53" s="27"/>
      <c r="C53" s="27"/>
      <c r="D53" s="28"/>
      <c r="E53" s="29"/>
      <c r="F53" s="30"/>
    </row>
    <row r="54" spans="1:9" x14ac:dyDescent="0.2">
      <c r="A54" s="27"/>
      <c r="B54" s="27" t="s">
        <v>707</v>
      </c>
      <c r="C54" s="27" t="s">
        <v>179</v>
      </c>
      <c r="D54" s="31">
        <v>73500</v>
      </c>
      <c r="E54" s="29">
        <v>7.3499999999999998E-3</v>
      </c>
      <c r="F54" s="30">
        <v>7.1956642505042295E-7</v>
      </c>
      <c r="G54" s="42"/>
      <c r="H54" s="102"/>
    </row>
    <row r="55" spans="1:9" x14ac:dyDescent="0.2">
      <c r="A55" s="27"/>
      <c r="B55" s="27" t="s">
        <v>718</v>
      </c>
      <c r="C55" s="27" t="s">
        <v>96</v>
      </c>
      <c r="D55" s="31">
        <v>45000</v>
      </c>
      <c r="E55" s="29">
        <v>4.4999999999999997E-3</v>
      </c>
      <c r="F55" s="30">
        <v>4.4055087247985099E-7</v>
      </c>
      <c r="G55" s="42"/>
      <c r="H55" s="102"/>
    </row>
    <row r="56" spans="1:9" x14ac:dyDescent="0.2">
      <c r="A56" s="27" t="s">
        <v>515</v>
      </c>
      <c r="B56" s="27" t="s">
        <v>715</v>
      </c>
      <c r="C56" s="27" t="s">
        <v>363</v>
      </c>
      <c r="D56" s="31">
        <v>38000</v>
      </c>
      <c r="E56" s="29">
        <v>3.8E-3</v>
      </c>
      <c r="F56" s="30">
        <v>3.72020736760763E-7</v>
      </c>
      <c r="G56" s="42"/>
      <c r="H56" s="102"/>
    </row>
    <row r="57" spans="1:9" x14ac:dyDescent="0.2">
      <c r="A57" s="26" t="s">
        <v>33</v>
      </c>
      <c r="B57" s="26"/>
      <c r="C57" s="26"/>
      <c r="D57" s="32"/>
      <c r="E57" s="33">
        <f>SUM(E53:E56)</f>
        <v>1.5650000000000001E-2</v>
      </c>
      <c r="F57" s="34">
        <f>SUM(F53:F56)</f>
        <v>1.5321380342910369E-6</v>
      </c>
      <c r="G57" s="18"/>
      <c r="H57" s="18"/>
      <c r="I57" s="18"/>
    </row>
    <row r="58" spans="1:9" x14ac:dyDescent="0.2">
      <c r="A58" s="27"/>
      <c r="B58" s="27"/>
      <c r="C58" s="27"/>
      <c r="D58" s="28"/>
      <c r="E58" s="29"/>
      <c r="F58" s="30"/>
    </row>
    <row r="59" spans="1:9" x14ac:dyDescent="0.2">
      <c r="A59" s="26" t="s">
        <v>35</v>
      </c>
      <c r="B59" s="26"/>
      <c r="C59" s="26"/>
      <c r="D59" s="32"/>
      <c r="E59" s="33">
        <f>E51+E57</f>
        <v>992249.15511199972</v>
      </c>
      <c r="F59" s="34">
        <f>F51+F57</f>
        <v>97.141384667108127</v>
      </c>
      <c r="G59" s="18"/>
      <c r="H59" s="18"/>
      <c r="I59" s="18"/>
    </row>
    <row r="60" spans="1:9" x14ac:dyDescent="0.2">
      <c r="A60" s="26"/>
      <c r="B60" s="26"/>
      <c r="C60" s="26"/>
      <c r="D60" s="32"/>
      <c r="E60" s="33"/>
      <c r="F60" s="34"/>
      <c r="G60" s="18"/>
      <c r="H60" s="18"/>
      <c r="I60" s="18"/>
    </row>
    <row r="61" spans="1:9" x14ac:dyDescent="0.2">
      <c r="A61" s="26" t="s">
        <v>37</v>
      </c>
      <c r="B61" s="26"/>
      <c r="C61" s="26"/>
      <c r="D61" s="32"/>
      <c r="E61" s="33">
        <f>E63-(E51+E57)</f>
        <v>29199.281630300335</v>
      </c>
      <c r="F61" s="34">
        <f>F63-(F51+F57)</f>
        <v>2.8586153328918726</v>
      </c>
      <c r="G61" s="18"/>
      <c r="H61" s="18"/>
      <c r="I61" s="18"/>
    </row>
    <row r="62" spans="1:9" x14ac:dyDescent="0.2">
      <c r="A62" s="26"/>
      <c r="B62" s="26"/>
      <c r="C62" s="26"/>
      <c r="D62" s="32"/>
      <c r="E62" s="33"/>
      <c r="F62" s="34"/>
      <c r="G62" s="18"/>
      <c r="H62" s="18"/>
      <c r="I62" s="18"/>
    </row>
    <row r="63" spans="1:9" x14ac:dyDescent="0.2">
      <c r="A63" s="35" t="s">
        <v>36</v>
      </c>
      <c r="B63" s="35"/>
      <c r="C63" s="35"/>
      <c r="D63" s="36"/>
      <c r="E63" s="37">
        <v>1021448.4367423001</v>
      </c>
      <c r="F63" s="38">
        <v>100</v>
      </c>
      <c r="G63" s="18"/>
      <c r="H63" s="18"/>
      <c r="I63" s="18"/>
    </row>
    <row r="64" spans="1:9" x14ac:dyDescent="0.2">
      <c r="F64" s="20" t="s">
        <v>506</v>
      </c>
    </row>
    <row r="65" spans="1:6" x14ac:dyDescent="0.2">
      <c r="A65" s="53" t="s">
        <v>38</v>
      </c>
      <c r="F65" s="20"/>
    </row>
    <row r="66" spans="1:6" x14ac:dyDescent="0.2">
      <c r="A66" s="53" t="s">
        <v>708</v>
      </c>
      <c r="F66" s="20"/>
    </row>
    <row r="67" spans="1:6" ht="11.4" x14ac:dyDescent="0.2">
      <c r="A67" s="72" t="s">
        <v>1067</v>
      </c>
      <c r="F67" s="20"/>
    </row>
    <row r="69" spans="1:6" x14ac:dyDescent="0.2">
      <c r="A69" s="18" t="s">
        <v>39</v>
      </c>
    </row>
    <row r="70" spans="1:6" x14ac:dyDescent="0.2">
      <c r="A70" s="18" t="s">
        <v>40</v>
      </c>
    </row>
    <row r="71" spans="1:6" x14ac:dyDescent="0.2">
      <c r="A71" s="18" t="s">
        <v>41</v>
      </c>
      <c r="B71" s="18"/>
      <c r="C71" s="39" t="s">
        <v>43</v>
      </c>
      <c r="D71" s="19" t="s">
        <v>42</v>
      </c>
    </row>
    <row r="72" spans="1:6" x14ac:dyDescent="0.2">
      <c r="A72" s="9" t="s">
        <v>64</v>
      </c>
      <c r="C72" s="40">
        <v>768.52980000000002</v>
      </c>
      <c r="D72" s="40">
        <v>948.65740000000005</v>
      </c>
    </row>
    <row r="73" spans="1:6" x14ac:dyDescent="0.2">
      <c r="A73" s="9" t="s">
        <v>70</v>
      </c>
      <c r="C73" s="40">
        <v>40.700800000000001</v>
      </c>
      <c r="D73" s="40">
        <v>50.240299999999998</v>
      </c>
    </row>
    <row r="74" spans="1:6" x14ac:dyDescent="0.2">
      <c r="A74" s="9" t="s">
        <v>67</v>
      </c>
      <c r="C74" s="40">
        <v>828.22410000000002</v>
      </c>
      <c r="D74" s="40">
        <v>1025.9952000000001</v>
      </c>
    </row>
    <row r="75" spans="1:6" x14ac:dyDescent="0.2">
      <c r="A75" s="9" t="s">
        <v>71</v>
      </c>
      <c r="C75" s="40">
        <v>45.185200000000002</v>
      </c>
      <c r="D75" s="40">
        <v>55.974899999999998</v>
      </c>
    </row>
    <row r="77" spans="1:6" x14ac:dyDescent="0.2">
      <c r="A77" s="9" t="s">
        <v>44</v>
      </c>
    </row>
    <row r="79" spans="1:6" x14ac:dyDescent="0.2">
      <c r="A79" s="18" t="s">
        <v>45</v>
      </c>
      <c r="D79" s="41" t="s">
        <v>46</v>
      </c>
    </row>
    <row r="81" spans="1:4" x14ac:dyDescent="0.2">
      <c r="A81" s="18" t="s">
        <v>203</v>
      </c>
      <c r="D81" s="46">
        <v>6.5100000000000005E-2</v>
      </c>
    </row>
    <row r="83" spans="1:4" x14ac:dyDescent="0.2">
      <c r="A83" s="18" t="s">
        <v>48</v>
      </c>
      <c r="D83" s="41">
        <v>1</v>
      </c>
    </row>
    <row r="84" spans="1:4" x14ac:dyDescent="0.2">
      <c r="A84" s="9" t="s">
        <v>49</v>
      </c>
    </row>
    <row r="85" spans="1:4" x14ac:dyDescent="0.2">
      <c r="A85" s="48" t="s">
        <v>709</v>
      </c>
    </row>
    <row r="86" spans="1:4" x14ac:dyDescent="0.2">
      <c r="A86" s="48"/>
    </row>
    <row r="87" spans="1:4" x14ac:dyDescent="0.2">
      <c r="A87" s="18" t="s">
        <v>1280</v>
      </c>
    </row>
    <row r="88" spans="1:4" x14ac:dyDescent="0.2">
      <c r="A88" s="18"/>
    </row>
    <row r="89" spans="1:4" x14ac:dyDescent="0.2">
      <c r="A89" s="49" t="s">
        <v>1263</v>
      </c>
    </row>
    <row r="90" spans="1:4" x14ac:dyDescent="0.2">
      <c r="A90" s="67"/>
    </row>
    <row r="91" spans="1:4" x14ac:dyDescent="0.2">
      <c r="A91" s="65"/>
    </row>
    <row r="92" spans="1:4" x14ac:dyDescent="0.2">
      <c r="A92" s="65"/>
    </row>
    <row r="93" spans="1:4" x14ac:dyDescent="0.2">
      <c r="A93" s="65"/>
    </row>
    <row r="94" spans="1:4" x14ac:dyDescent="0.2">
      <c r="A94" s="65"/>
    </row>
    <row r="95" spans="1:4" x14ac:dyDescent="0.2">
      <c r="A95" s="65"/>
    </row>
    <row r="96" spans="1:4" x14ac:dyDescent="0.2">
      <c r="A96" s="65"/>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49" t="s">
        <v>1285</v>
      </c>
    </row>
    <row r="104" spans="1:1" x14ac:dyDescent="0.2">
      <c r="A104" s="65"/>
    </row>
    <row r="105" spans="1:1" x14ac:dyDescent="0.2">
      <c r="A105" s="49" t="s">
        <v>1262</v>
      </c>
    </row>
    <row r="106" spans="1:1" x14ac:dyDescent="0.2">
      <c r="A106" s="65"/>
    </row>
    <row r="107" spans="1:1" x14ac:dyDescent="0.2">
      <c r="A107" s="65"/>
    </row>
    <row r="108" spans="1:1" x14ac:dyDescent="0.2">
      <c r="A108" s="65"/>
    </row>
    <row r="109" spans="1:1" x14ac:dyDescent="0.2">
      <c r="A109" s="65"/>
    </row>
    <row r="110" spans="1:1" x14ac:dyDescent="0.2">
      <c r="A110" s="65"/>
    </row>
    <row r="111" spans="1:1" x14ac:dyDescent="0.2">
      <c r="A111" s="65"/>
    </row>
    <row r="112" spans="1:1" x14ac:dyDescent="0.2">
      <c r="A112" s="65"/>
    </row>
    <row r="113" spans="1:1" x14ac:dyDescent="0.2">
      <c r="A113" s="65"/>
    </row>
    <row r="114" spans="1:1" x14ac:dyDescent="0.2">
      <c r="A114" s="65"/>
    </row>
    <row r="115" spans="1:1" x14ac:dyDescent="0.2">
      <c r="A115" s="65"/>
    </row>
    <row r="116" spans="1:1" x14ac:dyDescent="0.2">
      <c r="A116" s="65"/>
    </row>
    <row r="117" spans="1:1" x14ac:dyDescent="0.2">
      <c r="A117" s="65"/>
    </row>
    <row r="119" spans="1:1" x14ac:dyDescent="0.2">
      <c r="A119" s="53" t="s">
        <v>1251</v>
      </c>
    </row>
    <row r="121" spans="1:1" x14ac:dyDescent="0.2">
      <c r="A121" s="18" t="s">
        <v>719</v>
      </c>
    </row>
  </sheetData>
  <mergeCells count="1">
    <mergeCell ref="A1:F1"/>
  </mergeCells>
  <conditionalFormatting sqref="F2:F3 F5:F65570">
    <cfRule type="cellIs" dxfId="44" priority="1" stopIfTrue="1" operator="between">
      <formula>0.009</formula>
      <formula>-0.009</formula>
    </cfRule>
  </conditionalFormatting>
  <hyperlinks>
    <hyperlink ref="A85" r:id="rId1" xr:uid="{00000000-0004-0000-1A00-000001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colBreaks count="1" manualBreakCount="1">
    <brk id="6" max="91" man="1"/>
  </colBreak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07"/>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27.5546875" style="9" bestFit="1" customWidth="1"/>
    <col min="3" max="3" width="18.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17</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95</v>
      </c>
      <c r="B7" s="27" t="s">
        <v>94</v>
      </c>
      <c r="C7" s="27" t="s">
        <v>96</v>
      </c>
      <c r="D7" s="31">
        <v>1729339</v>
      </c>
      <c r="E7" s="29">
        <v>28969.886930000001</v>
      </c>
      <c r="F7" s="30">
        <v>10.0894477750247</v>
      </c>
    </row>
    <row r="8" spans="1:6" x14ac:dyDescent="0.2">
      <c r="A8" s="27" t="s">
        <v>92</v>
      </c>
      <c r="B8" s="27" t="s">
        <v>91</v>
      </c>
      <c r="C8" s="27" t="s">
        <v>93</v>
      </c>
      <c r="D8" s="31">
        <v>1248046</v>
      </c>
      <c r="E8" s="29">
        <v>19905.70968</v>
      </c>
      <c r="F8" s="30">
        <v>6.9326338320355703</v>
      </c>
    </row>
    <row r="9" spans="1:6" x14ac:dyDescent="0.2">
      <c r="A9" s="27" t="s">
        <v>98</v>
      </c>
      <c r="B9" s="27" t="s">
        <v>97</v>
      </c>
      <c r="C9" s="27" t="s">
        <v>93</v>
      </c>
      <c r="D9" s="31">
        <v>2494468</v>
      </c>
      <c r="E9" s="29">
        <v>19121.344450000001</v>
      </c>
      <c r="F9" s="30">
        <v>6.6594601036136298</v>
      </c>
    </row>
    <row r="10" spans="1:6" x14ac:dyDescent="0.2">
      <c r="A10" s="27" t="s">
        <v>100</v>
      </c>
      <c r="B10" s="27" t="s">
        <v>99</v>
      </c>
      <c r="C10" s="27" t="s">
        <v>93</v>
      </c>
      <c r="D10" s="31">
        <v>2285871</v>
      </c>
      <c r="E10" s="29">
        <v>16020.526900000001</v>
      </c>
      <c r="F10" s="30">
        <v>5.5795271095291099</v>
      </c>
    </row>
    <row r="11" spans="1:6" x14ac:dyDescent="0.2">
      <c r="A11" s="27" t="s">
        <v>183</v>
      </c>
      <c r="B11" s="27" t="s">
        <v>182</v>
      </c>
      <c r="C11" s="27" t="s">
        <v>136</v>
      </c>
      <c r="D11" s="31">
        <v>8332812</v>
      </c>
      <c r="E11" s="29">
        <v>13228.33905</v>
      </c>
      <c r="F11" s="30">
        <v>4.6070817023825601</v>
      </c>
    </row>
    <row r="12" spans="1:6" x14ac:dyDescent="0.2">
      <c r="A12" s="27" t="s">
        <v>466</v>
      </c>
      <c r="B12" s="27" t="s">
        <v>465</v>
      </c>
      <c r="C12" s="27" t="s">
        <v>164</v>
      </c>
      <c r="D12" s="31">
        <v>6017530</v>
      </c>
      <c r="E12" s="29">
        <v>10915.799419999999</v>
      </c>
      <c r="F12" s="30">
        <v>3.80168512348193</v>
      </c>
    </row>
    <row r="13" spans="1:6" x14ac:dyDescent="0.2">
      <c r="A13" s="27" t="s">
        <v>102</v>
      </c>
      <c r="B13" s="27" t="s">
        <v>101</v>
      </c>
      <c r="C13" s="27" t="s">
        <v>103</v>
      </c>
      <c r="D13" s="31">
        <v>1433873</v>
      </c>
      <c r="E13" s="29">
        <v>9869.3478589999995</v>
      </c>
      <c r="F13" s="30">
        <v>3.4372336363458502</v>
      </c>
    </row>
    <row r="14" spans="1:6" x14ac:dyDescent="0.2">
      <c r="A14" s="27" t="s">
        <v>159</v>
      </c>
      <c r="B14" s="27" t="s">
        <v>158</v>
      </c>
      <c r="C14" s="27" t="s">
        <v>93</v>
      </c>
      <c r="D14" s="31">
        <v>5486879</v>
      </c>
      <c r="E14" s="29">
        <v>8650.0647439999993</v>
      </c>
      <c r="F14" s="30">
        <v>3.0125894759634901</v>
      </c>
    </row>
    <row r="15" spans="1:6" x14ac:dyDescent="0.2">
      <c r="A15" s="27" t="s">
        <v>144</v>
      </c>
      <c r="B15" s="27" t="s">
        <v>143</v>
      </c>
      <c r="C15" s="27" t="s">
        <v>130</v>
      </c>
      <c r="D15" s="31">
        <v>497050</v>
      </c>
      <c r="E15" s="29">
        <v>7811.1407499999996</v>
      </c>
      <c r="F15" s="30">
        <v>2.7204143685793798</v>
      </c>
    </row>
    <row r="16" spans="1:6" x14ac:dyDescent="0.2">
      <c r="A16" s="27" t="s">
        <v>201</v>
      </c>
      <c r="B16" s="27" t="s">
        <v>200</v>
      </c>
      <c r="C16" s="27" t="s">
        <v>93</v>
      </c>
      <c r="D16" s="31">
        <v>9130054</v>
      </c>
      <c r="E16" s="29">
        <v>7696.6355219999996</v>
      </c>
      <c r="F16" s="30">
        <v>2.6805352168013701</v>
      </c>
    </row>
    <row r="17" spans="1:6" x14ac:dyDescent="0.2">
      <c r="A17" s="27" t="s">
        <v>222</v>
      </c>
      <c r="B17" s="27" t="s">
        <v>221</v>
      </c>
      <c r="C17" s="27" t="s">
        <v>223</v>
      </c>
      <c r="D17" s="31">
        <v>3644411</v>
      </c>
      <c r="E17" s="29">
        <v>7396.3321249999999</v>
      </c>
      <c r="F17" s="30">
        <v>2.57594746166049</v>
      </c>
    </row>
    <row r="18" spans="1:6" x14ac:dyDescent="0.2">
      <c r="A18" s="27" t="s">
        <v>113</v>
      </c>
      <c r="B18" s="27" t="s">
        <v>112</v>
      </c>
      <c r="C18" s="27" t="s">
        <v>114</v>
      </c>
      <c r="D18" s="31">
        <v>282387</v>
      </c>
      <c r="E18" s="29">
        <v>7154.6982260000004</v>
      </c>
      <c r="F18" s="30">
        <v>2.4917927457471301</v>
      </c>
    </row>
    <row r="19" spans="1:6" x14ac:dyDescent="0.2">
      <c r="A19" s="27" t="s">
        <v>462</v>
      </c>
      <c r="B19" s="27" t="s">
        <v>461</v>
      </c>
      <c r="C19" s="27" t="s">
        <v>422</v>
      </c>
      <c r="D19" s="31">
        <v>157232</v>
      </c>
      <c r="E19" s="29">
        <v>7046.5093120000001</v>
      </c>
      <c r="F19" s="30">
        <v>2.45411339959445</v>
      </c>
    </row>
    <row r="20" spans="1:6" x14ac:dyDescent="0.2">
      <c r="A20" s="27" t="s">
        <v>132</v>
      </c>
      <c r="B20" s="27" t="s">
        <v>131</v>
      </c>
      <c r="C20" s="27" t="s">
        <v>133</v>
      </c>
      <c r="D20" s="31">
        <v>399838</v>
      </c>
      <c r="E20" s="29">
        <v>6809.0412210000004</v>
      </c>
      <c r="F20" s="30">
        <v>2.3714095247685401</v>
      </c>
    </row>
    <row r="21" spans="1:6" x14ac:dyDescent="0.2">
      <c r="A21" s="27" t="s">
        <v>127</v>
      </c>
      <c r="B21" s="27" t="s">
        <v>126</v>
      </c>
      <c r="C21" s="27" t="s">
        <v>120</v>
      </c>
      <c r="D21" s="31">
        <v>1965841</v>
      </c>
      <c r="E21" s="29">
        <v>6212.0575600000002</v>
      </c>
      <c r="F21" s="30">
        <v>2.1634958561803099</v>
      </c>
    </row>
    <row r="22" spans="1:6" x14ac:dyDescent="0.2">
      <c r="A22" s="27" t="s">
        <v>197</v>
      </c>
      <c r="B22" s="27" t="s">
        <v>196</v>
      </c>
      <c r="C22" s="27" t="s">
        <v>179</v>
      </c>
      <c r="D22" s="31">
        <v>974352</v>
      </c>
      <c r="E22" s="29">
        <v>6059.4950879999997</v>
      </c>
      <c r="F22" s="30">
        <v>2.11036236976416</v>
      </c>
    </row>
    <row r="23" spans="1:6" x14ac:dyDescent="0.2">
      <c r="A23" s="27" t="s">
        <v>192</v>
      </c>
      <c r="B23" s="27" t="s">
        <v>191</v>
      </c>
      <c r="C23" s="27" t="s">
        <v>193</v>
      </c>
      <c r="D23" s="31">
        <v>2493349</v>
      </c>
      <c r="E23" s="29">
        <v>5888.0436639999998</v>
      </c>
      <c r="F23" s="30">
        <v>2.0506503594072898</v>
      </c>
    </row>
    <row r="24" spans="1:6" x14ac:dyDescent="0.2">
      <c r="A24" s="27" t="s">
        <v>129</v>
      </c>
      <c r="B24" s="27" t="s">
        <v>128</v>
      </c>
      <c r="C24" s="27" t="s">
        <v>130</v>
      </c>
      <c r="D24" s="31">
        <v>210633</v>
      </c>
      <c r="E24" s="29">
        <v>5690.8823940000002</v>
      </c>
      <c r="F24" s="30">
        <v>1.9819842875745199</v>
      </c>
    </row>
    <row r="25" spans="1:6" x14ac:dyDescent="0.2">
      <c r="A25" s="27" t="s">
        <v>105</v>
      </c>
      <c r="B25" s="27" t="s">
        <v>104</v>
      </c>
      <c r="C25" s="27" t="s">
        <v>106</v>
      </c>
      <c r="D25" s="31">
        <v>448797</v>
      </c>
      <c r="E25" s="29">
        <v>5466.5718589999997</v>
      </c>
      <c r="F25" s="30">
        <v>1.903862842581</v>
      </c>
    </row>
    <row r="26" spans="1:6" x14ac:dyDescent="0.2">
      <c r="A26" s="27" t="s">
        <v>540</v>
      </c>
      <c r="B26" s="27" t="s">
        <v>539</v>
      </c>
      <c r="C26" s="27" t="s">
        <v>93</v>
      </c>
      <c r="D26" s="31">
        <v>480528</v>
      </c>
      <c r="E26" s="29">
        <v>5342.9908320000004</v>
      </c>
      <c r="F26" s="30">
        <v>1.8608228293109099</v>
      </c>
    </row>
    <row r="27" spans="1:6" x14ac:dyDescent="0.2">
      <c r="A27" s="27" t="s">
        <v>267</v>
      </c>
      <c r="B27" s="27" t="s">
        <v>266</v>
      </c>
      <c r="C27" s="27" t="s">
        <v>130</v>
      </c>
      <c r="D27" s="31">
        <v>641207</v>
      </c>
      <c r="E27" s="29">
        <v>5216.8601520000002</v>
      </c>
      <c r="F27" s="30">
        <v>1.8168948391270501</v>
      </c>
    </row>
    <row r="28" spans="1:6" x14ac:dyDescent="0.2">
      <c r="A28" s="27" t="s">
        <v>474</v>
      </c>
      <c r="B28" s="27" t="s">
        <v>473</v>
      </c>
      <c r="C28" s="27" t="s">
        <v>111</v>
      </c>
      <c r="D28" s="31">
        <v>209897</v>
      </c>
      <c r="E28" s="29">
        <v>5061.35131</v>
      </c>
      <c r="F28" s="30">
        <v>1.7627352097261999</v>
      </c>
    </row>
    <row r="29" spans="1:6" x14ac:dyDescent="0.2">
      <c r="A29" s="27" t="s">
        <v>468</v>
      </c>
      <c r="B29" s="27" t="s">
        <v>467</v>
      </c>
      <c r="C29" s="27" t="s">
        <v>147</v>
      </c>
      <c r="D29" s="31">
        <v>3769680</v>
      </c>
      <c r="E29" s="29">
        <v>5043.8318399999998</v>
      </c>
      <c r="F29" s="30">
        <v>1.75663364025724</v>
      </c>
    </row>
    <row r="30" spans="1:6" x14ac:dyDescent="0.2">
      <c r="A30" s="27" t="s">
        <v>195</v>
      </c>
      <c r="B30" s="27" t="s">
        <v>194</v>
      </c>
      <c r="C30" s="27" t="s">
        <v>117</v>
      </c>
      <c r="D30" s="31">
        <v>3938381</v>
      </c>
      <c r="E30" s="29">
        <v>4934.7913930000004</v>
      </c>
      <c r="F30" s="30">
        <v>1.7186577276128401</v>
      </c>
    </row>
    <row r="31" spans="1:6" x14ac:dyDescent="0.2">
      <c r="A31" s="27" t="s">
        <v>220</v>
      </c>
      <c r="B31" s="27" t="s">
        <v>219</v>
      </c>
      <c r="C31" s="27" t="s">
        <v>147</v>
      </c>
      <c r="D31" s="31">
        <v>2415915</v>
      </c>
      <c r="E31" s="29">
        <v>4573.3270949999996</v>
      </c>
      <c r="F31" s="30">
        <v>1.5927692432698</v>
      </c>
    </row>
    <row r="32" spans="1:6" x14ac:dyDescent="0.2">
      <c r="A32" s="27" t="s">
        <v>486</v>
      </c>
      <c r="B32" s="27" t="s">
        <v>485</v>
      </c>
      <c r="C32" s="27" t="s">
        <v>487</v>
      </c>
      <c r="D32" s="31">
        <v>511291</v>
      </c>
      <c r="E32" s="29">
        <v>4061.9513499999998</v>
      </c>
      <c r="F32" s="30">
        <v>1.4146705546191101</v>
      </c>
    </row>
    <row r="33" spans="1:6" x14ac:dyDescent="0.2">
      <c r="A33" s="27" t="s">
        <v>237</v>
      </c>
      <c r="B33" s="27" t="s">
        <v>236</v>
      </c>
      <c r="C33" s="27" t="s">
        <v>96</v>
      </c>
      <c r="D33" s="31">
        <v>283932</v>
      </c>
      <c r="E33" s="29">
        <v>3919.9651920000001</v>
      </c>
      <c r="F33" s="30">
        <v>1.36522051950579</v>
      </c>
    </row>
    <row r="34" spans="1:6" x14ac:dyDescent="0.2">
      <c r="A34" s="27" t="s">
        <v>190</v>
      </c>
      <c r="B34" s="27" t="s">
        <v>189</v>
      </c>
      <c r="C34" s="27" t="s">
        <v>179</v>
      </c>
      <c r="D34" s="31">
        <v>560390</v>
      </c>
      <c r="E34" s="29">
        <v>3856.8841750000001</v>
      </c>
      <c r="F34" s="30">
        <v>1.3432510645281199</v>
      </c>
    </row>
    <row r="35" spans="1:6" x14ac:dyDescent="0.2">
      <c r="A35" s="27" t="s">
        <v>185</v>
      </c>
      <c r="B35" s="27" t="s">
        <v>184</v>
      </c>
      <c r="C35" s="27" t="s">
        <v>130</v>
      </c>
      <c r="D35" s="31">
        <v>602514</v>
      </c>
      <c r="E35" s="29">
        <v>3717.812637</v>
      </c>
      <c r="F35" s="30">
        <v>1.2948161147116499</v>
      </c>
    </row>
    <row r="36" spans="1:6" x14ac:dyDescent="0.2">
      <c r="A36" s="27" t="s">
        <v>482</v>
      </c>
      <c r="B36" s="27" t="s">
        <v>481</v>
      </c>
      <c r="C36" s="27" t="s">
        <v>294</v>
      </c>
      <c r="D36" s="31">
        <v>491969</v>
      </c>
      <c r="E36" s="29">
        <v>3464.9376670000001</v>
      </c>
      <c r="F36" s="30">
        <v>1.2067464301598601</v>
      </c>
    </row>
    <row r="37" spans="1:6" x14ac:dyDescent="0.2">
      <c r="A37" s="27" t="s">
        <v>110</v>
      </c>
      <c r="B37" s="27" t="s">
        <v>109</v>
      </c>
      <c r="C37" s="27" t="s">
        <v>111</v>
      </c>
      <c r="D37" s="31">
        <v>67295</v>
      </c>
      <c r="E37" s="29">
        <v>3284.4670649999998</v>
      </c>
      <c r="F37" s="30">
        <v>1.1438932779122899</v>
      </c>
    </row>
    <row r="38" spans="1:6" x14ac:dyDescent="0.2">
      <c r="A38" s="27" t="s">
        <v>272</v>
      </c>
      <c r="B38" s="27" t="s">
        <v>271</v>
      </c>
      <c r="C38" s="27" t="s">
        <v>273</v>
      </c>
      <c r="D38" s="31">
        <v>339983</v>
      </c>
      <c r="E38" s="29">
        <v>3125.4637189999999</v>
      </c>
      <c r="F38" s="30">
        <v>1.08851660490706</v>
      </c>
    </row>
    <row r="39" spans="1:6" x14ac:dyDescent="0.2">
      <c r="A39" s="27" t="s">
        <v>140</v>
      </c>
      <c r="B39" s="27" t="s">
        <v>139</v>
      </c>
      <c r="C39" s="27" t="s">
        <v>111</v>
      </c>
      <c r="D39" s="31">
        <v>552564</v>
      </c>
      <c r="E39" s="29">
        <v>3049.3244340000001</v>
      </c>
      <c r="F39" s="30">
        <v>1.06199929948949</v>
      </c>
    </row>
    <row r="40" spans="1:6" x14ac:dyDescent="0.2">
      <c r="A40" s="27" t="s">
        <v>389</v>
      </c>
      <c r="B40" s="27" t="s">
        <v>388</v>
      </c>
      <c r="C40" s="27" t="s">
        <v>164</v>
      </c>
      <c r="D40" s="31">
        <v>5150797</v>
      </c>
      <c r="E40" s="29">
        <v>2338.4618380000002</v>
      </c>
      <c r="F40" s="30">
        <v>0.81442460046181497</v>
      </c>
    </row>
    <row r="41" spans="1:6" x14ac:dyDescent="0.2">
      <c r="A41" s="27" t="s">
        <v>156</v>
      </c>
      <c r="B41" s="27" t="s">
        <v>155</v>
      </c>
      <c r="C41" s="27" t="s">
        <v>157</v>
      </c>
      <c r="D41" s="31">
        <v>899890</v>
      </c>
      <c r="E41" s="29">
        <v>2216.879015</v>
      </c>
      <c r="F41" s="30">
        <v>0.77208050895870906</v>
      </c>
    </row>
    <row r="42" spans="1:6" x14ac:dyDescent="0.2">
      <c r="A42" s="27" t="s">
        <v>385</v>
      </c>
      <c r="B42" s="27" t="s">
        <v>384</v>
      </c>
      <c r="C42" s="27" t="s">
        <v>114</v>
      </c>
      <c r="D42" s="31">
        <v>150123</v>
      </c>
      <c r="E42" s="29">
        <v>2096.9931259999998</v>
      </c>
      <c r="F42" s="30">
        <v>0.73032741482511299</v>
      </c>
    </row>
    <row r="43" spans="1:6" x14ac:dyDescent="0.2">
      <c r="A43" s="27" t="s">
        <v>171</v>
      </c>
      <c r="B43" s="27" t="s">
        <v>170</v>
      </c>
      <c r="C43" s="27" t="s">
        <v>130</v>
      </c>
      <c r="D43" s="31">
        <v>312320</v>
      </c>
      <c r="E43" s="29">
        <v>1977.7664</v>
      </c>
      <c r="F43" s="30">
        <v>0.68880388978441098</v>
      </c>
    </row>
    <row r="44" spans="1:6" x14ac:dyDescent="0.2">
      <c r="A44" s="27" t="s">
        <v>542</v>
      </c>
      <c r="B44" s="27" t="s">
        <v>541</v>
      </c>
      <c r="C44" s="27" t="s">
        <v>193</v>
      </c>
      <c r="D44" s="31">
        <v>60000</v>
      </c>
      <c r="E44" s="29">
        <v>1854.75</v>
      </c>
      <c r="F44" s="30">
        <v>0.64596052121101699</v>
      </c>
    </row>
    <row r="45" spans="1:6" x14ac:dyDescent="0.2">
      <c r="A45" s="27" t="s">
        <v>187</v>
      </c>
      <c r="B45" s="27" t="s">
        <v>186</v>
      </c>
      <c r="C45" s="27" t="s">
        <v>188</v>
      </c>
      <c r="D45" s="31">
        <v>656332</v>
      </c>
      <c r="E45" s="29">
        <v>1787.5202019999999</v>
      </c>
      <c r="F45" s="30">
        <v>0.62254615520104695</v>
      </c>
    </row>
    <row r="46" spans="1:6" x14ac:dyDescent="0.2">
      <c r="A46" s="27" t="s">
        <v>230</v>
      </c>
      <c r="B46" s="27" t="s">
        <v>229</v>
      </c>
      <c r="C46" s="27" t="s">
        <v>193</v>
      </c>
      <c r="D46" s="31">
        <v>360275</v>
      </c>
      <c r="E46" s="29">
        <v>1754.899525</v>
      </c>
      <c r="F46" s="30">
        <v>0.61118523350422704</v>
      </c>
    </row>
    <row r="47" spans="1:6" x14ac:dyDescent="0.2">
      <c r="A47" s="27" t="s">
        <v>207</v>
      </c>
      <c r="B47" s="27" t="s">
        <v>206</v>
      </c>
      <c r="C47" s="27" t="s">
        <v>136</v>
      </c>
      <c r="D47" s="31">
        <v>5215986</v>
      </c>
      <c r="E47" s="29">
        <v>1556.9718210000001</v>
      </c>
      <c r="F47" s="30">
        <v>0.54225223291765801</v>
      </c>
    </row>
    <row r="48" spans="1:6" x14ac:dyDescent="0.2">
      <c r="A48" s="27" t="s">
        <v>250</v>
      </c>
      <c r="B48" s="27" t="s">
        <v>249</v>
      </c>
      <c r="C48" s="27" t="s">
        <v>179</v>
      </c>
      <c r="D48" s="31">
        <v>1113029</v>
      </c>
      <c r="E48" s="29">
        <v>1346.7650900000001</v>
      </c>
      <c r="F48" s="30">
        <v>0.46904277098541702</v>
      </c>
    </row>
    <row r="49" spans="1:9" x14ac:dyDescent="0.2">
      <c r="A49" s="27" t="s">
        <v>119</v>
      </c>
      <c r="B49" s="27" t="s">
        <v>118</v>
      </c>
      <c r="C49" s="27" t="s">
        <v>120</v>
      </c>
      <c r="D49" s="31">
        <v>432307</v>
      </c>
      <c r="E49" s="29">
        <v>1031.2683489999999</v>
      </c>
      <c r="F49" s="30">
        <v>0.35916357472892002</v>
      </c>
    </row>
    <row r="50" spans="1:9" x14ac:dyDescent="0.2">
      <c r="A50" s="27" t="s">
        <v>116</v>
      </c>
      <c r="B50" s="27" t="s">
        <v>115</v>
      </c>
      <c r="C50" s="27" t="s">
        <v>117</v>
      </c>
      <c r="D50" s="31">
        <v>275067</v>
      </c>
      <c r="E50" s="29">
        <v>825.20100000000002</v>
      </c>
      <c r="F50" s="30">
        <v>0.28739575040509602</v>
      </c>
    </row>
    <row r="51" spans="1:9" x14ac:dyDescent="0.2">
      <c r="A51" s="27" t="s">
        <v>360</v>
      </c>
      <c r="B51" s="27" t="s">
        <v>359</v>
      </c>
      <c r="C51" s="27" t="s">
        <v>188</v>
      </c>
      <c r="D51" s="31">
        <v>37157</v>
      </c>
      <c r="E51" s="29">
        <v>158.0101425</v>
      </c>
      <c r="F51" s="30">
        <v>5.5030766413763102E-2</v>
      </c>
    </row>
    <row r="52" spans="1:9" x14ac:dyDescent="0.2">
      <c r="A52" s="27" t="s">
        <v>165</v>
      </c>
      <c r="B52" s="51" t="s">
        <v>1062</v>
      </c>
      <c r="C52" s="27" t="s">
        <v>103</v>
      </c>
      <c r="D52" s="31">
        <v>102419</v>
      </c>
      <c r="E52" s="29">
        <v>157.00832700000001</v>
      </c>
      <c r="F52" s="30">
        <v>5.4681860489763999E-2</v>
      </c>
    </row>
    <row r="53" spans="1:9" x14ac:dyDescent="0.2">
      <c r="A53" s="26" t="s">
        <v>33</v>
      </c>
      <c r="B53" s="26"/>
      <c r="C53" s="26"/>
      <c r="D53" s="32"/>
      <c r="E53" s="33">
        <f>SUM(E7:E52)</f>
        <v>277668.88045049994</v>
      </c>
      <c r="F53" s="34">
        <f>SUM(F7:F52)</f>
        <v>96.704749826059825</v>
      </c>
      <c r="G53" s="18"/>
      <c r="H53" s="18"/>
      <c r="I53" s="18"/>
    </row>
    <row r="54" spans="1:9" x14ac:dyDescent="0.2">
      <c r="A54" s="27"/>
      <c r="B54" s="27"/>
      <c r="C54" s="27"/>
      <c r="D54" s="28"/>
      <c r="E54" s="29"/>
      <c r="F54" s="30"/>
    </row>
    <row r="55" spans="1:9" x14ac:dyDescent="0.2">
      <c r="A55" s="26" t="s">
        <v>35</v>
      </c>
      <c r="B55" s="26"/>
      <c r="C55" s="26"/>
      <c r="D55" s="32"/>
      <c r="E55" s="33">
        <f>E53</f>
        <v>277668.88045049994</v>
      </c>
      <c r="F55" s="34">
        <f>F53</f>
        <v>96.704749826059825</v>
      </c>
      <c r="G55" s="18"/>
      <c r="H55" s="18"/>
      <c r="I55" s="18"/>
    </row>
    <row r="56" spans="1:9" x14ac:dyDescent="0.2">
      <c r="A56" s="26"/>
      <c r="B56" s="26"/>
      <c r="C56" s="26"/>
      <c r="D56" s="32"/>
      <c r="E56" s="33"/>
      <c r="F56" s="34"/>
      <c r="G56" s="18"/>
      <c r="H56" s="18"/>
      <c r="I56" s="18"/>
    </row>
    <row r="57" spans="1:9" x14ac:dyDescent="0.2">
      <c r="A57" s="26" t="s">
        <v>37</v>
      </c>
      <c r="B57" s="26"/>
      <c r="C57" s="26"/>
      <c r="D57" s="32"/>
      <c r="E57" s="33">
        <f>E59-(E53)</f>
        <v>9461.6699619000428</v>
      </c>
      <c r="F57" s="34">
        <f>F59-(F53)</f>
        <v>3.2952501739401754</v>
      </c>
      <c r="G57" s="18"/>
      <c r="H57" s="18"/>
      <c r="I57" s="18"/>
    </row>
    <row r="58" spans="1:9" x14ac:dyDescent="0.2">
      <c r="A58" s="26"/>
      <c r="B58" s="26"/>
      <c r="C58" s="26"/>
      <c r="D58" s="32"/>
      <c r="E58" s="33"/>
      <c r="F58" s="34"/>
      <c r="G58" s="18"/>
      <c r="H58" s="18"/>
      <c r="I58" s="18"/>
    </row>
    <row r="59" spans="1:9" x14ac:dyDescent="0.2">
      <c r="A59" s="35" t="s">
        <v>36</v>
      </c>
      <c r="B59" s="35"/>
      <c r="C59" s="35"/>
      <c r="D59" s="36"/>
      <c r="E59" s="37">
        <v>287130.55041239999</v>
      </c>
      <c r="F59" s="38">
        <v>100</v>
      </c>
      <c r="G59" s="18"/>
      <c r="H59" s="18"/>
      <c r="I59" s="18"/>
    </row>
    <row r="61" spans="1:9" ht="11.4" x14ac:dyDescent="0.2">
      <c r="A61" s="72" t="s">
        <v>1067</v>
      </c>
    </row>
    <row r="63" spans="1:9" x14ac:dyDescent="0.2">
      <c r="A63" s="18" t="s">
        <v>39</v>
      </c>
    </row>
    <row r="64" spans="1:9" x14ac:dyDescent="0.2">
      <c r="A64" s="18" t="s">
        <v>40</v>
      </c>
    </row>
    <row r="65" spans="1:4" x14ac:dyDescent="0.2">
      <c r="A65" s="18" t="s">
        <v>41</v>
      </c>
      <c r="B65" s="18"/>
      <c r="C65" s="39" t="s">
        <v>43</v>
      </c>
      <c r="D65" s="19" t="s">
        <v>42</v>
      </c>
    </row>
    <row r="66" spans="1:4" x14ac:dyDescent="0.2">
      <c r="A66" s="9" t="s">
        <v>64</v>
      </c>
      <c r="C66" s="40">
        <v>98.4298</v>
      </c>
      <c r="D66" s="40">
        <v>122.0882</v>
      </c>
    </row>
    <row r="67" spans="1:4" x14ac:dyDescent="0.2">
      <c r="A67" s="9" t="s">
        <v>70</v>
      </c>
      <c r="C67" s="40">
        <v>15.759399999999999</v>
      </c>
      <c r="D67" s="40">
        <v>19.5473</v>
      </c>
    </row>
    <row r="68" spans="1:4" x14ac:dyDescent="0.2">
      <c r="A68" s="9" t="s">
        <v>67</v>
      </c>
      <c r="C68" s="40">
        <v>104.7728</v>
      </c>
      <c r="D68" s="40">
        <v>130.4195</v>
      </c>
    </row>
    <row r="69" spans="1:4" x14ac:dyDescent="0.2">
      <c r="A69" s="9" t="s">
        <v>71</v>
      </c>
      <c r="C69" s="40">
        <v>17.329699999999999</v>
      </c>
      <c r="D69" s="40">
        <v>21.571000000000002</v>
      </c>
    </row>
    <row r="71" spans="1:4" x14ac:dyDescent="0.2">
      <c r="A71" s="9" t="s">
        <v>44</v>
      </c>
    </row>
    <row r="73" spans="1:4" x14ac:dyDescent="0.2">
      <c r="A73" s="18" t="s">
        <v>45</v>
      </c>
      <c r="D73" s="41" t="s">
        <v>46</v>
      </c>
    </row>
    <row r="75" spans="1:4" x14ac:dyDescent="0.2">
      <c r="A75" s="18" t="s">
        <v>203</v>
      </c>
      <c r="D75" s="46">
        <v>4.2999999999999997E-2</v>
      </c>
    </row>
    <row r="77" spans="1:4" x14ac:dyDescent="0.2">
      <c r="A77" s="18" t="s">
        <v>1286</v>
      </c>
    </row>
    <row r="78" spans="1:4" x14ac:dyDescent="0.2">
      <c r="A78" s="48"/>
    </row>
    <row r="79" spans="1:4" x14ac:dyDescent="0.2">
      <c r="A79" s="49" t="s">
        <v>1263</v>
      </c>
    </row>
    <row r="80" spans="1:4" x14ac:dyDescent="0.2">
      <c r="A80" s="67"/>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row r="89" spans="1:1" x14ac:dyDescent="0.2">
      <c r="A89" s="65"/>
    </row>
    <row r="90" spans="1:1" x14ac:dyDescent="0.2">
      <c r="A90" s="65"/>
    </row>
    <row r="91" spans="1:1" x14ac:dyDescent="0.2">
      <c r="A91" s="65"/>
    </row>
    <row r="92" spans="1:1" x14ac:dyDescent="0.2">
      <c r="A92" s="65"/>
    </row>
    <row r="93" spans="1:1" x14ac:dyDescent="0.2">
      <c r="A93" s="49" t="s">
        <v>1287</v>
      </c>
    </row>
    <row r="94" spans="1:1" x14ac:dyDescent="0.2">
      <c r="A94" s="65"/>
    </row>
    <row r="95" spans="1:1" x14ac:dyDescent="0.2">
      <c r="A95" s="49" t="s">
        <v>1262</v>
      </c>
    </row>
    <row r="96" spans="1:1" x14ac:dyDescent="0.2">
      <c r="A96" s="65"/>
    </row>
    <row r="97" spans="1:1" x14ac:dyDescent="0.2">
      <c r="A97" s="65"/>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sheetData>
  <mergeCells count="1">
    <mergeCell ref="A1:F1"/>
  </mergeCells>
  <conditionalFormatting sqref="F2:F3 F5:F65535">
    <cfRule type="cellIs" dxfId="43" priority="1" stopIfTrue="1" operator="between">
      <formula>0.009</formula>
      <formula>-0.009</formula>
    </cfRule>
  </conditionalFormatting>
  <pageMargins left="0.7" right="0.7" top="0.75" bottom="0.75" header="0.3" footer="0.3"/>
  <pageSetup paperSize="9" scale="63"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90"/>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27.77734375" style="9" bestFit="1" customWidth="1"/>
    <col min="3" max="3" width="20"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18</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100</v>
      </c>
      <c r="B7" s="27" t="s">
        <v>99</v>
      </c>
      <c r="C7" s="27" t="s">
        <v>93</v>
      </c>
      <c r="D7" s="31">
        <v>9500000</v>
      </c>
      <c r="E7" s="29">
        <v>66580.75</v>
      </c>
      <c r="F7" s="30">
        <v>9.8323135306686709</v>
      </c>
    </row>
    <row r="8" spans="1:6" x14ac:dyDescent="0.2">
      <c r="A8" s="27" t="s">
        <v>122</v>
      </c>
      <c r="B8" s="27" t="s">
        <v>121</v>
      </c>
      <c r="C8" s="27" t="s">
        <v>93</v>
      </c>
      <c r="D8" s="31">
        <v>13500000</v>
      </c>
      <c r="E8" s="29">
        <v>61155</v>
      </c>
      <c r="F8" s="30">
        <v>9.03106579556467</v>
      </c>
    </row>
    <row r="9" spans="1:6" x14ac:dyDescent="0.2">
      <c r="A9" s="27" t="s">
        <v>98</v>
      </c>
      <c r="B9" s="27" t="s">
        <v>97</v>
      </c>
      <c r="C9" s="27" t="s">
        <v>93</v>
      </c>
      <c r="D9" s="31">
        <v>5700000</v>
      </c>
      <c r="E9" s="29">
        <v>43693.35</v>
      </c>
      <c r="F9" s="30">
        <v>6.4524162975821397</v>
      </c>
    </row>
    <row r="10" spans="1:6" x14ac:dyDescent="0.2">
      <c r="A10" s="27" t="s">
        <v>132</v>
      </c>
      <c r="B10" s="27" t="s">
        <v>131</v>
      </c>
      <c r="C10" s="27" t="s">
        <v>133</v>
      </c>
      <c r="D10" s="31">
        <v>2100000</v>
      </c>
      <c r="E10" s="29">
        <v>35761.949999999997</v>
      </c>
      <c r="F10" s="30">
        <v>5.2811466507676199</v>
      </c>
    </row>
    <row r="11" spans="1:6" x14ac:dyDescent="0.2">
      <c r="A11" s="27" t="s">
        <v>95</v>
      </c>
      <c r="B11" s="27" t="s">
        <v>94</v>
      </c>
      <c r="C11" s="27" t="s">
        <v>96</v>
      </c>
      <c r="D11" s="31">
        <v>2100000</v>
      </c>
      <c r="E11" s="29">
        <v>35179.199999999997</v>
      </c>
      <c r="F11" s="30">
        <v>5.1950890333632396</v>
      </c>
    </row>
    <row r="12" spans="1:6" x14ac:dyDescent="0.2">
      <c r="A12" s="27" t="s">
        <v>102</v>
      </c>
      <c r="B12" s="27" t="s">
        <v>101</v>
      </c>
      <c r="C12" s="27" t="s">
        <v>103</v>
      </c>
      <c r="D12" s="31">
        <v>5000000</v>
      </c>
      <c r="E12" s="29">
        <v>34415</v>
      </c>
      <c r="F12" s="30">
        <v>5.0822357837357197</v>
      </c>
    </row>
    <row r="13" spans="1:6" x14ac:dyDescent="0.2">
      <c r="A13" s="27" t="s">
        <v>138</v>
      </c>
      <c r="B13" s="27" t="s">
        <v>137</v>
      </c>
      <c r="C13" s="27" t="s">
        <v>136</v>
      </c>
      <c r="D13" s="31">
        <v>23503715</v>
      </c>
      <c r="E13" s="29">
        <v>33340.01973</v>
      </c>
      <c r="F13" s="30">
        <v>4.9234880517873298</v>
      </c>
    </row>
    <row r="14" spans="1:6" x14ac:dyDescent="0.2">
      <c r="A14" s="27" t="s">
        <v>92</v>
      </c>
      <c r="B14" s="27" t="s">
        <v>91</v>
      </c>
      <c r="C14" s="27" t="s">
        <v>93</v>
      </c>
      <c r="D14" s="31">
        <v>1900000</v>
      </c>
      <c r="E14" s="29">
        <v>30304.05</v>
      </c>
      <c r="F14" s="30">
        <v>4.4751511637982402</v>
      </c>
    </row>
    <row r="15" spans="1:6" x14ac:dyDescent="0.2">
      <c r="A15" s="27" t="s">
        <v>517</v>
      </c>
      <c r="B15" s="27" t="s">
        <v>516</v>
      </c>
      <c r="C15" s="27" t="s">
        <v>111</v>
      </c>
      <c r="D15" s="31">
        <v>2450000</v>
      </c>
      <c r="E15" s="29">
        <v>24096.974999999999</v>
      </c>
      <c r="F15" s="30">
        <v>3.55852124436394</v>
      </c>
    </row>
    <row r="16" spans="1:6" x14ac:dyDescent="0.2">
      <c r="A16" s="27" t="s">
        <v>235</v>
      </c>
      <c r="B16" s="27" t="s">
        <v>234</v>
      </c>
      <c r="C16" s="27" t="s">
        <v>150</v>
      </c>
      <c r="D16" s="31">
        <v>1000000</v>
      </c>
      <c r="E16" s="29">
        <v>22545</v>
      </c>
      <c r="F16" s="30">
        <v>3.32933330653267</v>
      </c>
    </row>
    <row r="17" spans="1:6" x14ac:dyDescent="0.2">
      <c r="A17" s="27" t="s">
        <v>523</v>
      </c>
      <c r="B17" s="27" t="s">
        <v>522</v>
      </c>
      <c r="C17" s="27" t="s">
        <v>524</v>
      </c>
      <c r="D17" s="31">
        <v>1700000</v>
      </c>
      <c r="E17" s="29">
        <v>20656.7</v>
      </c>
      <c r="F17" s="30">
        <v>3.05047856788882</v>
      </c>
    </row>
    <row r="18" spans="1:6" x14ac:dyDescent="0.2">
      <c r="A18" s="27" t="s">
        <v>154</v>
      </c>
      <c r="B18" s="27" t="s">
        <v>153</v>
      </c>
      <c r="C18" s="27" t="s">
        <v>117</v>
      </c>
      <c r="D18" s="31">
        <v>4700000</v>
      </c>
      <c r="E18" s="29">
        <v>20313.400000000001</v>
      </c>
      <c r="F18" s="30">
        <v>2.9997817338177302</v>
      </c>
    </row>
    <row r="19" spans="1:6" x14ac:dyDescent="0.2">
      <c r="A19" s="27" t="s">
        <v>195</v>
      </c>
      <c r="B19" s="27" t="s">
        <v>194</v>
      </c>
      <c r="C19" s="27" t="s">
        <v>117</v>
      </c>
      <c r="D19" s="31">
        <v>16000000</v>
      </c>
      <c r="E19" s="29">
        <v>20048</v>
      </c>
      <c r="F19" s="30">
        <v>2.9605887837377201</v>
      </c>
    </row>
    <row r="20" spans="1:6" x14ac:dyDescent="0.2">
      <c r="A20" s="27" t="s">
        <v>199</v>
      </c>
      <c r="B20" s="27" t="s">
        <v>198</v>
      </c>
      <c r="C20" s="27" t="s">
        <v>120</v>
      </c>
      <c r="D20" s="31">
        <v>12000000</v>
      </c>
      <c r="E20" s="29">
        <v>19062</v>
      </c>
      <c r="F20" s="30">
        <v>2.8149812148647499</v>
      </c>
    </row>
    <row r="21" spans="1:6" x14ac:dyDescent="0.2">
      <c r="A21" s="27" t="s">
        <v>241</v>
      </c>
      <c r="B21" s="27" t="s">
        <v>240</v>
      </c>
      <c r="C21" s="27" t="s">
        <v>130</v>
      </c>
      <c r="D21" s="31">
        <v>2200000</v>
      </c>
      <c r="E21" s="29">
        <v>18768.2</v>
      </c>
      <c r="F21" s="30">
        <v>2.7715942942411398</v>
      </c>
    </row>
    <row r="22" spans="1:6" x14ac:dyDescent="0.2">
      <c r="A22" s="27" t="s">
        <v>201</v>
      </c>
      <c r="B22" s="27" t="s">
        <v>200</v>
      </c>
      <c r="C22" s="27" t="s">
        <v>93</v>
      </c>
      <c r="D22" s="31">
        <v>20000000</v>
      </c>
      <c r="E22" s="29">
        <v>16860</v>
      </c>
      <c r="F22" s="30">
        <v>2.4898008227163801</v>
      </c>
    </row>
    <row r="23" spans="1:6" x14ac:dyDescent="0.2">
      <c r="A23" s="27" t="s">
        <v>521</v>
      </c>
      <c r="B23" s="27" t="s">
        <v>520</v>
      </c>
      <c r="C23" s="27" t="s">
        <v>294</v>
      </c>
      <c r="D23" s="31">
        <v>825000</v>
      </c>
      <c r="E23" s="29">
        <v>16679.025000000001</v>
      </c>
      <c r="F23" s="30">
        <v>2.4630753361273499</v>
      </c>
    </row>
    <row r="24" spans="1:6" x14ac:dyDescent="0.2">
      <c r="A24" s="27" t="s">
        <v>152</v>
      </c>
      <c r="B24" s="27" t="s">
        <v>151</v>
      </c>
      <c r="C24" s="27" t="s">
        <v>147</v>
      </c>
      <c r="D24" s="31">
        <v>400000</v>
      </c>
      <c r="E24" s="29">
        <v>15330.6</v>
      </c>
      <c r="F24" s="30">
        <v>2.2639466484422202</v>
      </c>
    </row>
    <row r="25" spans="1:6" x14ac:dyDescent="0.2">
      <c r="A25" s="27" t="s">
        <v>252</v>
      </c>
      <c r="B25" s="27" t="s">
        <v>251</v>
      </c>
      <c r="C25" s="27" t="s">
        <v>111</v>
      </c>
      <c r="D25" s="31">
        <v>1600000</v>
      </c>
      <c r="E25" s="29">
        <v>15225.6</v>
      </c>
      <c r="F25" s="30">
        <v>2.2484407714324202</v>
      </c>
    </row>
    <row r="26" spans="1:6" x14ac:dyDescent="0.2">
      <c r="A26" s="27" t="s">
        <v>149</v>
      </c>
      <c r="B26" s="27" t="s">
        <v>148</v>
      </c>
      <c r="C26" s="27" t="s">
        <v>150</v>
      </c>
      <c r="D26" s="31">
        <v>750000</v>
      </c>
      <c r="E26" s="29">
        <v>12520.875</v>
      </c>
      <c r="F26" s="30">
        <v>1.84902045528642</v>
      </c>
    </row>
    <row r="27" spans="1:6" x14ac:dyDescent="0.2">
      <c r="A27" s="27" t="s">
        <v>110</v>
      </c>
      <c r="B27" s="27" t="s">
        <v>109</v>
      </c>
      <c r="C27" s="27" t="s">
        <v>111</v>
      </c>
      <c r="D27" s="31">
        <v>250000</v>
      </c>
      <c r="E27" s="29">
        <v>12201.75</v>
      </c>
      <c r="F27" s="30">
        <v>1.8018936648030599</v>
      </c>
    </row>
    <row r="28" spans="1:6" x14ac:dyDescent="0.2">
      <c r="A28" s="27" t="s">
        <v>135</v>
      </c>
      <c r="B28" s="27" t="s">
        <v>134</v>
      </c>
      <c r="C28" s="27" t="s">
        <v>136</v>
      </c>
      <c r="D28" s="31">
        <v>6000000</v>
      </c>
      <c r="E28" s="29">
        <v>11394</v>
      </c>
      <c r="F28" s="30">
        <v>1.6826091680919599</v>
      </c>
    </row>
    <row r="29" spans="1:6" x14ac:dyDescent="0.2">
      <c r="A29" s="27" t="s">
        <v>544</v>
      </c>
      <c r="B29" s="27" t="s">
        <v>543</v>
      </c>
      <c r="C29" s="27" t="s">
        <v>150</v>
      </c>
      <c r="D29" s="31">
        <v>150000</v>
      </c>
      <c r="E29" s="29">
        <v>11094.15</v>
      </c>
      <c r="F29" s="30">
        <v>1.63832881360255</v>
      </c>
    </row>
    <row r="30" spans="1:6" x14ac:dyDescent="0.2">
      <c r="A30" s="27" t="s">
        <v>462</v>
      </c>
      <c r="B30" s="27" t="s">
        <v>461</v>
      </c>
      <c r="C30" s="27" t="s">
        <v>422</v>
      </c>
      <c r="D30" s="31">
        <v>200000</v>
      </c>
      <c r="E30" s="29">
        <v>8963.2000000000007</v>
      </c>
      <c r="F30" s="30">
        <v>1.3236407315641401</v>
      </c>
    </row>
    <row r="31" spans="1:6" x14ac:dyDescent="0.2">
      <c r="A31" s="27" t="s">
        <v>546</v>
      </c>
      <c r="B31" s="27" t="s">
        <v>545</v>
      </c>
      <c r="C31" s="27" t="s">
        <v>150</v>
      </c>
      <c r="D31" s="31">
        <v>1600000</v>
      </c>
      <c r="E31" s="29">
        <v>6403.2</v>
      </c>
      <c r="F31" s="30">
        <v>0.94559268256331797</v>
      </c>
    </row>
    <row r="32" spans="1:6" x14ac:dyDescent="0.2">
      <c r="A32" s="27" t="s">
        <v>124</v>
      </c>
      <c r="B32" s="27" t="s">
        <v>123</v>
      </c>
      <c r="C32" s="27" t="s">
        <v>125</v>
      </c>
      <c r="D32" s="31">
        <v>1200000</v>
      </c>
      <c r="E32" s="29">
        <v>5855.4</v>
      </c>
      <c r="F32" s="30">
        <v>0.86469630707790701</v>
      </c>
    </row>
    <row r="33" spans="1:9" x14ac:dyDescent="0.2">
      <c r="A33" s="27" t="s">
        <v>165</v>
      </c>
      <c r="B33" s="51" t="s">
        <v>1062</v>
      </c>
      <c r="C33" s="27" t="s">
        <v>103</v>
      </c>
      <c r="D33" s="31">
        <v>357142</v>
      </c>
      <c r="E33" s="29">
        <v>547.49868600000002</v>
      </c>
      <c r="F33" s="30">
        <v>8.0851878934693797E-2</v>
      </c>
    </row>
    <row r="34" spans="1:9" x14ac:dyDescent="0.2">
      <c r="A34" s="26" t="s">
        <v>33</v>
      </c>
      <c r="B34" s="26"/>
      <c r="C34" s="26"/>
      <c r="D34" s="32"/>
      <c r="E34" s="33">
        <f>SUM(E7:E33)</f>
        <v>618994.89341599995</v>
      </c>
      <c r="F34" s="34">
        <f>SUM(F7:F33)</f>
        <v>91.410082733356788</v>
      </c>
      <c r="G34" s="18"/>
      <c r="H34" s="18"/>
      <c r="I34" s="18"/>
    </row>
    <row r="35" spans="1:9" x14ac:dyDescent="0.2">
      <c r="A35" s="27"/>
      <c r="B35" s="27"/>
      <c r="C35" s="27"/>
      <c r="D35" s="28"/>
      <c r="E35" s="29"/>
      <c r="F35" s="30"/>
    </row>
    <row r="36" spans="1:9" x14ac:dyDescent="0.2">
      <c r="A36" s="26" t="s">
        <v>35</v>
      </c>
      <c r="B36" s="26"/>
      <c r="C36" s="26"/>
      <c r="D36" s="32"/>
      <c r="E36" s="33">
        <f>E34</f>
        <v>618994.89341599995</v>
      </c>
      <c r="F36" s="34">
        <f>F34</f>
        <v>91.410082733356788</v>
      </c>
      <c r="G36" s="18"/>
      <c r="H36" s="18"/>
      <c r="I36" s="18"/>
    </row>
    <row r="37" spans="1:9" x14ac:dyDescent="0.2">
      <c r="A37" s="26"/>
      <c r="B37" s="26"/>
      <c r="C37" s="26"/>
      <c r="D37" s="32"/>
      <c r="E37" s="33"/>
      <c r="F37" s="34"/>
      <c r="G37" s="18"/>
      <c r="H37" s="18"/>
      <c r="I37" s="18"/>
    </row>
    <row r="38" spans="1:9" x14ac:dyDescent="0.2">
      <c r="A38" s="26" t="s">
        <v>37</v>
      </c>
      <c r="B38" s="26"/>
      <c r="C38" s="26"/>
      <c r="D38" s="32"/>
      <c r="E38" s="33">
        <f>E40-(E34)</f>
        <v>58167.707149200025</v>
      </c>
      <c r="F38" s="34">
        <f>F40-(F34)</f>
        <v>8.5899172666432122</v>
      </c>
      <c r="G38" s="18"/>
      <c r="H38" s="18"/>
      <c r="I38" s="18"/>
    </row>
    <row r="39" spans="1:9" x14ac:dyDescent="0.2">
      <c r="A39" s="26"/>
      <c r="B39" s="26"/>
      <c r="C39" s="26"/>
      <c r="D39" s="32"/>
      <c r="E39" s="33"/>
      <c r="F39" s="34"/>
      <c r="G39" s="18"/>
      <c r="H39" s="18"/>
      <c r="I39" s="18"/>
    </row>
    <row r="40" spans="1:9" x14ac:dyDescent="0.2">
      <c r="A40" s="35" t="s">
        <v>36</v>
      </c>
      <c r="B40" s="35"/>
      <c r="C40" s="35"/>
      <c r="D40" s="36"/>
      <c r="E40" s="37">
        <v>677162.60056519997</v>
      </c>
      <c r="F40" s="38">
        <v>100</v>
      </c>
      <c r="G40" s="18"/>
      <c r="H40" s="18"/>
      <c r="I40" s="18"/>
    </row>
    <row r="42" spans="1:9" ht="11.4" x14ac:dyDescent="0.2">
      <c r="A42" s="72" t="s">
        <v>1067</v>
      </c>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64</v>
      </c>
      <c r="C47" s="40">
        <v>596.50530000000003</v>
      </c>
      <c r="D47" s="40">
        <v>711.86249999999995</v>
      </c>
    </row>
    <row r="48" spans="1:9" x14ac:dyDescent="0.2">
      <c r="A48" s="9" t="s">
        <v>70</v>
      </c>
      <c r="C48" s="40">
        <v>40.201900000000002</v>
      </c>
      <c r="D48" s="40">
        <v>47.976399999999998</v>
      </c>
    </row>
    <row r="49" spans="1:4" x14ac:dyDescent="0.2">
      <c r="A49" s="9" t="s">
        <v>67</v>
      </c>
      <c r="C49" s="40">
        <v>638.1499</v>
      </c>
      <c r="D49" s="40">
        <v>764.32460000000003</v>
      </c>
    </row>
    <row r="50" spans="1:4" x14ac:dyDescent="0.2">
      <c r="A50" s="9" t="s">
        <v>71</v>
      </c>
      <c r="C50" s="40">
        <v>44.578400000000002</v>
      </c>
      <c r="D50" s="40">
        <v>53.392200000000003</v>
      </c>
    </row>
    <row r="52" spans="1:4" x14ac:dyDescent="0.2">
      <c r="A52" s="9" t="s">
        <v>44</v>
      </c>
    </row>
    <row r="54" spans="1:4" x14ac:dyDescent="0.2">
      <c r="A54" s="18" t="s">
        <v>45</v>
      </c>
      <c r="D54" s="41" t="s">
        <v>46</v>
      </c>
    </row>
    <row r="56" spans="1:4" x14ac:dyDescent="0.2">
      <c r="A56" s="18" t="s">
        <v>203</v>
      </c>
      <c r="D56" s="46">
        <v>6.13E-2</v>
      </c>
    </row>
    <row r="58" spans="1:4" x14ac:dyDescent="0.2">
      <c r="A58" s="18" t="s">
        <v>1286</v>
      </c>
    </row>
    <row r="59" spans="1:4" x14ac:dyDescent="0.2">
      <c r="A59" s="48"/>
    </row>
    <row r="60" spans="1:4" x14ac:dyDescent="0.2">
      <c r="A60" s="49" t="s">
        <v>1263</v>
      </c>
    </row>
    <row r="61" spans="1:4" x14ac:dyDescent="0.2">
      <c r="A61" s="67"/>
    </row>
    <row r="62" spans="1:4" x14ac:dyDescent="0.2">
      <c r="A62" s="65"/>
    </row>
    <row r="63" spans="1:4" x14ac:dyDescent="0.2">
      <c r="A63" s="65"/>
    </row>
    <row r="64" spans="1:4"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row r="73" spans="1:1" x14ac:dyDescent="0.2">
      <c r="A73" s="65"/>
    </row>
    <row r="74" spans="1:1" x14ac:dyDescent="0.2">
      <c r="A74" s="49" t="s">
        <v>1288</v>
      </c>
    </row>
    <row r="75" spans="1:1" x14ac:dyDescent="0.2">
      <c r="A75" s="65"/>
    </row>
    <row r="76" spans="1:1" x14ac:dyDescent="0.2">
      <c r="A76" s="49" t="s">
        <v>1262</v>
      </c>
    </row>
    <row r="77" spans="1:1" x14ac:dyDescent="0.2">
      <c r="A77" s="65"/>
    </row>
    <row r="78" spans="1:1" x14ac:dyDescent="0.2">
      <c r="A78" s="65"/>
    </row>
    <row r="79" spans="1:1" x14ac:dyDescent="0.2">
      <c r="A79" s="65"/>
    </row>
    <row r="80" spans="1:1" x14ac:dyDescent="0.2">
      <c r="A80" s="65"/>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row r="90" spans="1:1" x14ac:dyDescent="0.2">
      <c r="A90" s="48"/>
    </row>
  </sheetData>
  <mergeCells count="1">
    <mergeCell ref="A1:F1"/>
  </mergeCells>
  <conditionalFormatting sqref="F2:F3 F5:F65535">
    <cfRule type="cellIs" dxfId="42" priority="1" stopIfTrue="1" operator="between">
      <formula>0.009</formula>
      <formula>-0.009</formula>
    </cfRule>
  </conditionalFormatting>
  <pageMargins left="0.7" right="0.7" top="0.75" bottom="0.75" header="0.3" footer="0.3"/>
  <pageSetup paperSize="9" scale="59" orientation="portrait" r:id="rId1"/>
  <headerFooter>
    <oddFooter>&amp;C&amp;1#&amp;"Calibri"&amp;10&amp;K000000PUBLIC</oddFooter>
    <evenFooter>&amp;LPUBLIC</evenFooter>
    <firstFooter>&amp;LPUBLIC</first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88"/>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27.77734375" style="9" bestFit="1" customWidth="1"/>
    <col min="3" max="3" width="20"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113" t="s">
        <v>19</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122</v>
      </c>
      <c r="B7" s="27" t="s">
        <v>121</v>
      </c>
      <c r="C7" s="27" t="s">
        <v>93</v>
      </c>
      <c r="D7" s="31">
        <v>2500000</v>
      </c>
      <c r="E7" s="29">
        <v>11325</v>
      </c>
      <c r="F7" s="30">
        <v>10.0801494550733</v>
      </c>
    </row>
    <row r="8" spans="1:6" x14ac:dyDescent="0.2">
      <c r="A8" s="27" t="s">
        <v>100</v>
      </c>
      <c r="B8" s="27" t="s">
        <v>99</v>
      </c>
      <c r="C8" s="27" t="s">
        <v>93</v>
      </c>
      <c r="D8" s="31">
        <v>1500000</v>
      </c>
      <c r="E8" s="29">
        <v>10512.75</v>
      </c>
      <c r="F8" s="30">
        <v>9.3571824444875897</v>
      </c>
    </row>
    <row r="9" spans="1:6" x14ac:dyDescent="0.2">
      <c r="A9" s="27" t="s">
        <v>98</v>
      </c>
      <c r="B9" s="27" t="s">
        <v>97</v>
      </c>
      <c r="C9" s="27" t="s">
        <v>93</v>
      </c>
      <c r="D9" s="31">
        <v>1100000</v>
      </c>
      <c r="E9" s="29">
        <v>8432.0499999999993</v>
      </c>
      <c r="F9" s="30">
        <v>7.5051941909625501</v>
      </c>
    </row>
    <row r="10" spans="1:6" x14ac:dyDescent="0.2">
      <c r="A10" s="27" t="s">
        <v>102</v>
      </c>
      <c r="B10" s="27" t="s">
        <v>101</v>
      </c>
      <c r="C10" s="27" t="s">
        <v>103</v>
      </c>
      <c r="D10" s="31">
        <v>1000000</v>
      </c>
      <c r="E10" s="29">
        <v>6883</v>
      </c>
      <c r="F10" s="30">
        <v>6.1264166621871601</v>
      </c>
    </row>
    <row r="11" spans="1:6" x14ac:dyDescent="0.2">
      <c r="A11" s="27" t="s">
        <v>138</v>
      </c>
      <c r="B11" s="27" t="s">
        <v>137</v>
      </c>
      <c r="C11" s="27" t="s">
        <v>136</v>
      </c>
      <c r="D11" s="31">
        <v>4600000</v>
      </c>
      <c r="E11" s="29">
        <v>6525.1</v>
      </c>
      <c r="F11" s="30">
        <v>5.8078572370241801</v>
      </c>
    </row>
    <row r="12" spans="1:6" x14ac:dyDescent="0.2">
      <c r="A12" s="27" t="s">
        <v>195</v>
      </c>
      <c r="B12" s="27" t="s">
        <v>194</v>
      </c>
      <c r="C12" s="27" t="s">
        <v>117</v>
      </c>
      <c r="D12" s="31">
        <v>4500000</v>
      </c>
      <c r="E12" s="29">
        <v>5638.5</v>
      </c>
      <c r="F12" s="30">
        <v>5.0187128214066998</v>
      </c>
    </row>
    <row r="13" spans="1:6" x14ac:dyDescent="0.2">
      <c r="A13" s="27" t="s">
        <v>367</v>
      </c>
      <c r="B13" s="27" t="s">
        <v>366</v>
      </c>
      <c r="C13" s="27" t="s">
        <v>356</v>
      </c>
      <c r="D13" s="31">
        <v>700000</v>
      </c>
      <c r="E13" s="29">
        <v>5528.95</v>
      </c>
      <c r="F13" s="30">
        <v>4.9212046207176696</v>
      </c>
    </row>
    <row r="14" spans="1:6" x14ac:dyDescent="0.2">
      <c r="A14" s="27" t="s">
        <v>519</v>
      </c>
      <c r="B14" s="27" t="s">
        <v>518</v>
      </c>
      <c r="C14" s="27" t="s">
        <v>193</v>
      </c>
      <c r="D14" s="31">
        <v>525000</v>
      </c>
      <c r="E14" s="29">
        <v>4867.2749999999996</v>
      </c>
      <c r="F14" s="30">
        <v>4.3322613191118702</v>
      </c>
    </row>
    <row r="15" spans="1:6" x14ac:dyDescent="0.2">
      <c r="A15" s="27" t="s">
        <v>154</v>
      </c>
      <c r="B15" s="27" t="s">
        <v>153</v>
      </c>
      <c r="C15" s="27" t="s">
        <v>117</v>
      </c>
      <c r="D15" s="31">
        <v>1000000</v>
      </c>
      <c r="E15" s="29">
        <v>4322</v>
      </c>
      <c r="F15" s="30">
        <v>3.8469232622363698</v>
      </c>
    </row>
    <row r="16" spans="1:6" x14ac:dyDescent="0.2">
      <c r="A16" s="27" t="s">
        <v>132</v>
      </c>
      <c r="B16" s="27" t="s">
        <v>131</v>
      </c>
      <c r="C16" s="27" t="s">
        <v>133</v>
      </c>
      <c r="D16" s="31">
        <v>235000</v>
      </c>
      <c r="E16" s="29">
        <v>4001.9324999999999</v>
      </c>
      <c r="F16" s="30">
        <v>3.56203776680929</v>
      </c>
    </row>
    <row r="17" spans="1:6" x14ac:dyDescent="0.2">
      <c r="A17" s="27" t="s">
        <v>235</v>
      </c>
      <c r="B17" s="27" t="s">
        <v>234</v>
      </c>
      <c r="C17" s="27" t="s">
        <v>150</v>
      </c>
      <c r="D17" s="31">
        <v>175000</v>
      </c>
      <c r="E17" s="29">
        <v>3945.375</v>
      </c>
      <c r="F17" s="30">
        <v>3.51169709989491</v>
      </c>
    </row>
    <row r="18" spans="1:6" x14ac:dyDescent="0.2">
      <c r="A18" s="27" t="s">
        <v>199</v>
      </c>
      <c r="B18" s="27" t="s">
        <v>198</v>
      </c>
      <c r="C18" s="27" t="s">
        <v>120</v>
      </c>
      <c r="D18" s="31">
        <v>2400000</v>
      </c>
      <c r="E18" s="29">
        <v>3812.4</v>
      </c>
      <c r="F18" s="30">
        <v>3.3933387887436202</v>
      </c>
    </row>
    <row r="19" spans="1:6" x14ac:dyDescent="0.2">
      <c r="A19" s="27" t="s">
        <v>419</v>
      </c>
      <c r="B19" s="27" t="s">
        <v>418</v>
      </c>
      <c r="C19" s="27" t="s">
        <v>150</v>
      </c>
      <c r="D19" s="31">
        <v>600000</v>
      </c>
      <c r="E19" s="29">
        <v>3707.4</v>
      </c>
      <c r="F19" s="30">
        <v>3.2998804494250602</v>
      </c>
    </row>
    <row r="20" spans="1:6" x14ac:dyDescent="0.2">
      <c r="A20" s="27" t="s">
        <v>521</v>
      </c>
      <c r="B20" s="27" t="s">
        <v>520</v>
      </c>
      <c r="C20" s="27" t="s">
        <v>294</v>
      </c>
      <c r="D20" s="31">
        <v>150000</v>
      </c>
      <c r="E20" s="29">
        <v>3032.55</v>
      </c>
      <c r="F20" s="30">
        <v>2.6992103514333401</v>
      </c>
    </row>
    <row r="21" spans="1:6" x14ac:dyDescent="0.2">
      <c r="A21" s="27" t="s">
        <v>548</v>
      </c>
      <c r="B21" s="27" t="s">
        <v>547</v>
      </c>
      <c r="C21" s="27" t="s">
        <v>356</v>
      </c>
      <c r="D21" s="31">
        <v>2000000</v>
      </c>
      <c r="E21" s="29">
        <v>2707</v>
      </c>
      <c r="F21" s="30">
        <v>2.4094449955747002</v>
      </c>
    </row>
    <row r="22" spans="1:6" x14ac:dyDescent="0.2">
      <c r="A22" s="27" t="s">
        <v>530</v>
      </c>
      <c r="B22" s="27" t="s">
        <v>529</v>
      </c>
      <c r="C22" s="27" t="s">
        <v>106</v>
      </c>
      <c r="D22" s="31">
        <v>350000</v>
      </c>
      <c r="E22" s="29">
        <v>2643.2</v>
      </c>
      <c r="F22" s="30">
        <v>2.3526579284458999</v>
      </c>
    </row>
    <row r="23" spans="1:6" x14ac:dyDescent="0.2">
      <c r="A23" s="27" t="s">
        <v>230</v>
      </c>
      <c r="B23" s="27" t="s">
        <v>229</v>
      </c>
      <c r="C23" s="27" t="s">
        <v>193</v>
      </c>
      <c r="D23" s="31">
        <v>525000</v>
      </c>
      <c r="E23" s="29">
        <v>2557.2750000000001</v>
      </c>
      <c r="F23" s="30">
        <v>2.27617785410354</v>
      </c>
    </row>
    <row r="24" spans="1:6" x14ac:dyDescent="0.2">
      <c r="A24" s="27" t="s">
        <v>269</v>
      </c>
      <c r="B24" s="27" t="s">
        <v>268</v>
      </c>
      <c r="C24" s="27" t="s">
        <v>270</v>
      </c>
      <c r="D24" s="31">
        <v>1400000</v>
      </c>
      <c r="E24" s="29">
        <v>2023</v>
      </c>
      <c r="F24" s="30">
        <v>1.8006306708709301</v>
      </c>
    </row>
    <row r="25" spans="1:6" x14ac:dyDescent="0.2">
      <c r="A25" s="27" t="s">
        <v>400</v>
      </c>
      <c r="B25" s="27" t="s">
        <v>399</v>
      </c>
      <c r="C25" s="27" t="s">
        <v>193</v>
      </c>
      <c r="D25" s="31">
        <v>250000</v>
      </c>
      <c r="E25" s="29">
        <v>1992.75</v>
      </c>
      <c r="F25" s="30">
        <v>1.77370576835297</v>
      </c>
    </row>
    <row r="26" spans="1:6" x14ac:dyDescent="0.2">
      <c r="A26" s="27" t="s">
        <v>550</v>
      </c>
      <c r="B26" s="27" t="s">
        <v>549</v>
      </c>
      <c r="C26" s="27" t="s">
        <v>193</v>
      </c>
      <c r="D26" s="31">
        <v>1200000</v>
      </c>
      <c r="E26" s="29">
        <v>1687.8</v>
      </c>
      <c r="F26" s="30">
        <v>1.5022760485891999</v>
      </c>
    </row>
    <row r="27" spans="1:6" x14ac:dyDescent="0.2">
      <c r="A27" s="27" t="s">
        <v>552</v>
      </c>
      <c r="B27" s="27" t="s">
        <v>551</v>
      </c>
      <c r="C27" s="27" t="s">
        <v>294</v>
      </c>
      <c r="D27" s="31">
        <v>1500000</v>
      </c>
      <c r="E27" s="29">
        <v>1659</v>
      </c>
      <c r="F27" s="30">
        <v>1.4766417612332601</v>
      </c>
    </row>
    <row r="28" spans="1:6" x14ac:dyDescent="0.2">
      <c r="A28" s="27" t="s">
        <v>528</v>
      </c>
      <c r="B28" s="27" t="s">
        <v>527</v>
      </c>
      <c r="C28" s="27" t="s">
        <v>356</v>
      </c>
      <c r="D28" s="31">
        <v>2100000</v>
      </c>
      <c r="E28" s="29">
        <v>1600.2</v>
      </c>
      <c r="F28" s="30">
        <v>1.42430509121486</v>
      </c>
    </row>
    <row r="29" spans="1:6" x14ac:dyDescent="0.2">
      <c r="A29" s="27" t="s">
        <v>482</v>
      </c>
      <c r="B29" s="27" t="s">
        <v>481</v>
      </c>
      <c r="C29" s="27" t="s">
        <v>294</v>
      </c>
      <c r="D29" s="31">
        <v>200000</v>
      </c>
      <c r="E29" s="29">
        <v>1408.6</v>
      </c>
      <c r="F29" s="30">
        <v>1.25376587394404</v>
      </c>
    </row>
    <row r="30" spans="1:6" x14ac:dyDescent="0.2">
      <c r="A30" s="27" t="s">
        <v>135</v>
      </c>
      <c r="B30" s="27" t="s">
        <v>134</v>
      </c>
      <c r="C30" s="27" t="s">
        <v>136</v>
      </c>
      <c r="D30" s="31">
        <v>666666</v>
      </c>
      <c r="E30" s="29">
        <v>1265.998734</v>
      </c>
      <c r="F30" s="30">
        <v>1.12683942151467</v>
      </c>
    </row>
    <row r="31" spans="1:6" x14ac:dyDescent="0.2">
      <c r="A31" s="27" t="s">
        <v>554</v>
      </c>
      <c r="B31" s="27" t="s">
        <v>553</v>
      </c>
      <c r="C31" s="27" t="s">
        <v>524</v>
      </c>
      <c r="D31" s="31">
        <v>600000</v>
      </c>
      <c r="E31" s="29">
        <v>979.2</v>
      </c>
      <c r="F31" s="30">
        <v>0.87156577010223302</v>
      </c>
    </row>
    <row r="32" spans="1:6" x14ac:dyDescent="0.2">
      <c r="A32" s="27" t="s">
        <v>439</v>
      </c>
      <c r="B32" s="27" t="s">
        <v>438</v>
      </c>
      <c r="C32" s="27" t="s">
        <v>294</v>
      </c>
      <c r="D32" s="31">
        <v>400000</v>
      </c>
      <c r="E32" s="29">
        <v>945.4</v>
      </c>
      <c r="F32" s="30">
        <v>0.84148108563587698</v>
      </c>
    </row>
    <row r="33" spans="1:9" x14ac:dyDescent="0.2">
      <c r="A33" s="27" t="s">
        <v>165</v>
      </c>
      <c r="B33" s="51" t="s">
        <v>1062</v>
      </c>
      <c r="C33" s="27" t="s">
        <v>103</v>
      </c>
      <c r="D33" s="31">
        <v>71428</v>
      </c>
      <c r="E33" s="29">
        <v>109.49912399999999</v>
      </c>
      <c r="F33" s="30">
        <v>9.7462917008353606E-2</v>
      </c>
    </row>
    <row r="34" spans="1:9" x14ac:dyDescent="0.2">
      <c r="A34" s="26" t="s">
        <v>33</v>
      </c>
      <c r="B34" s="26"/>
      <c r="C34" s="26"/>
      <c r="D34" s="32"/>
      <c r="E34" s="33">
        <f>SUM(E7:E33)</f>
        <v>104113.20535799996</v>
      </c>
      <c r="F34" s="34">
        <f>SUM(F7:F33)</f>
        <v>92.669021656104121</v>
      </c>
      <c r="G34" s="18"/>
      <c r="H34" s="18"/>
      <c r="I34" s="18"/>
    </row>
    <row r="35" spans="1:9" x14ac:dyDescent="0.2">
      <c r="A35" s="27"/>
      <c r="B35" s="27"/>
      <c r="C35" s="27"/>
      <c r="D35" s="28"/>
      <c r="E35" s="29"/>
      <c r="F35" s="30"/>
    </row>
    <row r="36" spans="1:9" x14ac:dyDescent="0.2">
      <c r="A36" s="26" t="s">
        <v>35</v>
      </c>
      <c r="B36" s="26"/>
      <c r="C36" s="26"/>
      <c r="D36" s="32"/>
      <c r="E36" s="33">
        <f>E34</f>
        <v>104113.20535799996</v>
      </c>
      <c r="F36" s="34">
        <f>F34</f>
        <v>92.669021656104121</v>
      </c>
      <c r="G36" s="18"/>
      <c r="H36" s="18"/>
      <c r="I36" s="18"/>
    </row>
    <row r="37" spans="1:9" x14ac:dyDescent="0.2">
      <c r="A37" s="26"/>
      <c r="B37" s="26"/>
      <c r="C37" s="26"/>
      <c r="D37" s="32"/>
      <c r="E37" s="33"/>
      <c r="F37" s="34"/>
      <c r="G37" s="18"/>
      <c r="H37" s="18"/>
      <c r="I37" s="18"/>
    </row>
    <row r="38" spans="1:9" x14ac:dyDescent="0.2">
      <c r="A38" s="26" t="s">
        <v>37</v>
      </c>
      <c r="B38" s="26"/>
      <c r="C38" s="26"/>
      <c r="D38" s="32"/>
      <c r="E38" s="33">
        <f>E40-(E34)</f>
        <v>8236.3193239000393</v>
      </c>
      <c r="F38" s="34">
        <f>F40-(F34)</f>
        <v>7.3309783438958789</v>
      </c>
      <c r="G38" s="18"/>
      <c r="H38" s="18"/>
      <c r="I38" s="18"/>
    </row>
    <row r="39" spans="1:9" x14ac:dyDescent="0.2">
      <c r="A39" s="26"/>
      <c r="B39" s="26"/>
      <c r="C39" s="26"/>
      <c r="D39" s="32"/>
      <c r="E39" s="33"/>
      <c r="F39" s="34"/>
      <c r="G39" s="18"/>
      <c r="H39" s="18"/>
      <c r="I39" s="18"/>
    </row>
    <row r="40" spans="1:9" x14ac:dyDescent="0.2">
      <c r="A40" s="35" t="s">
        <v>36</v>
      </c>
      <c r="B40" s="35"/>
      <c r="C40" s="35"/>
      <c r="D40" s="36"/>
      <c r="E40" s="37">
        <v>112349.5246819</v>
      </c>
      <c r="F40" s="38">
        <v>100</v>
      </c>
      <c r="G40" s="18"/>
      <c r="H40" s="18"/>
      <c r="I40" s="18"/>
    </row>
    <row r="42" spans="1:9" ht="11.4" x14ac:dyDescent="0.2">
      <c r="A42" s="72" t="s">
        <v>1067</v>
      </c>
    </row>
    <row r="44" spans="1:9" x14ac:dyDescent="0.2">
      <c r="A44" s="18" t="s">
        <v>39</v>
      </c>
    </row>
    <row r="45" spans="1:9" x14ac:dyDescent="0.2">
      <c r="A45" s="18" t="s">
        <v>40</v>
      </c>
    </row>
    <row r="46" spans="1:9" x14ac:dyDescent="0.2">
      <c r="A46" s="18" t="s">
        <v>41</v>
      </c>
      <c r="B46" s="18"/>
      <c r="C46" s="39" t="s">
        <v>43</v>
      </c>
      <c r="D46" s="19" t="s">
        <v>42</v>
      </c>
    </row>
    <row r="47" spans="1:9" x14ac:dyDescent="0.2">
      <c r="A47" s="9" t="s">
        <v>64</v>
      </c>
      <c r="C47" s="40">
        <v>49.849600000000002</v>
      </c>
      <c r="D47" s="40">
        <v>64.1126</v>
      </c>
    </row>
    <row r="48" spans="1:9" x14ac:dyDescent="0.2">
      <c r="A48" s="9" t="s">
        <v>70</v>
      </c>
      <c r="C48" s="40">
        <v>21.872299999999999</v>
      </c>
      <c r="D48" s="40">
        <v>28.130400000000002</v>
      </c>
    </row>
    <row r="49" spans="1:4" x14ac:dyDescent="0.2">
      <c r="A49" s="9" t="s">
        <v>67</v>
      </c>
      <c r="C49" s="40">
        <v>54.834000000000003</v>
      </c>
      <c r="D49" s="40">
        <v>70.876599999999996</v>
      </c>
    </row>
    <row r="50" spans="1:4" x14ac:dyDescent="0.2">
      <c r="A50" s="9" t="s">
        <v>71</v>
      </c>
      <c r="C50" s="40">
        <v>25.105799999999999</v>
      </c>
      <c r="D50" s="40">
        <v>32.450000000000003</v>
      </c>
    </row>
    <row r="52" spans="1:4" x14ac:dyDescent="0.2">
      <c r="A52" s="9" t="s">
        <v>44</v>
      </c>
    </row>
    <row r="54" spans="1:4" x14ac:dyDescent="0.2">
      <c r="A54" s="18" t="s">
        <v>45</v>
      </c>
      <c r="D54" s="41" t="s">
        <v>46</v>
      </c>
    </row>
    <row r="56" spans="1:4" x14ac:dyDescent="0.2">
      <c r="A56" s="18" t="s">
        <v>203</v>
      </c>
      <c r="D56" s="46">
        <v>2.5000000000000001E-3</v>
      </c>
    </row>
    <row r="58" spans="1:4" x14ac:dyDescent="0.2">
      <c r="A58" s="18" t="s">
        <v>1286</v>
      </c>
    </row>
    <row r="59" spans="1:4" x14ac:dyDescent="0.2">
      <c r="A59" s="48"/>
    </row>
    <row r="60" spans="1:4" x14ac:dyDescent="0.2">
      <c r="A60" s="49" t="s">
        <v>1263</v>
      </c>
    </row>
    <row r="61" spans="1:4" x14ac:dyDescent="0.2">
      <c r="A61" s="67"/>
    </row>
    <row r="62" spans="1:4" x14ac:dyDescent="0.2">
      <c r="A62" s="65"/>
    </row>
    <row r="63" spans="1:4" x14ac:dyDescent="0.2">
      <c r="A63" s="65"/>
    </row>
    <row r="64" spans="1:4"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row r="73" spans="1:1" x14ac:dyDescent="0.2">
      <c r="A73" s="65"/>
    </row>
    <row r="74" spans="1:1" x14ac:dyDescent="0.2">
      <c r="A74" s="49" t="s">
        <v>1289</v>
      </c>
    </row>
    <row r="75" spans="1:1" x14ac:dyDescent="0.2">
      <c r="A75" s="65"/>
    </row>
    <row r="76" spans="1:1" x14ac:dyDescent="0.2">
      <c r="A76" s="49" t="s">
        <v>1262</v>
      </c>
    </row>
    <row r="77" spans="1:1" x14ac:dyDescent="0.2">
      <c r="A77" s="65"/>
    </row>
    <row r="78" spans="1:1" x14ac:dyDescent="0.2">
      <c r="A78" s="65"/>
    </row>
    <row r="79" spans="1:1" x14ac:dyDescent="0.2">
      <c r="A79" s="65"/>
    </row>
    <row r="80" spans="1:1" x14ac:dyDescent="0.2">
      <c r="A80" s="65"/>
    </row>
    <row r="81" spans="1:1" x14ac:dyDescent="0.2">
      <c r="A81" s="65"/>
    </row>
    <row r="82" spans="1:1" x14ac:dyDescent="0.2">
      <c r="A82" s="65"/>
    </row>
    <row r="83" spans="1:1" x14ac:dyDescent="0.2">
      <c r="A83" s="65"/>
    </row>
    <row r="84" spans="1:1" x14ac:dyDescent="0.2">
      <c r="A84" s="65"/>
    </row>
    <row r="85" spans="1:1" x14ac:dyDescent="0.2">
      <c r="A85" s="65"/>
    </row>
    <row r="86" spans="1:1" x14ac:dyDescent="0.2">
      <c r="A86" s="65"/>
    </row>
    <row r="87" spans="1:1" x14ac:dyDescent="0.2">
      <c r="A87" s="65"/>
    </row>
    <row r="88" spans="1:1" x14ac:dyDescent="0.2">
      <c r="A88" s="65"/>
    </row>
  </sheetData>
  <mergeCells count="1">
    <mergeCell ref="A1:F1"/>
  </mergeCells>
  <conditionalFormatting sqref="F2:F3 F5:F65535">
    <cfRule type="cellIs" dxfId="41" priority="1" stopIfTrue="1" operator="between">
      <formula>0.009</formula>
      <formula>-0.009</formula>
    </cfRule>
  </conditionalFormatting>
  <pageMargins left="0.7" right="0.7" top="0.75" bottom="0.75" header="0.3" footer="0.3"/>
  <pageSetup paperSize="9" scale="63"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26"/>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9.5546875" style="9" bestFit="1" customWidth="1"/>
    <col min="3" max="3" width="35.7773437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13" t="s">
        <v>20</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100</v>
      </c>
      <c r="B7" s="27" t="s">
        <v>99</v>
      </c>
      <c r="C7" s="27" t="s">
        <v>93</v>
      </c>
      <c r="D7" s="31">
        <v>136587</v>
      </c>
      <c r="E7" s="29">
        <v>957.26998949999995</v>
      </c>
      <c r="F7" s="30">
        <v>2.9247342508710901</v>
      </c>
    </row>
    <row r="8" spans="1:6" x14ac:dyDescent="0.2">
      <c r="A8" s="27" t="s">
        <v>92</v>
      </c>
      <c r="B8" s="27" t="s">
        <v>91</v>
      </c>
      <c r="C8" s="27" t="s">
        <v>93</v>
      </c>
      <c r="D8" s="31">
        <v>39897</v>
      </c>
      <c r="E8" s="29">
        <v>636.33720149999999</v>
      </c>
      <c r="F8" s="30">
        <v>1.94419257758473</v>
      </c>
    </row>
    <row r="9" spans="1:6" x14ac:dyDescent="0.2">
      <c r="A9" s="27" t="s">
        <v>108</v>
      </c>
      <c r="B9" s="27" t="s">
        <v>107</v>
      </c>
      <c r="C9" s="27" t="s">
        <v>93</v>
      </c>
      <c r="D9" s="31">
        <v>26999</v>
      </c>
      <c r="E9" s="29">
        <v>541.46494499999994</v>
      </c>
      <c r="F9" s="30">
        <v>1.6543306357224199</v>
      </c>
    </row>
    <row r="10" spans="1:6" x14ac:dyDescent="0.2">
      <c r="A10" s="27" t="s">
        <v>466</v>
      </c>
      <c r="B10" s="27" t="s">
        <v>465</v>
      </c>
      <c r="C10" s="27" t="s">
        <v>164</v>
      </c>
      <c r="D10" s="31">
        <v>289431</v>
      </c>
      <c r="E10" s="29">
        <v>525.02783399999998</v>
      </c>
      <c r="F10" s="30">
        <v>1.6041105493785699</v>
      </c>
    </row>
    <row r="11" spans="1:6" x14ac:dyDescent="0.2">
      <c r="A11" s="27" t="s">
        <v>556</v>
      </c>
      <c r="B11" s="27" t="s">
        <v>555</v>
      </c>
      <c r="C11" s="27" t="s">
        <v>356</v>
      </c>
      <c r="D11" s="31">
        <v>20861</v>
      </c>
      <c r="E11" s="29">
        <v>482.285459</v>
      </c>
      <c r="F11" s="30">
        <v>1.4735203402450201</v>
      </c>
    </row>
    <row r="12" spans="1:6" x14ac:dyDescent="0.2">
      <c r="A12" s="27" t="s">
        <v>132</v>
      </c>
      <c r="B12" s="27" t="s">
        <v>131</v>
      </c>
      <c r="C12" s="27" t="s">
        <v>133</v>
      </c>
      <c r="D12" s="31">
        <v>27303</v>
      </c>
      <c r="E12" s="29">
        <v>464.95643849999999</v>
      </c>
      <c r="F12" s="30">
        <v>1.42057521468345</v>
      </c>
    </row>
    <row r="13" spans="1:6" x14ac:dyDescent="0.2">
      <c r="A13" s="27" t="s">
        <v>267</v>
      </c>
      <c r="B13" s="27" t="s">
        <v>266</v>
      </c>
      <c r="C13" s="27" t="s">
        <v>130</v>
      </c>
      <c r="D13" s="31">
        <v>40295</v>
      </c>
      <c r="E13" s="29">
        <v>327.84012000000001</v>
      </c>
      <c r="F13" s="30">
        <v>1.00164555276042</v>
      </c>
    </row>
    <row r="14" spans="1:6" x14ac:dyDescent="0.2">
      <c r="A14" s="27" t="s">
        <v>470</v>
      </c>
      <c r="B14" s="27" t="s">
        <v>469</v>
      </c>
      <c r="C14" s="27" t="s">
        <v>157</v>
      </c>
      <c r="D14" s="31">
        <v>31095</v>
      </c>
      <c r="E14" s="29">
        <v>318.98805750000002</v>
      </c>
      <c r="F14" s="30">
        <v>0.97459996408785998</v>
      </c>
    </row>
    <row r="15" spans="1:6" x14ac:dyDescent="0.2">
      <c r="A15" s="27" t="s">
        <v>558</v>
      </c>
      <c r="B15" s="27" t="s">
        <v>557</v>
      </c>
      <c r="C15" s="27" t="s">
        <v>392</v>
      </c>
      <c r="D15" s="31">
        <v>32972</v>
      </c>
      <c r="E15" s="29">
        <v>283.14704999999998</v>
      </c>
      <c r="F15" s="30">
        <v>0.86509541117094502</v>
      </c>
    </row>
    <row r="16" spans="1:6" x14ac:dyDescent="0.2">
      <c r="A16" s="27" t="s">
        <v>241</v>
      </c>
      <c r="B16" s="27" t="s">
        <v>240</v>
      </c>
      <c r="C16" s="27" t="s">
        <v>130</v>
      </c>
      <c r="D16" s="31">
        <v>31928</v>
      </c>
      <c r="E16" s="29">
        <v>272.377768</v>
      </c>
      <c r="F16" s="30">
        <v>0.832192167291816</v>
      </c>
    </row>
    <row r="17" spans="1:9" x14ac:dyDescent="0.2">
      <c r="A17" s="27" t="s">
        <v>124</v>
      </c>
      <c r="B17" s="27" t="s">
        <v>123</v>
      </c>
      <c r="C17" s="27" t="s">
        <v>125</v>
      </c>
      <c r="D17" s="31">
        <v>55108</v>
      </c>
      <c r="E17" s="29">
        <v>268.89948600000002</v>
      </c>
      <c r="F17" s="30">
        <v>0.82156501861780196</v>
      </c>
    </row>
    <row r="18" spans="1:9" x14ac:dyDescent="0.2">
      <c r="A18" s="27" t="s">
        <v>460</v>
      </c>
      <c r="B18" s="27" t="s">
        <v>459</v>
      </c>
      <c r="C18" s="27" t="s">
        <v>356</v>
      </c>
      <c r="D18" s="31">
        <v>27579</v>
      </c>
      <c r="E18" s="29">
        <v>265.916718</v>
      </c>
      <c r="F18" s="30">
        <v>0.81245180726918498</v>
      </c>
    </row>
    <row r="19" spans="1:9" x14ac:dyDescent="0.2">
      <c r="A19" s="27" t="s">
        <v>560</v>
      </c>
      <c r="B19" s="27" t="s">
        <v>559</v>
      </c>
      <c r="C19" s="27" t="s">
        <v>524</v>
      </c>
      <c r="D19" s="31">
        <v>32403</v>
      </c>
      <c r="E19" s="29">
        <v>234.079272</v>
      </c>
      <c r="F19" s="30">
        <v>0.715179282487441</v>
      </c>
    </row>
    <row r="20" spans="1:9" x14ac:dyDescent="0.2">
      <c r="A20" s="27" t="s">
        <v>303</v>
      </c>
      <c r="B20" s="27" t="s">
        <v>302</v>
      </c>
      <c r="C20" s="27" t="s">
        <v>157</v>
      </c>
      <c r="D20" s="31">
        <v>3461</v>
      </c>
      <c r="E20" s="29">
        <v>222.590754</v>
      </c>
      <c r="F20" s="30">
        <v>0.68007856643564102</v>
      </c>
    </row>
    <row r="21" spans="1:9" x14ac:dyDescent="0.2">
      <c r="A21" s="27" t="s">
        <v>462</v>
      </c>
      <c r="B21" s="27" t="s">
        <v>461</v>
      </c>
      <c r="C21" s="27" t="s">
        <v>422</v>
      </c>
      <c r="D21" s="31">
        <v>4528</v>
      </c>
      <c r="E21" s="29">
        <v>202.92684800000001</v>
      </c>
      <c r="F21" s="30">
        <v>0.61999969629979901</v>
      </c>
    </row>
    <row r="22" spans="1:9" x14ac:dyDescent="0.2">
      <c r="A22" s="27" t="s">
        <v>307</v>
      </c>
      <c r="B22" s="27" t="s">
        <v>306</v>
      </c>
      <c r="C22" s="27" t="s">
        <v>157</v>
      </c>
      <c r="D22" s="31">
        <v>21507</v>
      </c>
      <c r="E22" s="29">
        <v>29.378561999999999</v>
      </c>
      <c r="F22" s="30">
        <v>8.9759929241717704E-2</v>
      </c>
    </row>
    <row r="23" spans="1:9" x14ac:dyDescent="0.2">
      <c r="A23" s="26" t="s">
        <v>33</v>
      </c>
      <c r="B23" s="26"/>
      <c r="C23" s="26"/>
      <c r="D23" s="32"/>
      <c r="E23" s="33">
        <f>SUM(E7:E22)</f>
        <v>6033.4865030000001</v>
      </c>
      <c r="F23" s="34">
        <f>SUM(F7:F22)</f>
        <v>18.434030964147908</v>
      </c>
      <c r="G23" s="18"/>
      <c r="H23" s="18"/>
      <c r="I23" s="18"/>
    </row>
    <row r="24" spans="1:9" x14ac:dyDescent="0.2">
      <c r="A24" s="27"/>
      <c r="B24" s="27"/>
      <c r="C24" s="27"/>
      <c r="D24" s="28"/>
      <c r="E24" s="29"/>
      <c r="F24" s="30"/>
    </row>
    <row r="25" spans="1:9" x14ac:dyDescent="0.2">
      <c r="A25" s="26" t="s">
        <v>282</v>
      </c>
      <c r="B25" s="27"/>
      <c r="C25" s="27"/>
      <c r="D25" s="28"/>
      <c r="E25" s="29"/>
      <c r="F25" s="30"/>
    </row>
    <row r="26" spans="1:9" x14ac:dyDescent="0.2">
      <c r="A26" s="27" t="s">
        <v>321</v>
      </c>
      <c r="B26" s="27" t="s">
        <v>320</v>
      </c>
      <c r="C26" s="27" t="s">
        <v>297</v>
      </c>
      <c r="D26" s="31">
        <v>63327</v>
      </c>
      <c r="E26" s="29">
        <v>2939.3159820000001</v>
      </c>
      <c r="F26" s="30">
        <v>8.9804529766763306</v>
      </c>
    </row>
    <row r="27" spans="1:9" x14ac:dyDescent="0.2">
      <c r="A27" s="27" t="s">
        <v>319</v>
      </c>
      <c r="B27" s="27" t="s">
        <v>318</v>
      </c>
      <c r="C27" s="27" t="s">
        <v>297</v>
      </c>
      <c r="D27" s="31">
        <v>177714</v>
      </c>
      <c r="E27" s="29">
        <v>2751.1449990000001</v>
      </c>
      <c r="F27" s="30">
        <v>8.4055366782058805</v>
      </c>
    </row>
    <row r="28" spans="1:9" x14ac:dyDescent="0.2">
      <c r="A28" s="27" t="s">
        <v>343</v>
      </c>
      <c r="B28" s="27" t="s">
        <v>342</v>
      </c>
      <c r="C28" s="27" t="s">
        <v>96</v>
      </c>
      <c r="D28" s="31">
        <v>51600</v>
      </c>
      <c r="E28" s="29">
        <v>2268.9324860000002</v>
      </c>
      <c r="F28" s="30">
        <v>6.9322392089032396</v>
      </c>
    </row>
    <row r="29" spans="1:9" x14ac:dyDescent="0.2">
      <c r="A29" s="27" t="s">
        <v>345</v>
      </c>
      <c r="B29" s="27" t="s">
        <v>344</v>
      </c>
      <c r="C29" s="27" t="s">
        <v>157</v>
      </c>
      <c r="D29" s="31">
        <v>113804</v>
      </c>
      <c r="E29" s="29">
        <v>1542.238018</v>
      </c>
      <c r="F29" s="30">
        <v>4.7119792782766901</v>
      </c>
    </row>
    <row r="30" spans="1:9" x14ac:dyDescent="0.2">
      <c r="A30" s="27" t="s">
        <v>562</v>
      </c>
      <c r="B30" s="27" t="s">
        <v>561</v>
      </c>
      <c r="C30" s="27" t="s">
        <v>179</v>
      </c>
      <c r="D30" s="31">
        <v>144124</v>
      </c>
      <c r="E30" s="29">
        <v>1235.4687249999999</v>
      </c>
      <c r="F30" s="30">
        <v>3.7747111426473201</v>
      </c>
    </row>
    <row r="31" spans="1:9" x14ac:dyDescent="0.2">
      <c r="A31" s="27" t="s">
        <v>564</v>
      </c>
      <c r="B31" s="27" t="s">
        <v>563</v>
      </c>
      <c r="C31" s="27" t="s">
        <v>96</v>
      </c>
      <c r="D31" s="31">
        <v>3499</v>
      </c>
      <c r="E31" s="29">
        <v>850.38349340000002</v>
      </c>
      <c r="F31" s="30">
        <v>2.5981653627535901</v>
      </c>
    </row>
    <row r="32" spans="1:9" x14ac:dyDescent="0.2">
      <c r="A32" s="27" t="s">
        <v>566</v>
      </c>
      <c r="B32" s="27" t="s">
        <v>565</v>
      </c>
      <c r="C32" s="27" t="s">
        <v>93</v>
      </c>
      <c r="D32" s="31">
        <v>462729</v>
      </c>
      <c r="E32" s="29">
        <v>839.93194040000003</v>
      </c>
      <c r="F32" s="30">
        <v>2.5662328720569301</v>
      </c>
    </row>
    <row r="33" spans="1:6" x14ac:dyDescent="0.2">
      <c r="A33" s="27" t="s">
        <v>568</v>
      </c>
      <c r="B33" s="27" t="s">
        <v>567</v>
      </c>
      <c r="C33" s="27" t="s">
        <v>93</v>
      </c>
      <c r="D33" s="31">
        <v>129000</v>
      </c>
      <c r="E33" s="29">
        <v>762.8265103</v>
      </c>
      <c r="F33" s="30">
        <v>2.3306536782921699</v>
      </c>
    </row>
    <row r="34" spans="1:6" x14ac:dyDescent="0.2">
      <c r="A34" s="27" t="s">
        <v>570</v>
      </c>
      <c r="B34" s="27" t="s">
        <v>569</v>
      </c>
      <c r="C34" s="27" t="s">
        <v>130</v>
      </c>
      <c r="D34" s="31">
        <v>129000</v>
      </c>
      <c r="E34" s="29">
        <v>616.53101519999996</v>
      </c>
      <c r="F34" s="30">
        <v>1.8836790003430499</v>
      </c>
    </row>
    <row r="35" spans="1:6" x14ac:dyDescent="0.2">
      <c r="A35" s="27" t="s">
        <v>572</v>
      </c>
      <c r="B35" s="27" t="s">
        <v>571</v>
      </c>
      <c r="C35" s="27" t="s">
        <v>211</v>
      </c>
      <c r="D35" s="31">
        <v>98190</v>
      </c>
      <c r="E35" s="29">
        <v>575.48851019999995</v>
      </c>
      <c r="F35" s="30">
        <v>1.75828238138318</v>
      </c>
    </row>
    <row r="36" spans="1:6" x14ac:dyDescent="0.2">
      <c r="A36" s="27" t="s">
        <v>574</v>
      </c>
      <c r="B36" s="27" t="s">
        <v>573</v>
      </c>
      <c r="C36" s="27" t="s">
        <v>96</v>
      </c>
      <c r="D36" s="31">
        <v>21000</v>
      </c>
      <c r="E36" s="29">
        <v>566.76996199999996</v>
      </c>
      <c r="F36" s="30">
        <v>1.73164471717339</v>
      </c>
    </row>
    <row r="37" spans="1:6" x14ac:dyDescent="0.2">
      <c r="A37" s="27" t="s">
        <v>576</v>
      </c>
      <c r="B37" s="27" t="s">
        <v>575</v>
      </c>
      <c r="C37" s="27" t="s">
        <v>106</v>
      </c>
      <c r="D37" s="31">
        <v>64700</v>
      </c>
      <c r="E37" s="29">
        <v>517.31101590000003</v>
      </c>
      <c r="F37" s="30">
        <v>1.58053345780318</v>
      </c>
    </row>
    <row r="38" spans="1:6" x14ac:dyDescent="0.2">
      <c r="A38" s="27" t="s">
        <v>578</v>
      </c>
      <c r="B38" s="27" t="s">
        <v>577</v>
      </c>
      <c r="C38" s="27" t="s">
        <v>157</v>
      </c>
      <c r="D38" s="31">
        <v>33521</v>
      </c>
      <c r="E38" s="29">
        <v>495.47648199999998</v>
      </c>
      <c r="F38" s="30">
        <v>1.5138226971509099</v>
      </c>
    </row>
    <row r="39" spans="1:6" x14ac:dyDescent="0.2">
      <c r="A39" s="27" t="s">
        <v>580</v>
      </c>
      <c r="B39" s="27" t="s">
        <v>579</v>
      </c>
      <c r="C39" s="27" t="s">
        <v>93</v>
      </c>
      <c r="D39" s="31">
        <v>29400</v>
      </c>
      <c r="E39" s="29">
        <v>486.32528989999997</v>
      </c>
      <c r="F39" s="30">
        <v>1.4858631817950101</v>
      </c>
    </row>
    <row r="40" spans="1:6" x14ac:dyDescent="0.2">
      <c r="A40" s="27" t="s">
        <v>296</v>
      </c>
      <c r="B40" s="27" t="s">
        <v>295</v>
      </c>
      <c r="C40" s="27" t="s">
        <v>297</v>
      </c>
      <c r="D40" s="31">
        <v>19000</v>
      </c>
      <c r="E40" s="29">
        <v>458.9506877</v>
      </c>
      <c r="F40" s="30">
        <v>1.4022259242433199</v>
      </c>
    </row>
    <row r="41" spans="1:6" x14ac:dyDescent="0.2">
      <c r="A41" s="27" t="s">
        <v>582</v>
      </c>
      <c r="B41" s="27" t="s">
        <v>581</v>
      </c>
      <c r="C41" s="27" t="s">
        <v>287</v>
      </c>
      <c r="D41" s="31">
        <v>48360</v>
      </c>
      <c r="E41" s="29">
        <v>458.2190607</v>
      </c>
      <c r="F41" s="30">
        <v>1.3999905940133599</v>
      </c>
    </row>
    <row r="42" spans="1:6" x14ac:dyDescent="0.2">
      <c r="A42" s="27" t="s">
        <v>584</v>
      </c>
      <c r="B42" s="27" t="s">
        <v>583</v>
      </c>
      <c r="C42" s="27" t="s">
        <v>297</v>
      </c>
      <c r="D42" s="31">
        <v>7083</v>
      </c>
      <c r="E42" s="29">
        <v>456.97624000000002</v>
      </c>
      <c r="F42" s="30">
        <v>1.3961934204794</v>
      </c>
    </row>
    <row r="43" spans="1:6" x14ac:dyDescent="0.2">
      <c r="A43" s="27" t="s">
        <v>586</v>
      </c>
      <c r="B43" s="27" t="s">
        <v>585</v>
      </c>
      <c r="C43" s="27" t="s">
        <v>356</v>
      </c>
      <c r="D43" s="31">
        <v>142000</v>
      </c>
      <c r="E43" s="29">
        <v>444.54732339999998</v>
      </c>
      <c r="F43" s="30">
        <v>1.35821951710839</v>
      </c>
    </row>
    <row r="44" spans="1:6" x14ac:dyDescent="0.2">
      <c r="A44" s="27" t="s">
        <v>588</v>
      </c>
      <c r="B44" s="27" t="s">
        <v>587</v>
      </c>
      <c r="C44" s="27" t="s">
        <v>96</v>
      </c>
      <c r="D44" s="31">
        <v>1900</v>
      </c>
      <c r="E44" s="29">
        <v>439.71034909999997</v>
      </c>
      <c r="F44" s="30">
        <v>1.34344117394401</v>
      </c>
    </row>
    <row r="45" spans="1:6" x14ac:dyDescent="0.2">
      <c r="A45" s="27" t="s">
        <v>590</v>
      </c>
      <c r="B45" s="27" t="s">
        <v>589</v>
      </c>
      <c r="C45" s="27" t="s">
        <v>273</v>
      </c>
      <c r="D45" s="31">
        <v>902</v>
      </c>
      <c r="E45" s="29">
        <v>438.43721690000001</v>
      </c>
      <c r="F45" s="30">
        <v>1.33955139008777</v>
      </c>
    </row>
    <row r="46" spans="1:6" x14ac:dyDescent="0.2">
      <c r="A46" s="27" t="s">
        <v>592</v>
      </c>
      <c r="B46" s="27" t="s">
        <v>591</v>
      </c>
      <c r="C46" s="27" t="s">
        <v>130</v>
      </c>
      <c r="D46" s="31">
        <v>2000</v>
      </c>
      <c r="E46" s="29">
        <v>420.4547776</v>
      </c>
      <c r="F46" s="30">
        <v>1.2846098827682</v>
      </c>
    </row>
    <row r="47" spans="1:6" x14ac:dyDescent="0.2">
      <c r="A47" s="27" t="s">
        <v>594</v>
      </c>
      <c r="B47" s="27" t="s">
        <v>593</v>
      </c>
      <c r="C47" s="27" t="s">
        <v>179</v>
      </c>
      <c r="D47" s="31">
        <v>82810</v>
      </c>
      <c r="E47" s="29">
        <v>420.23931340000001</v>
      </c>
      <c r="F47" s="30">
        <v>1.2839515778672901</v>
      </c>
    </row>
    <row r="48" spans="1:6" x14ac:dyDescent="0.2">
      <c r="A48" s="27" t="s">
        <v>596</v>
      </c>
      <c r="B48" s="27" t="s">
        <v>595</v>
      </c>
      <c r="C48" s="27" t="s">
        <v>130</v>
      </c>
      <c r="D48" s="31">
        <v>9400</v>
      </c>
      <c r="E48" s="29">
        <v>407.75837940000002</v>
      </c>
      <c r="F48" s="30">
        <v>1.24581874642678</v>
      </c>
    </row>
    <row r="49" spans="1:6" x14ac:dyDescent="0.2">
      <c r="A49" s="27" t="s">
        <v>598</v>
      </c>
      <c r="B49" s="27" t="s">
        <v>597</v>
      </c>
      <c r="C49" s="27" t="s">
        <v>273</v>
      </c>
      <c r="D49" s="31">
        <v>22000</v>
      </c>
      <c r="E49" s="29">
        <v>384.45649639999999</v>
      </c>
      <c r="F49" s="30">
        <v>1.1746248136101001</v>
      </c>
    </row>
    <row r="50" spans="1:6" x14ac:dyDescent="0.2">
      <c r="A50" s="27" t="s">
        <v>600</v>
      </c>
      <c r="B50" s="27" t="s">
        <v>599</v>
      </c>
      <c r="C50" s="27" t="s">
        <v>333</v>
      </c>
      <c r="D50" s="31">
        <v>93000</v>
      </c>
      <c r="E50" s="29">
        <v>358.06229839999997</v>
      </c>
      <c r="F50" s="30">
        <v>1.09398297195454</v>
      </c>
    </row>
    <row r="51" spans="1:6" x14ac:dyDescent="0.2">
      <c r="A51" s="27" t="s">
        <v>602</v>
      </c>
      <c r="B51" s="27" t="s">
        <v>601</v>
      </c>
      <c r="C51" s="27" t="s">
        <v>157</v>
      </c>
      <c r="D51" s="31">
        <v>15200</v>
      </c>
      <c r="E51" s="29">
        <v>357.21603169999997</v>
      </c>
      <c r="F51" s="30">
        <v>1.09139738457584</v>
      </c>
    </row>
    <row r="52" spans="1:6" x14ac:dyDescent="0.2">
      <c r="A52" s="27" t="s">
        <v>604</v>
      </c>
      <c r="B52" s="27" t="s">
        <v>603</v>
      </c>
      <c r="C52" s="27" t="s">
        <v>130</v>
      </c>
      <c r="D52" s="31">
        <v>179100</v>
      </c>
      <c r="E52" s="29">
        <v>336.92793139999998</v>
      </c>
      <c r="F52" s="30">
        <v>1.02941142190766</v>
      </c>
    </row>
    <row r="53" spans="1:6" x14ac:dyDescent="0.2">
      <c r="A53" s="27" t="s">
        <v>606</v>
      </c>
      <c r="B53" s="27" t="s">
        <v>605</v>
      </c>
      <c r="C53" s="27" t="s">
        <v>150</v>
      </c>
      <c r="D53" s="31">
        <v>733200</v>
      </c>
      <c r="E53" s="29">
        <v>311.80684339999999</v>
      </c>
      <c r="F53" s="30">
        <v>0.952659296280987</v>
      </c>
    </row>
    <row r="54" spans="1:6" x14ac:dyDescent="0.2">
      <c r="A54" s="27" t="s">
        <v>608</v>
      </c>
      <c r="B54" s="27" t="s">
        <v>607</v>
      </c>
      <c r="C54" s="27" t="s">
        <v>609</v>
      </c>
      <c r="D54" s="31">
        <v>57650</v>
      </c>
      <c r="E54" s="29">
        <v>293.51970999999998</v>
      </c>
      <c r="F54" s="30">
        <v>0.89678686113532402</v>
      </c>
    </row>
    <row r="55" spans="1:6" x14ac:dyDescent="0.2">
      <c r="A55" s="27" t="s">
        <v>611</v>
      </c>
      <c r="B55" s="27" t="s">
        <v>610</v>
      </c>
      <c r="C55" s="27" t="s">
        <v>150</v>
      </c>
      <c r="D55" s="31">
        <v>32112</v>
      </c>
      <c r="E55" s="29">
        <v>283.24108159999997</v>
      </c>
      <c r="F55" s="30">
        <v>0.86538270466619804</v>
      </c>
    </row>
    <row r="56" spans="1:6" x14ac:dyDescent="0.2">
      <c r="A56" s="27" t="s">
        <v>613</v>
      </c>
      <c r="B56" s="27" t="s">
        <v>612</v>
      </c>
      <c r="C56" s="27" t="s">
        <v>150</v>
      </c>
      <c r="D56" s="31">
        <v>510800</v>
      </c>
      <c r="E56" s="29">
        <v>278.15669759999997</v>
      </c>
      <c r="F56" s="30">
        <v>0.84984845394018504</v>
      </c>
    </row>
    <row r="57" spans="1:6" x14ac:dyDescent="0.2">
      <c r="A57" s="27" t="s">
        <v>615</v>
      </c>
      <c r="B57" s="27" t="s">
        <v>614</v>
      </c>
      <c r="C57" s="27" t="s">
        <v>179</v>
      </c>
      <c r="D57" s="31">
        <v>19235</v>
      </c>
      <c r="E57" s="29">
        <v>276.44989299999997</v>
      </c>
      <c r="F57" s="30">
        <v>0.84463367657547095</v>
      </c>
    </row>
    <row r="58" spans="1:6" x14ac:dyDescent="0.2">
      <c r="A58" s="27" t="s">
        <v>617</v>
      </c>
      <c r="B58" s="27" t="s">
        <v>616</v>
      </c>
      <c r="C58" s="27" t="s">
        <v>150</v>
      </c>
      <c r="D58" s="31">
        <v>382000</v>
      </c>
      <c r="E58" s="29">
        <v>273.39941529999999</v>
      </c>
      <c r="F58" s="30">
        <v>0.83531359268214</v>
      </c>
    </row>
    <row r="59" spans="1:6" x14ac:dyDescent="0.2">
      <c r="A59" s="27" t="s">
        <v>317</v>
      </c>
      <c r="B59" s="27" t="s">
        <v>316</v>
      </c>
      <c r="C59" s="27" t="s">
        <v>96</v>
      </c>
      <c r="D59" s="31">
        <v>13900</v>
      </c>
      <c r="E59" s="29">
        <v>265.88513180000001</v>
      </c>
      <c r="F59" s="30">
        <v>0.81235530237296105</v>
      </c>
    </row>
    <row r="60" spans="1:6" x14ac:dyDescent="0.2">
      <c r="A60" s="27" t="s">
        <v>619</v>
      </c>
      <c r="B60" s="27" t="s">
        <v>618</v>
      </c>
      <c r="C60" s="27" t="s">
        <v>422</v>
      </c>
      <c r="D60" s="31">
        <v>526700</v>
      </c>
      <c r="E60" s="29">
        <v>263.48809720000003</v>
      </c>
      <c r="F60" s="30">
        <v>0.80503167448110102</v>
      </c>
    </row>
    <row r="61" spans="1:6" x14ac:dyDescent="0.2">
      <c r="A61" s="27" t="s">
        <v>621</v>
      </c>
      <c r="B61" s="27" t="s">
        <v>620</v>
      </c>
      <c r="C61" s="27" t="s">
        <v>287</v>
      </c>
      <c r="D61" s="31">
        <v>2241</v>
      </c>
      <c r="E61" s="29">
        <v>251.2661822</v>
      </c>
      <c r="F61" s="30">
        <v>0.76769022034191303</v>
      </c>
    </row>
    <row r="62" spans="1:6" x14ac:dyDescent="0.2">
      <c r="A62" s="27" t="s">
        <v>623</v>
      </c>
      <c r="B62" s="27" t="s">
        <v>622</v>
      </c>
      <c r="C62" s="27" t="s">
        <v>294</v>
      </c>
      <c r="D62" s="31">
        <v>9838</v>
      </c>
      <c r="E62" s="29">
        <v>216.66521800000001</v>
      </c>
      <c r="F62" s="30">
        <v>0.66197435520572201</v>
      </c>
    </row>
    <row r="63" spans="1:6" x14ac:dyDescent="0.2">
      <c r="A63" s="27" t="s">
        <v>625</v>
      </c>
      <c r="B63" s="27" t="s">
        <v>624</v>
      </c>
      <c r="C63" s="27" t="s">
        <v>164</v>
      </c>
      <c r="D63" s="31">
        <v>308946</v>
      </c>
      <c r="E63" s="29">
        <v>213.5285576</v>
      </c>
      <c r="F63" s="30">
        <v>0.65239095845678396</v>
      </c>
    </row>
    <row r="64" spans="1:6" x14ac:dyDescent="0.2">
      <c r="A64" s="27" t="s">
        <v>627</v>
      </c>
      <c r="B64" s="27" t="s">
        <v>626</v>
      </c>
      <c r="C64" s="27" t="s">
        <v>609</v>
      </c>
      <c r="D64" s="31">
        <v>7400</v>
      </c>
      <c r="E64" s="29">
        <v>206.24271820000001</v>
      </c>
      <c r="F64" s="30">
        <v>0.63013063036412498</v>
      </c>
    </row>
    <row r="65" spans="1:9" x14ac:dyDescent="0.2">
      <c r="A65" s="27" t="s">
        <v>629</v>
      </c>
      <c r="B65" s="27" t="s">
        <v>628</v>
      </c>
      <c r="C65" s="27" t="s">
        <v>193</v>
      </c>
      <c r="D65" s="31">
        <v>121000</v>
      </c>
      <c r="E65" s="29">
        <v>186.5770272</v>
      </c>
      <c r="F65" s="30">
        <v>0.57004630654155397</v>
      </c>
    </row>
    <row r="66" spans="1:9" x14ac:dyDescent="0.2">
      <c r="A66" s="27" t="s">
        <v>631</v>
      </c>
      <c r="B66" s="27" t="s">
        <v>630</v>
      </c>
      <c r="C66" s="27" t="s">
        <v>157</v>
      </c>
      <c r="D66" s="31">
        <v>2265900</v>
      </c>
      <c r="E66" s="29">
        <v>149.24293950000001</v>
      </c>
      <c r="F66" s="30">
        <v>0.45597996557305798</v>
      </c>
    </row>
    <row r="67" spans="1:9" x14ac:dyDescent="0.2">
      <c r="A67" s="27" t="s">
        <v>286</v>
      </c>
      <c r="B67" s="27" t="s">
        <v>285</v>
      </c>
      <c r="C67" s="27" t="s">
        <v>287</v>
      </c>
      <c r="D67" s="31">
        <v>74613</v>
      </c>
      <c r="E67" s="29">
        <v>113.4858385</v>
      </c>
      <c r="F67" s="30">
        <v>0.34673177106820302</v>
      </c>
    </row>
    <row r="68" spans="1:9" x14ac:dyDescent="0.2">
      <c r="A68" s="27" t="s">
        <v>633</v>
      </c>
      <c r="B68" s="27" t="s">
        <v>632</v>
      </c>
      <c r="C68" s="27" t="s">
        <v>422</v>
      </c>
      <c r="D68" s="31">
        <v>84000</v>
      </c>
      <c r="E68" s="29">
        <v>89.658525100000006</v>
      </c>
      <c r="F68" s="30">
        <v>0.27393249774760098</v>
      </c>
    </row>
    <row r="69" spans="1:9" x14ac:dyDescent="0.2">
      <c r="A69" s="27" t="s">
        <v>635</v>
      </c>
      <c r="B69" s="27" t="s">
        <v>634</v>
      </c>
      <c r="C69" s="27" t="s">
        <v>111</v>
      </c>
      <c r="D69" s="31">
        <v>13280</v>
      </c>
      <c r="E69" s="29">
        <v>71.397356900000005</v>
      </c>
      <c r="F69" s="30">
        <v>0.21813939373171701</v>
      </c>
    </row>
    <row r="70" spans="1:9" x14ac:dyDescent="0.2">
      <c r="A70" s="27" t="s">
        <v>637</v>
      </c>
      <c r="B70" s="27" t="s">
        <v>636</v>
      </c>
      <c r="C70" s="27" t="s">
        <v>164</v>
      </c>
      <c r="D70" s="31">
        <v>8388</v>
      </c>
      <c r="E70" s="29">
        <v>1.8220339000000001</v>
      </c>
      <c r="F70" s="30">
        <v>5.5668359104850303E-3</v>
      </c>
    </row>
    <row r="71" spans="1:9" x14ac:dyDescent="0.2">
      <c r="A71" s="27" t="s">
        <v>638</v>
      </c>
      <c r="B71" s="27" t="s">
        <v>720</v>
      </c>
      <c r="C71" s="27" t="s">
        <v>164</v>
      </c>
      <c r="D71" s="31">
        <v>7501</v>
      </c>
      <c r="E71" s="29">
        <v>0.78999299999999995</v>
      </c>
      <c r="F71" s="30">
        <v>2.41365509249405E-3</v>
      </c>
    </row>
    <row r="72" spans="1:9" x14ac:dyDescent="0.2">
      <c r="A72" s="27" t="s">
        <v>639</v>
      </c>
      <c r="B72" s="27" t="s">
        <v>721</v>
      </c>
      <c r="C72" s="27" t="s">
        <v>164</v>
      </c>
      <c r="D72" s="31">
        <v>6798</v>
      </c>
      <c r="E72" s="29">
        <v>0.59662850000000001</v>
      </c>
      <c r="F72" s="30">
        <v>1.82287111069603E-3</v>
      </c>
    </row>
    <row r="73" spans="1:9" x14ac:dyDescent="0.2">
      <c r="A73" s="26" t="s">
        <v>33</v>
      </c>
      <c r="B73" s="26"/>
      <c r="C73" s="26"/>
      <c r="D73" s="32"/>
      <c r="E73" s="33">
        <f>SUM(E25:E72)</f>
        <v>25577.320423900004</v>
      </c>
      <c r="F73" s="34">
        <f>SUM(F25:F72)</f>
        <v>78.146046475726251</v>
      </c>
      <c r="G73" s="18"/>
      <c r="H73" s="18"/>
      <c r="I73" s="18"/>
    </row>
    <row r="74" spans="1:9" x14ac:dyDescent="0.2">
      <c r="A74" s="27"/>
      <c r="B74" s="27"/>
      <c r="C74" s="27"/>
      <c r="D74" s="28"/>
      <c r="E74" s="29"/>
      <c r="F74" s="30"/>
    </row>
    <row r="75" spans="1:9" x14ac:dyDescent="0.2">
      <c r="A75" s="26" t="s">
        <v>35</v>
      </c>
      <c r="B75" s="26"/>
      <c r="C75" s="26"/>
      <c r="D75" s="32"/>
      <c r="E75" s="33">
        <f>E23+E73</f>
        <v>31610.806926900004</v>
      </c>
      <c r="F75" s="34">
        <f>F23+F73</f>
        <v>96.580077439874159</v>
      </c>
      <c r="G75" s="18"/>
      <c r="H75" s="18"/>
      <c r="I75" s="18"/>
    </row>
    <row r="76" spans="1:9" x14ac:dyDescent="0.2">
      <c r="A76" s="26"/>
      <c r="B76" s="26"/>
      <c r="C76" s="26"/>
      <c r="D76" s="32"/>
      <c r="E76" s="33"/>
      <c r="F76" s="34"/>
      <c r="G76" s="18"/>
      <c r="H76" s="18"/>
      <c r="I76" s="18"/>
    </row>
    <row r="77" spans="1:9" x14ac:dyDescent="0.2">
      <c r="A77" s="26" t="s">
        <v>37</v>
      </c>
      <c r="B77" s="26"/>
      <c r="C77" s="26"/>
      <c r="D77" s="32"/>
      <c r="E77" s="33">
        <f>E79-(E23+E73)</f>
        <v>1119.3458797999956</v>
      </c>
      <c r="F77" s="34">
        <f>F79-(F23+F73)</f>
        <v>3.4199225601258405</v>
      </c>
      <c r="G77" s="18"/>
      <c r="H77" s="18"/>
      <c r="I77" s="18"/>
    </row>
    <row r="78" spans="1:9" x14ac:dyDescent="0.2">
      <c r="A78" s="26"/>
      <c r="B78" s="26"/>
      <c r="C78" s="26"/>
      <c r="D78" s="32"/>
      <c r="E78" s="33"/>
      <c r="F78" s="34"/>
      <c r="G78" s="18"/>
      <c r="H78" s="18"/>
      <c r="I78" s="18"/>
    </row>
    <row r="79" spans="1:9" x14ac:dyDescent="0.2">
      <c r="A79" s="35" t="s">
        <v>36</v>
      </c>
      <c r="B79" s="35"/>
      <c r="C79" s="35"/>
      <c r="D79" s="36"/>
      <c r="E79" s="37">
        <v>32730.1528067</v>
      </c>
      <c r="F79" s="38">
        <v>100</v>
      </c>
      <c r="G79" s="18"/>
      <c r="H79" s="18"/>
      <c r="I79" s="18"/>
    </row>
    <row r="80" spans="1:9" x14ac:dyDescent="0.2">
      <c r="F80" s="20" t="s">
        <v>506</v>
      </c>
    </row>
    <row r="82" spans="1:4" x14ac:dyDescent="0.2">
      <c r="A82" s="18" t="s">
        <v>39</v>
      </c>
    </row>
    <row r="83" spans="1:4" x14ac:dyDescent="0.2">
      <c r="A83" s="18" t="s">
        <v>40</v>
      </c>
    </row>
    <row r="84" spans="1:4" x14ac:dyDescent="0.2">
      <c r="A84" s="18" t="s">
        <v>41</v>
      </c>
      <c r="B84" s="18"/>
      <c r="C84" s="39" t="s">
        <v>43</v>
      </c>
      <c r="D84" s="19" t="s">
        <v>42</v>
      </c>
    </row>
    <row r="85" spans="1:4" x14ac:dyDescent="0.2">
      <c r="A85" s="9" t="s">
        <v>64</v>
      </c>
      <c r="C85" s="40">
        <v>31.423300000000001</v>
      </c>
      <c r="D85" s="40">
        <v>29.872800000000002</v>
      </c>
    </row>
    <row r="86" spans="1:4" x14ac:dyDescent="0.2">
      <c r="A86" s="9" t="s">
        <v>70</v>
      </c>
      <c r="C86" s="40">
        <v>16.5318</v>
      </c>
      <c r="D86" s="40">
        <v>15.716100000000001</v>
      </c>
    </row>
    <row r="87" spans="1:4" x14ac:dyDescent="0.2">
      <c r="A87" s="9" t="s">
        <v>67</v>
      </c>
      <c r="C87" s="40">
        <v>33.1021</v>
      </c>
      <c r="D87" s="40">
        <v>31.581600000000002</v>
      </c>
    </row>
    <row r="88" spans="1:4" x14ac:dyDescent="0.2">
      <c r="A88" s="9" t="s">
        <v>71</v>
      </c>
      <c r="C88" s="40">
        <v>17.5869</v>
      </c>
      <c r="D88" s="40">
        <v>16.777899999999999</v>
      </c>
    </row>
    <row r="90" spans="1:4" x14ac:dyDescent="0.2">
      <c r="A90" s="9" t="s">
        <v>44</v>
      </c>
    </row>
    <row r="92" spans="1:4" x14ac:dyDescent="0.2">
      <c r="A92" s="18" t="s">
        <v>45</v>
      </c>
      <c r="D92" s="41" t="s">
        <v>46</v>
      </c>
    </row>
    <row r="94" spans="1:4" x14ac:dyDescent="0.2">
      <c r="A94" s="18" t="s">
        <v>203</v>
      </c>
      <c r="D94" s="46">
        <v>7.1900000000000006E-2</v>
      </c>
    </row>
    <row r="96" spans="1:4" x14ac:dyDescent="0.2">
      <c r="A96" s="18" t="s">
        <v>1286</v>
      </c>
    </row>
    <row r="97" spans="1:1" x14ac:dyDescent="0.2">
      <c r="A97" s="48"/>
    </row>
    <row r="98" spans="1:1" x14ac:dyDescent="0.2">
      <c r="A98" s="49" t="s">
        <v>1263</v>
      </c>
    </row>
    <row r="99" spans="1:1" x14ac:dyDescent="0.2">
      <c r="A99" s="67"/>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65"/>
    </row>
    <row r="111" spans="1:1" x14ac:dyDescent="0.2">
      <c r="A111" s="65"/>
    </row>
    <row r="112" spans="1:1" x14ac:dyDescent="0.2">
      <c r="A112" s="49" t="s">
        <v>1290</v>
      </c>
    </row>
    <row r="113" spans="1:1" x14ac:dyDescent="0.2">
      <c r="A113" s="65"/>
    </row>
    <row r="114" spans="1:1" x14ac:dyDescent="0.2">
      <c r="A114" s="49" t="s">
        <v>1262</v>
      </c>
    </row>
    <row r="115" spans="1:1" x14ac:dyDescent="0.2">
      <c r="A115" s="65"/>
    </row>
    <row r="116" spans="1:1" x14ac:dyDescent="0.2">
      <c r="A116" s="65"/>
    </row>
    <row r="117" spans="1:1" x14ac:dyDescent="0.2">
      <c r="A117" s="65"/>
    </row>
    <row r="118" spans="1:1" x14ac:dyDescent="0.2">
      <c r="A118" s="65"/>
    </row>
    <row r="119" spans="1:1" x14ac:dyDescent="0.2">
      <c r="A119" s="65"/>
    </row>
    <row r="120" spans="1:1" x14ac:dyDescent="0.2">
      <c r="A120" s="65"/>
    </row>
    <row r="121" spans="1:1" x14ac:dyDescent="0.2">
      <c r="A121" s="65"/>
    </row>
    <row r="122" spans="1:1" x14ac:dyDescent="0.2">
      <c r="A122" s="65"/>
    </row>
    <row r="123" spans="1:1" x14ac:dyDescent="0.2">
      <c r="A123" s="65"/>
    </row>
    <row r="124" spans="1:1" x14ac:dyDescent="0.2">
      <c r="A124" s="65"/>
    </row>
    <row r="125" spans="1:1" x14ac:dyDescent="0.2">
      <c r="A125" s="65"/>
    </row>
    <row r="126" spans="1:1" x14ac:dyDescent="0.2">
      <c r="A126" s="65"/>
    </row>
  </sheetData>
  <mergeCells count="1">
    <mergeCell ref="A1:F1"/>
  </mergeCells>
  <conditionalFormatting sqref="F2:F3 F5:F65534">
    <cfRule type="cellIs" dxfId="40" priority="1" stopIfTrue="1" operator="between">
      <formula>0.009</formula>
      <formula>-0.009</formula>
    </cfRule>
  </conditionalFormatting>
  <pageMargins left="0.7" right="0.7" top="0.75" bottom="0.75" header="0.3" footer="0.3"/>
  <pageSetup paperSize="9" scale="52"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7"/>
  <sheetViews>
    <sheetView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20"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13" t="s">
        <v>21</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641</v>
      </c>
      <c r="B7" s="27" t="s">
        <v>640</v>
      </c>
      <c r="C7" s="27" t="s">
        <v>117</v>
      </c>
      <c r="D7" s="31">
        <v>199567</v>
      </c>
      <c r="E7" s="29">
        <v>5027.5916479999996</v>
      </c>
      <c r="F7" s="30">
        <v>10.681793891446899</v>
      </c>
    </row>
    <row r="8" spans="1:6" x14ac:dyDescent="0.2">
      <c r="A8" s="27" t="s">
        <v>92</v>
      </c>
      <c r="B8" s="27" t="s">
        <v>91</v>
      </c>
      <c r="C8" s="27" t="s">
        <v>93</v>
      </c>
      <c r="D8" s="31">
        <v>268691</v>
      </c>
      <c r="E8" s="29">
        <v>4285.4871050000002</v>
      </c>
      <c r="F8" s="30">
        <v>9.1050930912962205</v>
      </c>
    </row>
    <row r="9" spans="1:6" x14ac:dyDescent="0.2">
      <c r="A9" s="27" t="s">
        <v>95</v>
      </c>
      <c r="B9" s="27" t="s">
        <v>94</v>
      </c>
      <c r="C9" s="27" t="s">
        <v>96</v>
      </c>
      <c r="D9" s="31">
        <v>228126</v>
      </c>
      <c r="E9" s="29">
        <v>3821.5667520000002</v>
      </c>
      <c r="F9" s="30">
        <v>8.1194319756476094</v>
      </c>
    </row>
    <row r="10" spans="1:6" x14ac:dyDescent="0.2">
      <c r="A10" s="27" t="s">
        <v>178</v>
      </c>
      <c r="B10" s="27" t="s">
        <v>177</v>
      </c>
      <c r="C10" s="27" t="s">
        <v>179</v>
      </c>
      <c r="D10" s="31">
        <v>111171</v>
      </c>
      <c r="E10" s="29">
        <v>3061.982853</v>
      </c>
      <c r="F10" s="30">
        <v>6.5055939353988004</v>
      </c>
    </row>
    <row r="11" spans="1:6" x14ac:dyDescent="0.2">
      <c r="A11" s="27" t="s">
        <v>100</v>
      </c>
      <c r="B11" s="27" t="s">
        <v>99</v>
      </c>
      <c r="C11" s="27" t="s">
        <v>93</v>
      </c>
      <c r="D11" s="31">
        <v>426099</v>
      </c>
      <c r="E11" s="29">
        <v>2986.3148420000002</v>
      </c>
      <c r="F11" s="30">
        <v>6.3448270803581304</v>
      </c>
    </row>
    <row r="12" spans="1:6" x14ac:dyDescent="0.2">
      <c r="A12" s="27" t="s">
        <v>260</v>
      </c>
      <c r="B12" s="27" t="s">
        <v>259</v>
      </c>
      <c r="C12" s="27" t="s">
        <v>96</v>
      </c>
      <c r="D12" s="31">
        <v>63891</v>
      </c>
      <c r="E12" s="29">
        <v>2412.2366510000002</v>
      </c>
      <c r="F12" s="30">
        <v>5.1251208386477298</v>
      </c>
    </row>
    <row r="13" spans="1:6" x14ac:dyDescent="0.2">
      <c r="A13" s="27" t="s">
        <v>108</v>
      </c>
      <c r="B13" s="27" t="s">
        <v>107</v>
      </c>
      <c r="C13" s="27" t="s">
        <v>93</v>
      </c>
      <c r="D13" s="31">
        <v>90908</v>
      </c>
      <c r="E13" s="29">
        <v>1823.15994</v>
      </c>
      <c r="F13" s="30">
        <v>3.8735482262107999</v>
      </c>
    </row>
    <row r="14" spans="1:6" x14ac:dyDescent="0.2">
      <c r="A14" s="27" t="s">
        <v>129</v>
      </c>
      <c r="B14" s="27" t="s">
        <v>128</v>
      </c>
      <c r="C14" s="27" t="s">
        <v>130</v>
      </c>
      <c r="D14" s="31">
        <v>54875</v>
      </c>
      <c r="E14" s="29">
        <v>1482.61275</v>
      </c>
      <c r="F14" s="30">
        <v>3.1500099700084601</v>
      </c>
    </row>
    <row r="15" spans="1:6" x14ac:dyDescent="0.2">
      <c r="A15" s="27" t="s">
        <v>132</v>
      </c>
      <c r="B15" s="27" t="s">
        <v>131</v>
      </c>
      <c r="C15" s="27" t="s">
        <v>133</v>
      </c>
      <c r="D15" s="31">
        <v>74721</v>
      </c>
      <c r="E15" s="29">
        <v>1272.46127</v>
      </c>
      <c r="F15" s="30">
        <v>2.70351491780279</v>
      </c>
    </row>
    <row r="16" spans="1:6" x14ac:dyDescent="0.2">
      <c r="A16" s="27" t="s">
        <v>225</v>
      </c>
      <c r="B16" s="27" t="s">
        <v>224</v>
      </c>
      <c r="C16" s="27" t="s">
        <v>130</v>
      </c>
      <c r="D16" s="31">
        <v>534697</v>
      </c>
      <c r="E16" s="29">
        <v>1262.686966</v>
      </c>
      <c r="F16" s="30">
        <v>2.6827480958191798</v>
      </c>
    </row>
    <row r="17" spans="1:6" x14ac:dyDescent="0.2">
      <c r="A17" s="27" t="s">
        <v>643</v>
      </c>
      <c r="B17" s="27" t="s">
        <v>642</v>
      </c>
      <c r="C17" s="27" t="s">
        <v>179</v>
      </c>
      <c r="D17" s="31">
        <v>16270</v>
      </c>
      <c r="E17" s="29">
        <v>1247.59987</v>
      </c>
      <c r="F17" s="30">
        <v>2.6506935334808501</v>
      </c>
    </row>
    <row r="18" spans="1:6" x14ac:dyDescent="0.2">
      <c r="A18" s="27" t="s">
        <v>98</v>
      </c>
      <c r="B18" s="27" t="s">
        <v>97</v>
      </c>
      <c r="C18" s="27" t="s">
        <v>93</v>
      </c>
      <c r="D18" s="31">
        <v>152825</v>
      </c>
      <c r="E18" s="29">
        <v>1171.4800379999999</v>
      </c>
      <c r="F18" s="30">
        <v>2.4889667240254698</v>
      </c>
    </row>
    <row r="19" spans="1:6" x14ac:dyDescent="0.2">
      <c r="A19" s="27" t="s">
        <v>122</v>
      </c>
      <c r="B19" s="27" t="s">
        <v>121</v>
      </c>
      <c r="C19" s="27" t="s">
        <v>93</v>
      </c>
      <c r="D19" s="31">
        <v>225148</v>
      </c>
      <c r="E19" s="29">
        <v>1019.92044</v>
      </c>
      <c r="F19" s="30">
        <v>2.1669579966956398</v>
      </c>
    </row>
    <row r="20" spans="1:6" x14ac:dyDescent="0.2">
      <c r="A20" s="27" t="s">
        <v>102</v>
      </c>
      <c r="B20" s="27" t="s">
        <v>101</v>
      </c>
      <c r="C20" s="27" t="s">
        <v>103</v>
      </c>
      <c r="D20" s="31">
        <v>143659</v>
      </c>
      <c r="E20" s="29">
        <v>988.80489699999998</v>
      </c>
      <c r="F20" s="30">
        <v>2.1008488453530298</v>
      </c>
    </row>
    <row r="21" spans="1:6" x14ac:dyDescent="0.2">
      <c r="A21" s="27" t="s">
        <v>508</v>
      </c>
      <c r="B21" s="27" t="s">
        <v>507</v>
      </c>
      <c r="C21" s="27" t="s">
        <v>130</v>
      </c>
      <c r="D21" s="31">
        <v>27721</v>
      </c>
      <c r="E21" s="29">
        <v>899.44942649999996</v>
      </c>
      <c r="F21" s="30">
        <v>1.91100114375341</v>
      </c>
    </row>
    <row r="22" spans="1:6" x14ac:dyDescent="0.2">
      <c r="A22" s="27" t="s">
        <v>218</v>
      </c>
      <c r="B22" s="27" t="s">
        <v>217</v>
      </c>
      <c r="C22" s="27" t="s">
        <v>96</v>
      </c>
      <c r="D22" s="31">
        <v>67140</v>
      </c>
      <c r="E22" s="29">
        <v>859.08987000000002</v>
      </c>
      <c r="F22" s="30">
        <v>1.82525184383668</v>
      </c>
    </row>
    <row r="23" spans="1:6" x14ac:dyDescent="0.2">
      <c r="A23" s="27" t="s">
        <v>645</v>
      </c>
      <c r="B23" s="27" t="s">
        <v>644</v>
      </c>
      <c r="C23" s="27" t="s">
        <v>524</v>
      </c>
      <c r="D23" s="31">
        <v>3706</v>
      </c>
      <c r="E23" s="29">
        <v>659.17695500000002</v>
      </c>
      <c r="F23" s="30">
        <v>1.4005099984806</v>
      </c>
    </row>
    <row r="24" spans="1:6" x14ac:dyDescent="0.2">
      <c r="A24" s="27" t="s">
        <v>181</v>
      </c>
      <c r="B24" s="27" t="s">
        <v>180</v>
      </c>
      <c r="C24" s="27" t="s">
        <v>147</v>
      </c>
      <c r="D24" s="31">
        <v>8181</v>
      </c>
      <c r="E24" s="29">
        <v>600.32587049999995</v>
      </c>
      <c r="F24" s="30">
        <v>1.27547296307077</v>
      </c>
    </row>
    <row r="25" spans="1:6" x14ac:dyDescent="0.2">
      <c r="A25" s="27" t="s">
        <v>647</v>
      </c>
      <c r="B25" s="27" t="s">
        <v>646</v>
      </c>
      <c r="C25" s="27" t="s">
        <v>648</v>
      </c>
      <c r="D25" s="31">
        <v>46210</v>
      </c>
      <c r="E25" s="29">
        <v>595.60068999999999</v>
      </c>
      <c r="F25" s="30">
        <v>1.26543368229089</v>
      </c>
    </row>
    <row r="26" spans="1:6" x14ac:dyDescent="0.2">
      <c r="A26" s="27" t="s">
        <v>650</v>
      </c>
      <c r="B26" s="27" t="s">
        <v>649</v>
      </c>
      <c r="C26" s="27" t="s">
        <v>96</v>
      </c>
      <c r="D26" s="31">
        <v>87723</v>
      </c>
      <c r="E26" s="29">
        <v>556.25154299999997</v>
      </c>
      <c r="F26" s="30">
        <v>1.18183113310107</v>
      </c>
    </row>
    <row r="27" spans="1:6" x14ac:dyDescent="0.2">
      <c r="A27" s="27" t="s">
        <v>652</v>
      </c>
      <c r="B27" s="27" t="s">
        <v>651</v>
      </c>
      <c r="C27" s="27" t="s">
        <v>106</v>
      </c>
      <c r="D27" s="31">
        <v>25602</v>
      </c>
      <c r="E27" s="29">
        <v>553.47683700000005</v>
      </c>
      <c r="F27" s="30">
        <v>1.17593589743427</v>
      </c>
    </row>
    <row r="28" spans="1:6" x14ac:dyDescent="0.2">
      <c r="A28" s="27" t="s">
        <v>534</v>
      </c>
      <c r="B28" s="27" t="s">
        <v>533</v>
      </c>
      <c r="C28" s="27" t="s">
        <v>111</v>
      </c>
      <c r="D28" s="31">
        <v>66051</v>
      </c>
      <c r="E28" s="29">
        <v>540.46230749999995</v>
      </c>
      <c r="F28" s="30">
        <v>1.1482847810655701</v>
      </c>
    </row>
    <row r="29" spans="1:6" x14ac:dyDescent="0.2">
      <c r="A29" s="27" t="s">
        <v>237</v>
      </c>
      <c r="B29" s="27" t="s">
        <v>236</v>
      </c>
      <c r="C29" s="27" t="s">
        <v>96</v>
      </c>
      <c r="D29" s="31">
        <v>37572</v>
      </c>
      <c r="E29" s="29">
        <v>518.71903199999997</v>
      </c>
      <c r="F29" s="30">
        <v>1.10208827115046</v>
      </c>
    </row>
    <row r="30" spans="1:6" x14ac:dyDescent="0.2">
      <c r="A30" s="27" t="s">
        <v>544</v>
      </c>
      <c r="B30" s="27" t="s">
        <v>543</v>
      </c>
      <c r="C30" s="27" t="s">
        <v>150</v>
      </c>
      <c r="D30" s="31">
        <v>6984</v>
      </c>
      <c r="E30" s="29">
        <v>516.54362400000002</v>
      </c>
      <c r="F30" s="30">
        <v>1.09746632459778</v>
      </c>
    </row>
    <row r="31" spans="1:6" x14ac:dyDescent="0.2">
      <c r="A31" s="27" t="s">
        <v>146</v>
      </c>
      <c r="B31" s="27" t="s">
        <v>145</v>
      </c>
      <c r="C31" s="27" t="s">
        <v>147</v>
      </c>
      <c r="D31" s="31">
        <v>58902</v>
      </c>
      <c r="E31" s="29">
        <v>473.01251100000002</v>
      </c>
      <c r="F31" s="30">
        <v>1.0049786268118499</v>
      </c>
    </row>
    <row r="32" spans="1:6" x14ac:dyDescent="0.2">
      <c r="A32" s="27" t="s">
        <v>654</v>
      </c>
      <c r="B32" s="27" t="s">
        <v>653</v>
      </c>
      <c r="C32" s="27" t="s">
        <v>130</v>
      </c>
      <c r="D32" s="31">
        <v>2189</v>
      </c>
      <c r="E32" s="29">
        <v>425.66308950000001</v>
      </c>
      <c r="F32" s="30">
        <v>0.90437841964437604</v>
      </c>
    </row>
    <row r="33" spans="1:6" x14ac:dyDescent="0.2">
      <c r="A33" s="27" t="s">
        <v>124</v>
      </c>
      <c r="B33" s="27" t="s">
        <v>123</v>
      </c>
      <c r="C33" s="27" t="s">
        <v>125</v>
      </c>
      <c r="D33" s="31">
        <v>85899</v>
      </c>
      <c r="E33" s="29">
        <v>419.14417049999997</v>
      </c>
      <c r="F33" s="30">
        <v>0.89052810044020203</v>
      </c>
    </row>
    <row r="34" spans="1:6" x14ac:dyDescent="0.2">
      <c r="A34" s="27" t="s">
        <v>138</v>
      </c>
      <c r="B34" s="27" t="s">
        <v>137</v>
      </c>
      <c r="C34" s="27" t="s">
        <v>136</v>
      </c>
      <c r="D34" s="31">
        <v>284678</v>
      </c>
      <c r="E34" s="29">
        <v>403.815743</v>
      </c>
      <c r="F34" s="30">
        <v>0.85796079690827798</v>
      </c>
    </row>
    <row r="35" spans="1:6" x14ac:dyDescent="0.2">
      <c r="A35" s="27" t="s">
        <v>135</v>
      </c>
      <c r="B35" s="27" t="s">
        <v>134</v>
      </c>
      <c r="C35" s="27" t="s">
        <v>136</v>
      </c>
      <c r="D35" s="31">
        <v>208086</v>
      </c>
      <c r="E35" s="29">
        <v>395.15531399999998</v>
      </c>
      <c r="F35" s="30">
        <v>0.83956055200646496</v>
      </c>
    </row>
    <row r="36" spans="1:6" x14ac:dyDescent="0.2">
      <c r="A36" s="27" t="s">
        <v>656</v>
      </c>
      <c r="B36" s="27" t="s">
        <v>655</v>
      </c>
      <c r="C36" s="27" t="s">
        <v>648</v>
      </c>
      <c r="D36" s="31">
        <v>58927</v>
      </c>
      <c r="E36" s="29">
        <v>393.80914100000001</v>
      </c>
      <c r="F36" s="30">
        <v>0.83670042661542399</v>
      </c>
    </row>
    <row r="37" spans="1:6" x14ac:dyDescent="0.2">
      <c r="A37" s="27" t="s">
        <v>149</v>
      </c>
      <c r="B37" s="27" t="s">
        <v>148</v>
      </c>
      <c r="C37" s="27" t="s">
        <v>150</v>
      </c>
      <c r="D37" s="31">
        <v>23263</v>
      </c>
      <c r="E37" s="29">
        <v>388.36415349999999</v>
      </c>
      <c r="F37" s="30">
        <v>0.82513181916106904</v>
      </c>
    </row>
    <row r="38" spans="1:6" x14ac:dyDescent="0.2">
      <c r="A38" s="27" t="s">
        <v>540</v>
      </c>
      <c r="B38" s="27" t="s">
        <v>539</v>
      </c>
      <c r="C38" s="27" t="s">
        <v>93</v>
      </c>
      <c r="D38" s="31">
        <v>34804</v>
      </c>
      <c r="E38" s="29">
        <v>386.98567600000001</v>
      </c>
      <c r="F38" s="30">
        <v>0.82220305851980802</v>
      </c>
    </row>
    <row r="39" spans="1:6" x14ac:dyDescent="0.2">
      <c r="A39" s="27" t="s">
        <v>658</v>
      </c>
      <c r="B39" s="27" t="s">
        <v>657</v>
      </c>
      <c r="C39" s="27" t="s">
        <v>111</v>
      </c>
      <c r="D39" s="31">
        <v>7753</v>
      </c>
      <c r="E39" s="29">
        <v>372.04321099999999</v>
      </c>
      <c r="F39" s="30">
        <v>0.79045578417153095</v>
      </c>
    </row>
    <row r="40" spans="1:6" x14ac:dyDescent="0.2">
      <c r="A40" s="27" t="s">
        <v>560</v>
      </c>
      <c r="B40" s="27" t="s">
        <v>559</v>
      </c>
      <c r="C40" s="27" t="s">
        <v>524</v>
      </c>
      <c r="D40" s="31">
        <v>50586</v>
      </c>
      <c r="E40" s="29">
        <v>365.43326400000001</v>
      </c>
      <c r="F40" s="30">
        <v>0.776412063752138</v>
      </c>
    </row>
    <row r="41" spans="1:6" x14ac:dyDescent="0.2">
      <c r="A41" s="27" t="s">
        <v>110</v>
      </c>
      <c r="B41" s="27" t="s">
        <v>109</v>
      </c>
      <c r="C41" s="27" t="s">
        <v>111</v>
      </c>
      <c r="D41" s="31">
        <v>7465</v>
      </c>
      <c r="E41" s="29">
        <v>364.34425499999998</v>
      </c>
      <c r="F41" s="30">
        <v>0.774098317827972</v>
      </c>
    </row>
    <row r="42" spans="1:6" x14ac:dyDescent="0.2">
      <c r="A42" s="27" t="s">
        <v>161</v>
      </c>
      <c r="B42" s="27" t="s">
        <v>160</v>
      </c>
      <c r="C42" s="27" t="s">
        <v>147</v>
      </c>
      <c r="D42" s="31">
        <v>108853</v>
      </c>
      <c r="E42" s="29">
        <v>362.86147549999998</v>
      </c>
      <c r="F42" s="30">
        <v>0.77094795357518697</v>
      </c>
    </row>
    <row r="43" spans="1:6" x14ac:dyDescent="0.2">
      <c r="A43" s="27" t="s">
        <v>660</v>
      </c>
      <c r="B43" s="27" t="s">
        <v>659</v>
      </c>
      <c r="C43" s="27" t="s">
        <v>294</v>
      </c>
      <c r="D43" s="31">
        <v>45543</v>
      </c>
      <c r="E43" s="29">
        <v>336.06179700000001</v>
      </c>
      <c r="F43" s="30">
        <v>0.71400843618062704</v>
      </c>
    </row>
    <row r="44" spans="1:6" x14ac:dyDescent="0.2">
      <c r="A44" s="27" t="s">
        <v>269</v>
      </c>
      <c r="B44" s="27" t="s">
        <v>268</v>
      </c>
      <c r="C44" s="27" t="s">
        <v>270</v>
      </c>
      <c r="D44" s="31">
        <v>210784</v>
      </c>
      <c r="E44" s="29">
        <v>304.58287999999999</v>
      </c>
      <c r="F44" s="30">
        <v>0.64712724795729004</v>
      </c>
    </row>
    <row r="45" spans="1:6" x14ac:dyDescent="0.2">
      <c r="A45" s="27" t="s">
        <v>517</v>
      </c>
      <c r="B45" s="27" t="s">
        <v>516</v>
      </c>
      <c r="C45" s="27" t="s">
        <v>111</v>
      </c>
      <c r="D45" s="31">
        <v>30814</v>
      </c>
      <c r="E45" s="29">
        <v>303.07109700000001</v>
      </c>
      <c r="F45" s="30">
        <v>0.643915261872259</v>
      </c>
    </row>
    <row r="46" spans="1:6" x14ac:dyDescent="0.2">
      <c r="A46" s="27" t="s">
        <v>152</v>
      </c>
      <c r="B46" s="27" t="s">
        <v>151</v>
      </c>
      <c r="C46" s="27" t="s">
        <v>147</v>
      </c>
      <c r="D46" s="31">
        <v>7834</v>
      </c>
      <c r="E46" s="29">
        <v>300.24980099999999</v>
      </c>
      <c r="F46" s="30">
        <v>0.63792103949130097</v>
      </c>
    </row>
    <row r="47" spans="1:6" x14ac:dyDescent="0.2">
      <c r="A47" s="27" t="s">
        <v>523</v>
      </c>
      <c r="B47" s="27" t="s">
        <v>522</v>
      </c>
      <c r="C47" s="27" t="s">
        <v>524</v>
      </c>
      <c r="D47" s="31">
        <v>23408</v>
      </c>
      <c r="E47" s="29">
        <v>284.43060800000001</v>
      </c>
      <c r="F47" s="30">
        <v>0.604311038722396</v>
      </c>
    </row>
    <row r="48" spans="1:6" x14ac:dyDescent="0.2">
      <c r="A48" s="27" t="s">
        <v>662</v>
      </c>
      <c r="B48" s="27" t="s">
        <v>661</v>
      </c>
      <c r="C48" s="27" t="s">
        <v>130</v>
      </c>
      <c r="D48" s="31">
        <v>7175</v>
      </c>
      <c r="E48" s="29">
        <v>283.33716249999998</v>
      </c>
      <c r="F48" s="30">
        <v>0.60198786685795502</v>
      </c>
    </row>
    <row r="49" spans="1:9" x14ac:dyDescent="0.2">
      <c r="A49" s="27" t="s">
        <v>267</v>
      </c>
      <c r="B49" s="27" t="s">
        <v>266</v>
      </c>
      <c r="C49" s="27" t="s">
        <v>130</v>
      </c>
      <c r="D49" s="31">
        <v>33313</v>
      </c>
      <c r="E49" s="29">
        <v>271.03456799999998</v>
      </c>
      <c r="F49" s="30">
        <v>0.57584935204215404</v>
      </c>
    </row>
    <row r="50" spans="1:9" x14ac:dyDescent="0.2">
      <c r="A50" s="27" t="s">
        <v>664</v>
      </c>
      <c r="B50" s="27" t="s">
        <v>663</v>
      </c>
      <c r="C50" s="27" t="s">
        <v>147</v>
      </c>
      <c r="D50" s="31">
        <v>8296</v>
      </c>
      <c r="E50" s="29">
        <v>231.47499199999999</v>
      </c>
      <c r="F50" s="30">
        <v>0.491799718171605</v>
      </c>
    </row>
    <row r="51" spans="1:9" x14ac:dyDescent="0.2">
      <c r="A51" s="27" t="s">
        <v>227</v>
      </c>
      <c r="B51" s="27" t="s">
        <v>226</v>
      </c>
      <c r="C51" s="27" t="s">
        <v>228</v>
      </c>
      <c r="D51" s="31">
        <v>123394</v>
      </c>
      <c r="E51" s="29">
        <v>228.40229400000001</v>
      </c>
      <c r="F51" s="30">
        <v>0.48527135846687097</v>
      </c>
    </row>
    <row r="52" spans="1:9" x14ac:dyDescent="0.2">
      <c r="A52" s="27" t="s">
        <v>666</v>
      </c>
      <c r="B52" s="27" t="s">
        <v>665</v>
      </c>
      <c r="C52" s="27" t="s">
        <v>248</v>
      </c>
      <c r="D52" s="31">
        <v>32142</v>
      </c>
      <c r="E52" s="29">
        <v>227.46893399999999</v>
      </c>
      <c r="F52" s="30">
        <v>0.48328830975397702</v>
      </c>
    </row>
    <row r="53" spans="1:9" x14ac:dyDescent="0.2">
      <c r="A53" s="27" t="s">
        <v>668</v>
      </c>
      <c r="B53" s="27" t="s">
        <v>667</v>
      </c>
      <c r="C53" s="27" t="s">
        <v>150</v>
      </c>
      <c r="D53" s="31">
        <v>781</v>
      </c>
      <c r="E53" s="29">
        <v>225.72110549999999</v>
      </c>
      <c r="F53" s="30">
        <v>0.47957481329250101</v>
      </c>
    </row>
    <row r="54" spans="1:9" x14ac:dyDescent="0.2">
      <c r="A54" s="27" t="s">
        <v>265</v>
      </c>
      <c r="B54" s="27" t="s">
        <v>264</v>
      </c>
      <c r="C54" s="27" t="s">
        <v>147</v>
      </c>
      <c r="D54" s="31">
        <v>7692</v>
      </c>
      <c r="E54" s="29">
        <v>217.8759</v>
      </c>
      <c r="F54" s="30">
        <v>0.462906620238202</v>
      </c>
    </row>
    <row r="55" spans="1:9" x14ac:dyDescent="0.2">
      <c r="A55" s="27" t="s">
        <v>154</v>
      </c>
      <c r="B55" s="27" t="s">
        <v>153</v>
      </c>
      <c r="C55" s="27" t="s">
        <v>117</v>
      </c>
      <c r="D55" s="31">
        <v>47078</v>
      </c>
      <c r="E55" s="29">
        <v>203.47111599999999</v>
      </c>
      <c r="F55" s="30">
        <v>0.43230172140955098</v>
      </c>
    </row>
    <row r="56" spans="1:9" x14ac:dyDescent="0.2">
      <c r="A56" s="27" t="s">
        <v>195</v>
      </c>
      <c r="B56" s="27" t="s">
        <v>194</v>
      </c>
      <c r="C56" s="27" t="s">
        <v>117</v>
      </c>
      <c r="D56" s="31">
        <v>146180</v>
      </c>
      <c r="E56" s="29">
        <v>183.16354000000001</v>
      </c>
      <c r="F56" s="30">
        <v>0.38915554796223301</v>
      </c>
    </row>
    <row r="57" spans="1:9" x14ac:dyDescent="0.2">
      <c r="A57" s="27" t="s">
        <v>165</v>
      </c>
      <c r="B57" s="51" t="s">
        <v>1062</v>
      </c>
      <c r="C57" s="27" t="s">
        <v>103</v>
      </c>
      <c r="D57" s="31">
        <v>10261</v>
      </c>
      <c r="E57" s="29">
        <v>15.730112999999999</v>
      </c>
      <c r="F57" s="30">
        <v>3.3420738341390699E-2</v>
      </c>
    </row>
    <row r="58" spans="1:9" x14ac:dyDescent="0.2">
      <c r="A58" s="27" t="s">
        <v>669</v>
      </c>
      <c r="B58" s="27" t="s">
        <v>1266</v>
      </c>
      <c r="C58" s="27" t="s">
        <v>93</v>
      </c>
      <c r="D58" s="31">
        <v>92088</v>
      </c>
      <c r="E58" s="29">
        <v>9.2088000000000003E-5</v>
      </c>
      <c r="F58" s="30">
        <v>1.9565332762593499E-7</v>
      </c>
    </row>
    <row r="59" spans="1:9" x14ac:dyDescent="0.2">
      <c r="A59" s="26" t="s">
        <v>33</v>
      </c>
      <c r="B59" s="26"/>
      <c r="C59" s="26"/>
      <c r="D59" s="32"/>
      <c r="E59" s="33">
        <f>SUM(E7:E58)</f>
        <v>46529.710181588009</v>
      </c>
      <c r="F59" s="34">
        <f>SUM(F7:F58)</f>
        <v>98.858620346821027</v>
      </c>
      <c r="G59" s="18"/>
      <c r="H59" s="18"/>
      <c r="I59" s="18"/>
    </row>
    <row r="60" spans="1:9" x14ac:dyDescent="0.2">
      <c r="A60" s="27"/>
      <c r="B60" s="27"/>
      <c r="C60" s="27"/>
      <c r="D60" s="28"/>
      <c r="E60" s="29"/>
      <c r="F60" s="30"/>
    </row>
    <row r="61" spans="1:9" x14ac:dyDescent="0.2">
      <c r="A61" s="26" t="s">
        <v>35</v>
      </c>
      <c r="B61" s="26"/>
      <c r="C61" s="26"/>
      <c r="D61" s="32"/>
      <c r="E61" s="33">
        <f>E59</f>
        <v>46529.710181588009</v>
      </c>
      <c r="F61" s="34">
        <f>F59</f>
        <v>98.858620346821027</v>
      </c>
      <c r="G61" s="18"/>
      <c r="H61" s="18"/>
      <c r="I61" s="18"/>
    </row>
    <row r="62" spans="1:9" x14ac:dyDescent="0.2">
      <c r="A62" s="26"/>
      <c r="B62" s="26"/>
      <c r="C62" s="26"/>
      <c r="D62" s="32"/>
      <c r="E62" s="33"/>
      <c r="F62" s="34"/>
      <c r="G62" s="18"/>
      <c r="H62" s="18"/>
      <c r="I62" s="18"/>
    </row>
    <row r="63" spans="1:9" x14ac:dyDescent="0.2">
      <c r="A63" s="26" t="s">
        <v>37</v>
      </c>
      <c r="B63" s="26"/>
      <c r="C63" s="26"/>
      <c r="D63" s="32"/>
      <c r="E63" s="33">
        <f>E65-(E59)</f>
        <v>537.21227631199145</v>
      </c>
      <c r="F63" s="34">
        <f>F65-(F59)</f>
        <v>1.1413796531789728</v>
      </c>
      <c r="G63" s="18"/>
      <c r="H63" s="18"/>
      <c r="I63" s="18"/>
    </row>
    <row r="64" spans="1:9" x14ac:dyDescent="0.2">
      <c r="A64" s="26"/>
      <c r="B64" s="26"/>
      <c r="C64" s="26"/>
      <c r="D64" s="32"/>
      <c r="E64" s="33"/>
      <c r="F64" s="34"/>
      <c r="G64" s="18"/>
      <c r="H64" s="18"/>
      <c r="I64" s="18"/>
    </row>
    <row r="65" spans="1:9" x14ac:dyDescent="0.2">
      <c r="A65" s="35" t="s">
        <v>36</v>
      </c>
      <c r="B65" s="35"/>
      <c r="C65" s="35"/>
      <c r="D65" s="36"/>
      <c r="E65" s="37">
        <v>47066.9224579</v>
      </c>
      <c r="F65" s="38">
        <v>100</v>
      </c>
      <c r="G65" s="18"/>
      <c r="H65" s="18"/>
      <c r="I65" s="18"/>
    </row>
    <row r="66" spans="1:9" x14ac:dyDescent="0.2">
      <c r="F66" s="20" t="s">
        <v>506</v>
      </c>
    </row>
    <row r="67" spans="1:9" ht="11.4" x14ac:dyDescent="0.2">
      <c r="A67" s="72" t="s">
        <v>1067</v>
      </c>
      <c r="F67" s="20"/>
    </row>
    <row r="69" spans="1:9" x14ac:dyDescent="0.2">
      <c r="A69" s="18" t="s">
        <v>39</v>
      </c>
    </row>
    <row r="70" spans="1:9" x14ac:dyDescent="0.2">
      <c r="A70" s="18" t="s">
        <v>40</v>
      </c>
    </row>
    <row r="71" spans="1:9" x14ac:dyDescent="0.2">
      <c r="A71" s="18" t="s">
        <v>41</v>
      </c>
      <c r="B71" s="18"/>
      <c r="C71" s="39" t="s">
        <v>43</v>
      </c>
      <c r="D71" s="19" t="s">
        <v>42</v>
      </c>
    </row>
    <row r="72" spans="1:9" x14ac:dyDescent="0.2">
      <c r="A72" s="9" t="s">
        <v>64</v>
      </c>
      <c r="C72" s="40">
        <v>115.9278</v>
      </c>
      <c r="D72" s="40">
        <v>139.21170000000001</v>
      </c>
    </row>
    <row r="73" spans="1:9" x14ac:dyDescent="0.2">
      <c r="A73" s="9" t="s">
        <v>70</v>
      </c>
      <c r="C73" s="40">
        <v>115.9278</v>
      </c>
      <c r="D73" s="40">
        <v>139.21170000000001</v>
      </c>
    </row>
    <row r="74" spans="1:9" x14ac:dyDescent="0.2">
      <c r="A74" s="9" t="s">
        <v>67</v>
      </c>
      <c r="C74" s="40">
        <v>119.78570000000001</v>
      </c>
      <c r="D74" s="40">
        <v>144.136</v>
      </c>
    </row>
    <row r="75" spans="1:9" x14ac:dyDescent="0.2">
      <c r="A75" s="9" t="s">
        <v>71</v>
      </c>
      <c r="C75" s="40">
        <v>119.78570000000001</v>
      </c>
      <c r="D75" s="40">
        <v>144.136</v>
      </c>
    </row>
    <row r="77" spans="1:9" x14ac:dyDescent="0.2">
      <c r="A77" s="9" t="s">
        <v>44</v>
      </c>
    </row>
    <row r="79" spans="1:9" x14ac:dyDescent="0.2">
      <c r="A79" s="18" t="s">
        <v>45</v>
      </c>
      <c r="D79" s="41" t="s">
        <v>46</v>
      </c>
    </row>
    <row r="81" spans="1:4" x14ac:dyDescent="0.2">
      <c r="A81" s="18" t="s">
        <v>203</v>
      </c>
      <c r="D81" s="46">
        <v>1.6000000000000001E-3</v>
      </c>
    </row>
    <row r="83" spans="1:4" x14ac:dyDescent="0.2">
      <c r="A83" s="18" t="s">
        <v>1286</v>
      </c>
    </row>
    <row r="84" spans="1:4" x14ac:dyDescent="0.2">
      <c r="A84" s="18"/>
    </row>
    <row r="85" spans="1:4" x14ac:dyDescent="0.2">
      <c r="A85" s="49" t="s">
        <v>1263</v>
      </c>
    </row>
    <row r="86" spans="1:4" x14ac:dyDescent="0.2">
      <c r="A86" s="67"/>
    </row>
    <row r="87" spans="1:4" x14ac:dyDescent="0.2">
      <c r="A87" s="65"/>
    </row>
    <row r="88" spans="1:4" x14ac:dyDescent="0.2">
      <c r="A88" s="65"/>
    </row>
    <row r="89" spans="1:4" x14ac:dyDescent="0.2">
      <c r="A89" s="65"/>
    </row>
    <row r="90" spans="1:4" x14ac:dyDescent="0.2">
      <c r="A90" s="65"/>
    </row>
    <row r="91" spans="1:4" x14ac:dyDescent="0.2">
      <c r="A91" s="65"/>
    </row>
    <row r="92" spans="1:4" x14ac:dyDescent="0.2">
      <c r="A92" s="65"/>
    </row>
    <row r="93" spans="1:4" x14ac:dyDescent="0.2">
      <c r="A93" s="65"/>
    </row>
    <row r="94" spans="1:4" x14ac:dyDescent="0.2">
      <c r="A94" s="65"/>
    </row>
    <row r="95" spans="1:4" x14ac:dyDescent="0.2">
      <c r="A95" s="65"/>
    </row>
    <row r="96" spans="1:4" x14ac:dyDescent="0.2">
      <c r="A96" s="65"/>
    </row>
    <row r="97" spans="1:1" x14ac:dyDescent="0.2">
      <c r="A97" s="65"/>
    </row>
    <row r="98" spans="1:1" x14ac:dyDescent="0.2">
      <c r="A98" s="65"/>
    </row>
    <row r="99" spans="1:1" x14ac:dyDescent="0.2">
      <c r="A99" s="49" t="s">
        <v>1291</v>
      </c>
    </row>
    <row r="100" spans="1:1" x14ac:dyDescent="0.2">
      <c r="A100" s="65"/>
    </row>
    <row r="101" spans="1:1" x14ac:dyDescent="0.2">
      <c r="A101" s="49" t="s">
        <v>1262</v>
      </c>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65"/>
    </row>
    <row r="111" spans="1:1" x14ac:dyDescent="0.2">
      <c r="A111" s="65"/>
    </row>
    <row r="112" spans="1:1" x14ac:dyDescent="0.2">
      <c r="A112" s="65"/>
    </row>
    <row r="113" spans="1:6" x14ac:dyDescent="0.2">
      <c r="A113" s="65"/>
    </row>
    <row r="115" spans="1:6" x14ac:dyDescent="0.2">
      <c r="A115" s="48"/>
    </row>
    <row r="116" spans="1:6" s="65" customFormat="1" x14ac:dyDescent="0.2">
      <c r="A116" s="49" t="s">
        <v>1252</v>
      </c>
      <c r="D116" s="68"/>
      <c r="E116" s="66"/>
      <c r="F116" s="14"/>
    </row>
    <row r="117" spans="1:6" s="65" customFormat="1" x14ac:dyDescent="0.2">
      <c r="D117" s="68"/>
      <c r="E117" s="66"/>
      <c r="F117" s="14"/>
    </row>
  </sheetData>
  <mergeCells count="1">
    <mergeCell ref="A1:F1"/>
  </mergeCells>
  <conditionalFormatting sqref="F2:F3 F5:F65565">
    <cfRule type="cellIs" dxfId="39" priority="1" stopIfTrue="1" operator="between">
      <formula>0.009</formula>
      <formula>-0.009</formula>
    </cfRule>
  </conditionalFormatting>
  <pageMargins left="0.7" right="0.7" top="0.75" bottom="0.75" header="0.3" footer="0.3"/>
  <pageSetup paperSize="9" scale="60"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7"/>
  <sheetViews>
    <sheetView showGridLines="0" view="pageBreakPreview" zoomScale="80" zoomScaleNormal="100" zoomScaleSheetLayoutView="80"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25"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113" t="s">
        <v>22</v>
      </c>
      <c r="B1" s="114"/>
      <c r="C1" s="114"/>
      <c r="D1" s="114"/>
      <c r="E1" s="114"/>
      <c r="F1" s="114"/>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202</v>
      </c>
      <c r="D4" s="16" t="s">
        <v>1</v>
      </c>
      <c r="E4" s="15" t="s">
        <v>3</v>
      </c>
      <c r="F4" s="15" t="s">
        <v>4</v>
      </c>
    </row>
    <row r="5" spans="1:6" x14ac:dyDescent="0.2">
      <c r="A5" s="21" t="s">
        <v>90</v>
      </c>
      <c r="B5" s="22"/>
      <c r="C5" s="22"/>
      <c r="D5" s="23"/>
      <c r="E5" s="24"/>
      <c r="F5" s="25"/>
    </row>
    <row r="6" spans="1:6" x14ac:dyDescent="0.2">
      <c r="A6" s="26" t="s">
        <v>31</v>
      </c>
      <c r="B6" s="27"/>
      <c r="C6" s="27"/>
      <c r="D6" s="28"/>
      <c r="E6" s="29"/>
      <c r="F6" s="30"/>
    </row>
    <row r="7" spans="1:6" x14ac:dyDescent="0.2">
      <c r="A7" s="27" t="s">
        <v>95</v>
      </c>
      <c r="B7" s="27" t="s">
        <v>94</v>
      </c>
      <c r="C7" s="27" t="s">
        <v>96</v>
      </c>
      <c r="D7" s="31">
        <v>2778479</v>
      </c>
      <c r="E7" s="29">
        <v>46545.08021</v>
      </c>
      <c r="F7" s="30">
        <v>9.27087145987106</v>
      </c>
    </row>
    <row r="8" spans="1:6" x14ac:dyDescent="0.2">
      <c r="A8" s="27" t="s">
        <v>98</v>
      </c>
      <c r="B8" s="27" t="s">
        <v>97</v>
      </c>
      <c r="C8" s="27" t="s">
        <v>93</v>
      </c>
      <c r="D8" s="31">
        <v>5129842</v>
      </c>
      <c r="E8" s="29">
        <v>39322.803849999997</v>
      </c>
      <c r="F8" s="30">
        <v>7.8323349812758396</v>
      </c>
    </row>
    <row r="9" spans="1:6" x14ac:dyDescent="0.2">
      <c r="A9" s="27" t="s">
        <v>92</v>
      </c>
      <c r="B9" s="27" t="s">
        <v>91</v>
      </c>
      <c r="C9" s="27" t="s">
        <v>93</v>
      </c>
      <c r="D9" s="31">
        <v>2330104</v>
      </c>
      <c r="E9" s="29">
        <v>37163.993750000001</v>
      </c>
      <c r="F9" s="30">
        <v>7.4023421473807698</v>
      </c>
    </row>
    <row r="10" spans="1:6" x14ac:dyDescent="0.2">
      <c r="A10" s="27" t="s">
        <v>100</v>
      </c>
      <c r="B10" s="27" t="s">
        <v>99</v>
      </c>
      <c r="C10" s="27" t="s">
        <v>93</v>
      </c>
      <c r="D10" s="31">
        <v>4283052</v>
      </c>
      <c r="E10" s="29">
        <v>30017.769939999998</v>
      </c>
      <c r="F10" s="30">
        <v>5.9789538522684103</v>
      </c>
    </row>
    <row r="11" spans="1:6" x14ac:dyDescent="0.2">
      <c r="A11" s="27" t="s">
        <v>183</v>
      </c>
      <c r="B11" s="27" t="s">
        <v>182</v>
      </c>
      <c r="C11" s="27" t="s">
        <v>136</v>
      </c>
      <c r="D11" s="31">
        <v>11612386</v>
      </c>
      <c r="E11" s="29">
        <v>18434.662779999999</v>
      </c>
      <c r="F11" s="30">
        <v>3.67182499779496</v>
      </c>
    </row>
    <row r="12" spans="1:6" x14ac:dyDescent="0.2">
      <c r="A12" s="27" t="s">
        <v>135</v>
      </c>
      <c r="B12" s="27" t="s">
        <v>134</v>
      </c>
      <c r="C12" s="27" t="s">
        <v>136</v>
      </c>
      <c r="D12" s="31">
        <v>9413082</v>
      </c>
      <c r="E12" s="29">
        <v>17875.442719999999</v>
      </c>
      <c r="F12" s="30">
        <v>3.56043927731386</v>
      </c>
    </row>
    <row r="13" spans="1:6" x14ac:dyDescent="0.2">
      <c r="A13" s="27" t="s">
        <v>132</v>
      </c>
      <c r="B13" s="27" t="s">
        <v>131</v>
      </c>
      <c r="C13" s="27" t="s">
        <v>133</v>
      </c>
      <c r="D13" s="31">
        <v>1019172</v>
      </c>
      <c r="E13" s="29">
        <v>17355.989570000002</v>
      </c>
      <c r="F13" s="30">
        <v>3.4569743490905598</v>
      </c>
    </row>
    <row r="14" spans="1:6" x14ac:dyDescent="0.2">
      <c r="A14" s="27" t="s">
        <v>102</v>
      </c>
      <c r="B14" s="27" t="s">
        <v>101</v>
      </c>
      <c r="C14" s="27" t="s">
        <v>103</v>
      </c>
      <c r="D14" s="31">
        <v>2294619</v>
      </c>
      <c r="E14" s="29">
        <v>15793.862580000001</v>
      </c>
      <c r="F14" s="30">
        <v>3.1458291439916599</v>
      </c>
    </row>
    <row r="15" spans="1:6" x14ac:dyDescent="0.2">
      <c r="A15" s="27" t="s">
        <v>149</v>
      </c>
      <c r="B15" s="27" t="s">
        <v>148</v>
      </c>
      <c r="C15" s="27" t="s">
        <v>150</v>
      </c>
      <c r="D15" s="31">
        <v>831440</v>
      </c>
      <c r="E15" s="29">
        <v>13880.47508</v>
      </c>
      <c r="F15" s="30">
        <v>2.7647197015889202</v>
      </c>
    </row>
    <row r="16" spans="1:6" x14ac:dyDescent="0.2">
      <c r="A16" s="27" t="s">
        <v>144</v>
      </c>
      <c r="B16" s="27" t="s">
        <v>143</v>
      </c>
      <c r="C16" s="27" t="s">
        <v>130</v>
      </c>
      <c r="D16" s="31">
        <v>871834</v>
      </c>
      <c r="E16" s="29">
        <v>13700.87131</v>
      </c>
      <c r="F16" s="30">
        <v>2.7289461363084202</v>
      </c>
    </row>
    <row r="17" spans="1:6" x14ac:dyDescent="0.2">
      <c r="A17" s="27" t="s">
        <v>108</v>
      </c>
      <c r="B17" s="27" t="s">
        <v>107</v>
      </c>
      <c r="C17" s="27" t="s">
        <v>93</v>
      </c>
      <c r="D17" s="31">
        <v>624652</v>
      </c>
      <c r="E17" s="29">
        <v>12527.395860000001</v>
      </c>
      <c r="F17" s="30">
        <v>2.4952127318502</v>
      </c>
    </row>
    <row r="18" spans="1:6" x14ac:dyDescent="0.2">
      <c r="A18" s="27" t="s">
        <v>129</v>
      </c>
      <c r="B18" s="27" t="s">
        <v>128</v>
      </c>
      <c r="C18" s="27" t="s">
        <v>130</v>
      </c>
      <c r="D18" s="31">
        <v>456440</v>
      </c>
      <c r="E18" s="29">
        <v>12332.09592</v>
      </c>
      <c r="F18" s="30">
        <v>2.45631279588078</v>
      </c>
    </row>
    <row r="19" spans="1:6" x14ac:dyDescent="0.2">
      <c r="A19" s="27" t="s">
        <v>466</v>
      </c>
      <c r="B19" s="27" t="s">
        <v>465</v>
      </c>
      <c r="C19" s="27" t="s">
        <v>164</v>
      </c>
      <c r="D19" s="31">
        <v>6223868</v>
      </c>
      <c r="E19" s="29">
        <v>11290.09655</v>
      </c>
      <c r="F19" s="30">
        <v>2.24876686026413</v>
      </c>
    </row>
    <row r="20" spans="1:6" x14ac:dyDescent="0.2">
      <c r="A20" s="27" t="s">
        <v>124</v>
      </c>
      <c r="B20" s="27" t="s">
        <v>123</v>
      </c>
      <c r="C20" s="27" t="s">
        <v>125</v>
      </c>
      <c r="D20" s="31">
        <v>2074134</v>
      </c>
      <c r="E20" s="29">
        <v>10120.736849999999</v>
      </c>
      <c r="F20" s="30">
        <v>2.0158532328701799</v>
      </c>
    </row>
    <row r="21" spans="1:6" x14ac:dyDescent="0.2">
      <c r="A21" s="27" t="s">
        <v>159</v>
      </c>
      <c r="B21" s="27" t="s">
        <v>158</v>
      </c>
      <c r="C21" s="27" t="s">
        <v>93</v>
      </c>
      <c r="D21" s="31">
        <v>5914508</v>
      </c>
      <c r="E21" s="29">
        <v>9324.2218620000003</v>
      </c>
      <c r="F21" s="30">
        <v>1.85720299451433</v>
      </c>
    </row>
    <row r="22" spans="1:6" x14ac:dyDescent="0.2">
      <c r="A22" s="27" t="s">
        <v>122</v>
      </c>
      <c r="B22" s="27" t="s">
        <v>121</v>
      </c>
      <c r="C22" s="27" t="s">
        <v>93</v>
      </c>
      <c r="D22" s="31">
        <v>1935519</v>
      </c>
      <c r="E22" s="29">
        <v>8767.9010699999999</v>
      </c>
      <c r="F22" s="30">
        <v>1.7463947516277301</v>
      </c>
    </row>
    <row r="23" spans="1:6" x14ac:dyDescent="0.2">
      <c r="A23" s="27" t="s">
        <v>222</v>
      </c>
      <c r="B23" s="27" t="s">
        <v>221</v>
      </c>
      <c r="C23" s="27" t="s">
        <v>223</v>
      </c>
      <c r="D23" s="31">
        <v>3970503</v>
      </c>
      <c r="E23" s="29">
        <v>8058.1358389999996</v>
      </c>
      <c r="F23" s="30">
        <v>1.6050233715893101</v>
      </c>
    </row>
    <row r="24" spans="1:6" x14ac:dyDescent="0.2">
      <c r="A24" s="27" t="s">
        <v>190</v>
      </c>
      <c r="B24" s="27" t="s">
        <v>189</v>
      </c>
      <c r="C24" s="27" t="s">
        <v>179</v>
      </c>
      <c r="D24" s="31">
        <v>1115794</v>
      </c>
      <c r="E24" s="29">
        <v>7679.4522049999996</v>
      </c>
      <c r="F24" s="30">
        <v>1.5295969832593099</v>
      </c>
    </row>
    <row r="25" spans="1:6" x14ac:dyDescent="0.2">
      <c r="A25" s="27" t="s">
        <v>113</v>
      </c>
      <c r="B25" s="27" t="s">
        <v>112</v>
      </c>
      <c r="C25" s="27" t="s">
        <v>114</v>
      </c>
      <c r="D25" s="31">
        <v>302972</v>
      </c>
      <c r="E25" s="29">
        <v>7676.250078</v>
      </c>
      <c r="F25" s="30">
        <v>1.52895918206353</v>
      </c>
    </row>
    <row r="26" spans="1:6" x14ac:dyDescent="0.2">
      <c r="A26" s="27" t="s">
        <v>241</v>
      </c>
      <c r="B26" s="27" t="s">
        <v>240</v>
      </c>
      <c r="C26" s="27" t="s">
        <v>130</v>
      </c>
      <c r="D26" s="31">
        <v>896279</v>
      </c>
      <c r="E26" s="29">
        <v>7646.1561490000004</v>
      </c>
      <c r="F26" s="30">
        <v>1.5229650588130701</v>
      </c>
    </row>
    <row r="27" spans="1:6" x14ac:dyDescent="0.2">
      <c r="A27" s="27" t="s">
        <v>116</v>
      </c>
      <c r="B27" s="27" t="s">
        <v>115</v>
      </c>
      <c r="C27" s="27" t="s">
        <v>117</v>
      </c>
      <c r="D27" s="31">
        <v>2520962</v>
      </c>
      <c r="E27" s="29">
        <v>7562.8860000000004</v>
      </c>
      <c r="F27" s="30">
        <v>1.50637927049043</v>
      </c>
    </row>
    <row r="28" spans="1:6" x14ac:dyDescent="0.2">
      <c r="A28" s="27" t="s">
        <v>185</v>
      </c>
      <c r="B28" s="27" t="s">
        <v>184</v>
      </c>
      <c r="C28" s="27" t="s">
        <v>130</v>
      </c>
      <c r="D28" s="31">
        <v>1219231</v>
      </c>
      <c r="E28" s="29">
        <v>7523.2648859999999</v>
      </c>
      <c r="F28" s="30">
        <v>1.4984875179500201</v>
      </c>
    </row>
    <row r="29" spans="1:6" x14ac:dyDescent="0.2">
      <c r="A29" s="27" t="s">
        <v>195</v>
      </c>
      <c r="B29" s="27" t="s">
        <v>194</v>
      </c>
      <c r="C29" s="27" t="s">
        <v>117</v>
      </c>
      <c r="D29" s="31">
        <v>5948967</v>
      </c>
      <c r="E29" s="29">
        <v>7454.0556509999997</v>
      </c>
      <c r="F29" s="30">
        <v>1.4847023892398299</v>
      </c>
    </row>
    <row r="30" spans="1:6" x14ac:dyDescent="0.2">
      <c r="A30" s="27" t="s">
        <v>178</v>
      </c>
      <c r="B30" s="27" t="s">
        <v>177</v>
      </c>
      <c r="C30" s="27" t="s">
        <v>179</v>
      </c>
      <c r="D30" s="31">
        <v>268692</v>
      </c>
      <c r="E30" s="29">
        <v>7400.583756</v>
      </c>
      <c r="F30" s="30">
        <v>1.4740518314789599</v>
      </c>
    </row>
    <row r="31" spans="1:6" x14ac:dyDescent="0.2">
      <c r="A31" s="27" t="s">
        <v>119</v>
      </c>
      <c r="B31" s="27" t="s">
        <v>118</v>
      </c>
      <c r="C31" s="27" t="s">
        <v>120</v>
      </c>
      <c r="D31" s="31">
        <v>3078627</v>
      </c>
      <c r="E31" s="29">
        <v>7344.0647090000002</v>
      </c>
      <c r="F31" s="30">
        <v>1.46279434051736</v>
      </c>
    </row>
    <row r="32" spans="1:6" x14ac:dyDescent="0.2">
      <c r="A32" s="27" t="s">
        <v>237</v>
      </c>
      <c r="B32" s="27" t="s">
        <v>236</v>
      </c>
      <c r="C32" s="27" t="s">
        <v>96</v>
      </c>
      <c r="D32" s="31">
        <v>530548</v>
      </c>
      <c r="E32" s="29">
        <v>7324.745688</v>
      </c>
      <c r="F32" s="30">
        <v>1.4589463686240101</v>
      </c>
    </row>
    <row r="33" spans="1:6" x14ac:dyDescent="0.2">
      <c r="A33" s="27" t="s">
        <v>197</v>
      </c>
      <c r="B33" s="27" t="s">
        <v>196</v>
      </c>
      <c r="C33" s="27" t="s">
        <v>179</v>
      </c>
      <c r="D33" s="31">
        <v>1158898</v>
      </c>
      <c r="E33" s="29">
        <v>7207.1866620000001</v>
      </c>
      <c r="F33" s="30">
        <v>1.43553090529091</v>
      </c>
    </row>
    <row r="34" spans="1:6" x14ac:dyDescent="0.2">
      <c r="A34" s="27" t="s">
        <v>540</v>
      </c>
      <c r="B34" s="27" t="s">
        <v>539</v>
      </c>
      <c r="C34" s="27" t="s">
        <v>93</v>
      </c>
      <c r="D34" s="31">
        <v>605270</v>
      </c>
      <c r="E34" s="29">
        <v>6729.9971299999997</v>
      </c>
      <c r="F34" s="30">
        <v>1.3404840648255301</v>
      </c>
    </row>
    <row r="35" spans="1:6" x14ac:dyDescent="0.2">
      <c r="A35" s="27" t="s">
        <v>146</v>
      </c>
      <c r="B35" s="27" t="s">
        <v>145</v>
      </c>
      <c r="C35" s="27" t="s">
        <v>147</v>
      </c>
      <c r="D35" s="31">
        <v>829699</v>
      </c>
      <c r="E35" s="29">
        <v>6662.8978200000001</v>
      </c>
      <c r="F35" s="30">
        <v>1.32711919199151</v>
      </c>
    </row>
    <row r="36" spans="1:6" x14ac:dyDescent="0.2">
      <c r="A36" s="27" t="s">
        <v>127</v>
      </c>
      <c r="B36" s="27" t="s">
        <v>126</v>
      </c>
      <c r="C36" s="27" t="s">
        <v>120</v>
      </c>
      <c r="D36" s="31">
        <v>2045176</v>
      </c>
      <c r="E36" s="29">
        <v>6462.7561599999999</v>
      </c>
      <c r="F36" s="30">
        <v>1.2872548799040899</v>
      </c>
    </row>
    <row r="37" spans="1:6" x14ac:dyDescent="0.2">
      <c r="A37" s="27" t="s">
        <v>192</v>
      </c>
      <c r="B37" s="27" t="s">
        <v>191</v>
      </c>
      <c r="C37" s="27" t="s">
        <v>193</v>
      </c>
      <c r="D37" s="31">
        <v>2627584</v>
      </c>
      <c r="E37" s="29">
        <v>6205.039616</v>
      </c>
      <c r="F37" s="30">
        <v>1.2359227747336501</v>
      </c>
    </row>
    <row r="38" spans="1:6" x14ac:dyDescent="0.2">
      <c r="A38" s="27" t="s">
        <v>110</v>
      </c>
      <c r="B38" s="27" t="s">
        <v>109</v>
      </c>
      <c r="C38" s="27" t="s">
        <v>111</v>
      </c>
      <c r="D38" s="31">
        <v>127107</v>
      </c>
      <c r="E38" s="29">
        <v>6203.7113490000002</v>
      </c>
      <c r="F38" s="30">
        <v>1.23565820987383</v>
      </c>
    </row>
    <row r="39" spans="1:6" x14ac:dyDescent="0.2">
      <c r="A39" s="27" t="s">
        <v>138</v>
      </c>
      <c r="B39" s="27" t="s">
        <v>137</v>
      </c>
      <c r="C39" s="27" t="s">
        <v>136</v>
      </c>
      <c r="D39" s="31">
        <v>3977486</v>
      </c>
      <c r="E39" s="29">
        <v>5642.0638909999998</v>
      </c>
      <c r="F39" s="30">
        <v>1.12378899909175</v>
      </c>
    </row>
    <row r="40" spans="1:6" x14ac:dyDescent="0.2">
      <c r="A40" s="27" t="s">
        <v>260</v>
      </c>
      <c r="B40" s="27" t="s">
        <v>259</v>
      </c>
      <c r="C40" s="27" t="s">
        <v>96</v>
      </c>
      <c r="D40" s="31">
        <v>148117</v>
      </c>
      <c r="E40" s="29">
        <v>5592.2313940000004</v>
      </c>
      <c r="F40" s="30">
        <v>1.1138633383747201</v>
      </c>
    </row>
    <row r="41" spans="1:6" x14ac:dyDescent="0.2">
      <c r="A41" s="27" t="s">
        <v>252</v>
      </c>
      <c r="B41" s="27" t="s">
        <v>251</v>
      </c>
      <c r="C41" s="27" t="s">
        <v>111</v>
      </c>
      <c r="D41" s="31">
        <v>503898</v>
      </c>
      <c r="E41" s="29">
        <v>4795.0933679999998</v>
      </c>
      <c r="F41" s="30">
        <v>0.955089003010404</v>
      </c>
    </row>
    <row r="42" spans="1:6" x14ac:dyDescent="0.2">
      <c r="A42" s="27" t="s">
        <v>199</v>
      </c>
      <c r="B42" s="27" t="s">
        <v>198</v>
      </c>
      <c r="C42" s="27" t="s">
        <v>120</v>
      </c>
      <c r="D42" s="31">
        <v>2792178</v>
      </c>
      <c r="E42" s="29">
        <v>4435.3747530000001</v>
      </c>
      <c r="F42" s="30">
        <v>0.88344007628513999</v>
      </c>
    </row>
    <row r="43" spans="1:6" x14ac:dyDescent="0.2">
      <c r="A43" s="27" t="s">
        <v>140</v>
      </c>
      <c r="B43" s="27" t="s">
        <v>139</v>
      </c>
      <c r="C43" s="27" t="s">
        <v>111</v>
      </c>
      <c r="D43" s="31">
        <v>720735</v>
      </c>
      <c r="E43" s="29">
        <v>3977.3760980000002</v>
      </c>
      <c r="F43" s="30">
        <v>0.79221568392956299</v>
      </c>
    </row>
    <row r="44" spans="1:6" x14ac:dyDescent="0.2">
      <c r="A44" s="27" t="s">
        <v>171</v>
      </c>
      <c r="B44" s="27" t="s">
        <v>170</v>
      </c>
      <c r="C44" s="27" t="s">
        <v>130</v>
      </c>
      <c r="D44" s="31">
        <v>607174</v>
      </c>
      <c r="E44" s="29">
        <v>3844.9293550000002</v>
      </c>
      <c r="F44" s="30">
        <v>0.76583487796486005</v>
      </c>
    </row>
    <row r="45" spans="1:6" x14ac:dyDescent="0.2">
      <c r="A45" s="27" t="s">
        <v>230</v>
      </c>
      <c r="B45" s="27" t="s">
        <v>229</v>
      </c>
      <c r="C45" s="27" t="s">
        <v>193</v>
      </c>
      <c r="D45" s="31">
        <v>778989</v>
      </c>
      <c r="E45" s="29">
        <v>3794.4554189999999</v>
      </c>
      <c r="F45" s="30">
        <v>0.75578145511934003</v>
      </c>
    </row>
    <row r="46" spans="1:6" x14ac:dyDescent="0.2">
      <c r="A46" s="27" t="s">
        <v>671</v>
      </c>
      <c r="B46" s="27" t="s">
        <v>670</v>
      </c>
      <c r="C46" s="27" t="s">
        <v>356</v>
      </c>
      <c r="D46" s="31">
        <v>771008</v>
      </c>
      <c r="E46" s="29">
        <v>3784.4927680000001</v>
      </c>
      <c r="F46" s="30">
        <v>0.75379708950209601</v>
      </c>
    </row>
    <row r="47" spans="1:6" x14ac:dyDescent="0.2">
      <c r="A47" s="27" t="s">
        <v>161</v>
      </c>
      <c r="B47" s="27" t="s">
        <v>160</v>
      </c>
      <c r="C47" s="27" t="s">
        <v>147</v>
      </c>
      <c r="D47" s="31">
        <v>1046634</v>
      </c>
      <c r="E47" s="29">
        <v>3488.9544390000001</v>
      </c>
      <c r="F47" s="30">
        <v>0.69493162300676903</v>
      </c>
    </row>
    <row r="48" spans="1:6" x14ac:dyDescent="0.2">
      <c r="A48" s="27" t="s">
        <v>187</v>
      </c>
      <c r="B48" s="27" t="s">
        <v>186</v>
      </c>
      <c r="C48" s="27" t="s">
        <v>188</v>
      </c>
      <c r="D48" s="31">
        <v>1278633</v>
      </c>
      <c r="E48" s="29">
        <v>3482.356976</v>
      </c>
      <c r="F48" s="30">
        <v>0.69361753715369301</v>
      </c>
    </row>
    <row r="49" spans="1:9" x14ac:dyDescent="0.2">
      <c r="A49" s="27" t="s">
        <v>220</v>
      </c>
      <c r="B49" s="27" t="s">
        <v>219</v>
      </c>
      <c r="C49" s="27" t="s">
        <v>147</v>
      </c>
      <c r="D49" s="31">
        <v>1791828</v>
      </c>
      <c r="E49" s="29">
        <v>3391.9304040000002</v>
      </c>
      <c r="F49" s="30">
        <v>0.67560632905637297</v>
      </c>
    </row>
    <row r="50" spans="1:9" x14ac:dyDescent="0.2">
      <c r="A50" s="27" t="s">
        <v>152</v>
      </c>
      <c r="B50" s="27" t="s">
        <v>151</v>
      </c>
      <c r="C50" s="27" t="s">
        <v>147</v>
      </c>
      <c r="D50" s="31">
        <v>87369</v>
      </c>
      <c r="E50" s="29">
        <v>3348.5479789999999</v>
      </c>
      <c r="F50" s="30">
        <v>0.66696539678215805</v>
      </c>
    </row>
    <row r="51" spans="1:9" x14ac:dyDescent="0.2">
      <c r="A51" s="27" t="s">
        <v>389</v>
      </c>
      <c r="B51" s="27" t="s">
        <v>388</v>
      </c>
      <c r="C51" s="27" t="s">
        <v>164</v>
      </c>
      <c r="D51" s="31">
        <v>6320734</v>
      </c>
      <c r="E51" s="29">
        <v>2869.6132360000001</v>
      </c>
      <c r="F51" s="30">
        <v>0.57157094435052502</v>
      </c>
    </row>
    <row r="52" spans="1:9" x14ac:dyDescent="0.2">
      <c r="A52" s="27" t="s">
        <v>201</v>
      </c>
      <c r="B52" s="27" t="s">
        <v>200</v>
      </c>
      <c r="C52" s="27" t="s">
        <v>93</v>
      </c>
      <c r="D52" s="31">
        <v>3293517</v>
      </c>
      <c r="E52" s="29">
        <v>2776.434831</v>
      </c>
      <c r="F52" s="30">
        <v>0.553011624832902</v>
      </c>
    </row>
    <row r="53" spans="1:9" x14ac:dyDescent="0.2">
      <c r="A53" s="27" t="s">
        <v>305</v>
      </c>
      <c r="B53" s="27" t="s">
        <v>304</v>
      </c>
      <c r="C53" s="27" t="s">
        <v>96</v>
      </c>
      <c r="D53" s="31">
        <v>241063</v>
      </c>
      <c r="E53" s="29">
        <v>2561.8970330000002</v>
      </c>
      <c r="F53" s="30">
        <v>0.51027988305550798</v>
      </c>
    </row>
    <row r="54" spans="1:9" x14ac:dyDescent="0.2">
      <c r="A54" s="27" t="s">
        <v>105</v>
      </c>
      <c r="B54" s="27" t="s">
        <v>104</v>
      </c>
      <c r="C54" s="27" t="s">
        <v>106</v>
      </c>
      <c r="D54" s="31">
        <v>210000</v>
      </c>
      <c r="E54" s="29">
        <v>2557.9050000000002</v>
      </c>
      <c r="F54" s="30">
        <v>0.50948474800278998</v>
      </c>
    </row>
    <row r="55" spans="1:9" x14ac:dyDescent="0.2">
      <c r="A55" s="27" t="s">
        <v>250</v>
      </c>
      <c r="B55" s="27" t="s">
        <v>249</v>
      </c>
      <c r="C55" s="27" t="s">
        <v>179</v>
      </c>
      <c r="D55" s="31">
        <v>1695647</v>
      </c>
      <c r="E55" s="29">
        <v>2051.7328699999998</v>
      </c>
      <c r="F55" s="30">
        <v>0.40866513972997098</v>
      </c>
    </row>
    <row r="56" spans="1:9" x14ac:dyDescent="0.2">
      <c r="A56" s="27" t="s">
        <v>647</v>
      </c>
      <c r="B56" s="27" t="s">
        <v>646</v>
      </c>
      <c r="C56" s="27" t="s">
        <v>648</v>
      </c>
      <c r="D56" s="31">
        <v>134426</v>
      </c>
      <c r="E56" s="29">
        <v>1732.616714</v>
      </c>
      <c r="F56" s="30">
        <v>0.34510343031414797</v>
      </c>
    </row>
    <row r="57" spans="1:9" x14ac:dyDescent="0.2">
      <c r="A57" s="27" t="s">
        <v>165</v>
      </c>
      <c r="B57" s="51" t="s">
        <v>1062</v>
      </c>
      <c r="C57" s="27" t="s">
        <v>103</v>
      </c>
      <c r="D57" s="31">
        <v>163901</v>
      </c>
      <c r="E57" s="29">
        <v>251.260233</v>
      </c>
      <c r="F57" s="30">
        <v>5.00461340406025E-2</v>
      </c>
    </row>
    <row r="58" spans="1:9" x14ac:dyDescent="0.2">
      <c r="A58" s="26" t="s">
        <v>33</v>
      </c>
      <c r="B58" s="26"/>
      <c r="C58" s="26"/>
      <c r="D58" s="32"/>
      <c r="E58" s="33">
        <f>SUM(E7:E57)</f>
        <v>493973.85036100005</v>
      </c>
      <c r="F58" s="34">
        <f>SUM(F7:F57)</f>
        <v>98.389949068140496</v>
      </c>
      <c r="G58" s="18"/>
      <c r="H58" s="18"/>
      <c r="I58" s="18"/>
    </row>
    <row r="59" spans="1:9" x14ac:dyDescent="0.2">
      <c r="A59" s="27"/>
      <c r="B59" s="27"/>
      <c r="C59" s="27"/>
      <c r="D59" s="28"/>
      <c r="E59" s="29"/>
      <c r="F59" s="30"/>
    </row>
    <row r="60" spans="1:9" x14ac:dyDescent="0.2">
      <c r="A60" s="26" t="s">
        <v>1264</v>
      </c>
      <c r="B60" s="27"/>
      <c r="C60" s="27"/>
      <c r="D60" s="28"/>
      <c r="E60" s="29"/>
      <c r="F60" s="30"/>
    </row>
    <row r="61" spans="1:9" x14ac:dyDescent="0.2">
      <c r="A61" s="27" t="s">
        <v>210</v>
      </c>
      <c r="B61" s="27" t="s">
        <v>706</v>
      </c>
      <c r="C61" s="27" t="s">
        <v>96</v>
      </c>
      <c r="D61" s="31">
        <v>30000</v>
      </c>
      <c r="E61" s="29">
        <v>3.0000000000000001E-3</v>
      </c>
      <c r="F61" s="30">
        <v>5.9754144270736005E-7</v>
      </c>
      <c r="H61" s="42"/>
    </row>
    <row r="62" spans="1:9" x14ac:dyDescent="0.2">
      <c r="A62" s="27" t="s">
        <v>515</v>
      </c>
      <c r="B62" s="27" t="s">
        <v>715</v>
      </c>
      <c r="C62" s="27" t="s">
        <v>363</v>
      </c>
      <c r="D62" s="31">
        <v>3500</v>
      </c>
      <c r="E62" s="29">
        <v>3.5E-4</v>
      </c>
      <c r="F62" s="30">
        <v>6.9713168315858703E-8</v>
      </c>
      <c r="H62" s="42"/>
    </row>
    <row r="63" spans="1:9" x14ac:dyDescent="0.2">
      <c r="A63" s="27"/>
      <c r="B63" s="27" t="s">
        <v>707</v>
      </c>
      <c r="C63" s="27" t="s">
        <v>179</v>
      </c>
      <c r="D63" s="31">
        <v>2900</v>
      </c>
      <c r="E63" s="29">
        <v>2.9E-4</v>
      </c>
      <c r="F63" s="30">
        <v>5.7762339461711403E-8</v>
      </c>
      <c r="H63" s="42"/>
    </row>
    <row r="64" spans="1:9" x14ac:dyDescent="0.2">
      <c r="A64" s="26" t="s">
        <v>33</v>
      </c>
      <c r="B64" s="26"/>
      <c r="C64" s="26"/>
      <c r="D64" s="32"/>
      <c r="E64" s="33">
        <f>SUM(E60:E63)</f>
        <v>3.64E-3</v>
      </c>
      <c r="F64" s="34">
        <f>SUM(F60:F63)</f>
        <v>7.2501695048493019E-7</v>
      </c>
      <c r="G64" s="18"/>
      <c r="H64" s="100"/>
      <c r="I64" s="18"/>
    </row>
    <row r="65" spans="1:9" x14ac:dyDescent="0.2">
      <c r="A65" s="27"/>
      <c r="B65" s="27"/>
      <c r="C65" s="27"/>
      <c r="D65" s="28"/>
      <c r="E65" s="29"/>
      <c r="F65" s="30"/>
    </row>
    <row r="66" spans="1:9" x14ac:dyDescent="0.2">
      <c r="A66" s="26" t="s">
        <v>35</v>
      </c>
      <c r="B66" s="26"/>
      <c r="C66" s="26"/>
      <c r="D66" s="32"/>
      <c r="E66" s="33">
        <f>E58+E64</f>
        <v>493973.85400100006</v>
      </c>
      <c r="F66" s="34">
        <f>F58+F64</f>
        <v>98.389949793157442</v>
      </c>
      <c r="G66" s="18"/>
      <c r="H66" s="18"/>
      <c r="I66" s="18"/>
    </row>
    <row r="67" spans="1:9" x14ac:dyDescent="0.2">
      <c r="A67" s="26"/>
      <c r="B67" s="26"/>
      <c r="C67" s="26"/>
      <c r="D67" s="32"/>
      <c r="E67" s="33"/>
      <c r="F67" s="34"/>
      <c r="G67" s="18"/>
      <c r="H67" s="18"/>
      <c r="I67" s="18"/>
    </row>
    <row r="68" spans="1:9" x14ac:dyDescent="0.2">
      <c r="A68" s="26" t="s">
        <v>37</v>
      </c>
      <c r="B68" s="26"/>
      <c r="C68" s="26"/>
      <c r="D68" s="32"/>
      <c r="E68" s="33">
        <f>E70-(E58+E64)</f>
        <v>8083.3734286999679</v>
      </c>
      <c r="F68" s="34">
        <f>F70-(F58+F64)</f>
        <v>1.6100502068425584</v>
      </c>
      <c r="G68" s="18"/>
      <c r="H68" s="18"/>
      <c r="I68" s="18"/>
    </row>
    <row r="69" spans="1:9" x14ac:dyDescent="0.2">
      <c r="A69" s="26"/>
      <c r="B69" s="26"/>
      <c r="C69" s="26"/>
      <c r="D69" s="32"/>
      <c r="E69" s="33"/>
      <c r="F69" s="34"/>
      <c r="G69" s="18"/>
      <c r="H69" s="18"/>
      <c r="I69" s="18"/>
    </row>
    <row r="70" spans="1:9" x14ac:dyDescent="0.2">
      <c r="A70" s="35" t="s">
        <v>36</v>
      </c>
      <c r="B70" s="35"/>
      <c r="C70" s="35"/>
      <c r="D70" s="36"/>
      <c r="E70" s="37">
        <v>502057.22742970003</v>
      </c>
      <c r="F70" s="38">
        <v>100</v>
      </c>
      <c r="G70" s="18"/>
      <c r="H70" s="18"/>
      <c r="I70" s="18"/>
    </row>
    <row r="71" spans="1:9" x14ac:dyDescent="0.2">
      <c r="F71" s="20" t="s">
        <v>506</v>
      </c>
    </row>
    <row r="72" spans="1:9" x14ac:dyDescent="0.2">
      <c r="A72" s="53" t="s">
        <v>38</v>
      </c>
      <c r="F72" s="20"/>
    </row>
    <row r="73" spans="1:9" x14ac:dyDescent="0.2">
      <c r="A73" s="53" t="s">
        <v>708</v>
      </c>
      <c r="F73" s="20"/>
    </row>
    <row r="74" spans="1:9" ht="11.4" x14ac:dyDescent="0.2">
      <c r="A74" s="72" t="s">
        <v>1067</v>
      </c>
      <c r="F74" s="20"/>
    </row>
    <row r="76" spans="1:9" x14ac:dyDescent="0.2">
      <c r="A76" s="18" t="s">
        <v>39</v>
      </c>
    </row>
    <row r="77" spans="1:9" x14ac:dyDescent="0.2">
      <c r="A77" s="18" t="s">
        <v>40</v>
      </c>
    </row>
    <row r="78" spans="1:9" x14ac:dyDescent="0.2">
      <c r="A78" s="18" t="s">
        <v>41</v>
      </c>
      <c r="B78" s="18"/>
      <c r="C78" s="39" t="s">
        <v>43</v>
      </c>
      <c r="D78" s="19" t="s">
        <v>42</v>
      </c>
    </row>
    <row r="79" spans="1:9" x14ac:dyDescent="0.2">
      <c r="A79" s="9" t="s">
        <v>64</v>
      </c>
      <c r="C79" s="40">
        <v>698.99890000000005</v>
      </c>
      <c r="D79" s="40">
        <v>853.13980000000004</v>
      </c>
    </row>
    <row r="80" spans="1:9" x14ac:dyDescent="0.2">
      <c r="A80" s="9" t="s">
        <v>70</v>
      </c>
      <c r="C80" s="40">
        <v>42.803199999999997</v>
      </c>
      <c r="D80" s="40">
        <v>52.241999999999997</v>
      </c>
    </row>
    <row r="81" spans="1:4" x14ac:dyDescent="0.2">
      <c r="A81" s="9" t="s">
        <v>67</v>
      </c>
      <c r="C81" s="40">
        <v>752.34349999999995</v>
      </c>
      <c r="D81" s="40">
        <v>922.12369999999999</v>
      </c>
    </row>
    <row r="82" spans="1:4" x14ac:dyDescent="0.2">
      <c r="A82" s="9" t="s">
        <v>71</v>
      </c>
      <c r="C82" s="40">
        <v>47.587499999999999</v>
      </c>
      <c r="D82" s="40">
        <v>58.326000000000001</v>
      </c>
    </row>
    <row r="84" spans="1:4" x14ac:dyDescent="0.2">
      <c r="A84" s="9" t="s">
        <v>44</v>
      </c>
    </row>
    <row r="86" spans="1:4" x14ac:dyDescent="0.2">
      <c r="A86" s="18" t="s">
        <v>45</v>
      </c>
      <c r="D86" s="41" t="s">
        <v>46</v>
      </c>
    </row>
    <row r="88" spans="1:4" x14ac:dyDescent="0.2">
      <c r="A88" s="18" t="s">
        <v>203</v>
      </c>
      <c r="D88" s="46">
        <v>2.5499999999999998E-2</v>
      </c>
    </row>
    <row r="90" spans="1:4" x14ac:dyDescent="0.2">
      <c r="A90" s="18" t="s">
        <v>48</v>
      </c>
      <c r="D90" s="41">
        <v>1</v>
      </c>
    </row>
    <row r="91" spans="1:4" x14ac:dyDescent="0.2">
      <c r="A91" s="9" t="s">
        <v>49</v>
      </c>
      <c r="D91" s="41"/>
    </row>
    <row r="92" spans="1:4" x14ac:dyDescent="0.2">
      <c r="A92" s="48" t="s">
        <v>709</v>
      </c>
      <c r="D92" s="41"/>
    </row>
    <row r="93" spans="1:4" x14ac:dyDescent="0.2">
      <c r="A93" s="48"/>
      <c r="D93" s="41"/>
    </row>
    <row r="94" spans="1:4" x14ac:dyDescent="0.2">
      <c r="A94" s="18" t="s">
        <v>1283</v>
      </c>
    </row>
    <row r="95" spans="1:4" x14ac:dyDescent="0.2">
      <c r="A95" s="48"/>
    </row>
    <row r="96" spans="1:4" x14ac:dyDescent="0.2">
      <c r="A96" s="49" t="s">
        <v>1263</v>
      </c>
    </row>
    <row r="97" spans="1:1" x14ac:dyDescent="0.2">
      <c r="A97" s="67"/>
    </row>
    <row r="98" spans="1:1" x14ac:dyDescent="0.2">
      <c r="A98" s="65"/>
    </row>
    <row r="99" spans="1:1" x14ac:dyDescent="0.2">
      <c r="A99" s="65"/>
    </row>
    <row r="100" spans="1:1" x14ac:dyDescent="0.2">
      <c r="A100" s="65"/>
    </row>
    <row r="101" spans="1:1" x14ac:dyDescent="0.2">
      <c r="A101" s="65"/>
    </row>
    <row r="102" spans="1:1" x14ac:dyDescent="0.2">
      <c r="A102" s="65"/>
    </row>
    <row r="103" spans="1:1" x14ac:dyDescent="0.2">
      <c r="A103" s="65"/>
    </row>
    <row r="104" spans="1:1" x14ac:dyDescent="0.2">
      <c r="A104" s="65"/>
    </row>
    <row r="105" spans="1:1" x14ac:dyDescent="0.2">
      <c r="A105" s="65"/>
    </row>
    <row r="106" spans="1:1" x14ac:dyDescent="0.2">
      <c r="A106" s="65"/>
    </row>
    <row r="107" spans="1:1" x14ac:dyDescent="0.2">
      <c r="A107" s="65"/>
    </row>
    <row r="108" spans="1:1" x14ac:dyDescent="0.2">
      <c r="A108" s="65"/>
    </row>
    <row r="109" spans="1:1" x14ac:dyDescent="0.2">
      <c r="A109" s="65"/>
    </row>
    <row r="110" spans="1:1" x14ac:dyDescent="0.2">
      <c r="A110" s="49" t="s">
        <v>1285</v>
      </c>
    </row>
    <row r="111" spans="1:1" x14ac:dyDescent="0.2">
      <c r="A111" s="65"/>
    </row>
    <row r="112" spans="1:1" x14ac:dyDescent="0.2">
      <c r="A112" s="49" t="s">
        <v>1262</v>
      </c>
    </row>
    <row r="113" spans="1:1" x14ac:dyDescent="0.2">
      <c r="A113" s="65"/>
    </row>
    <row r="114" spans="1:1" x14ac:dyDescent="0.2">
      <c r="A114" s="65"/>
    </row>
    <row r="115" spans="1:1" x14ac:dyDescent="0.2">
      <c r="A115" s="65"/>
    </row>
    <row r="116" spans="1:1" x14ac:dyDescent="0.2">
      <c r="A116" s="65"/>
    </row>
    <row r="117" spans="1:1" x14ac:dyDescent="0.2">
      <c r="A117" s="65"/>
    </row>
    <row r="118" spans="1:1" x14ac:dyDescent="0.2">
      <c r="A118" s="65"/>
    </row>
    <row r="119" spans="1:1" x14ac:dyDescent="0.2">
      <c r="A119" s="65"/>
    </row>
    <row r="120" spans="1:1" x14ac:dyDescent="0.2">
      <c r="A120" s="65"/>
    </row>
    <row r="121" spans="1:1" x14ac:dyDescent="0.2">
      <c r="A121" s="65"/>
    </row>
    <row r="122" spans="1:1" x14ac:dyDescent="0.2">
      <c r="A122" s="65"/>
    </row>
    <row r="123" spans="1:1" x14ac:dyDescent="0.2">
      <c r="A123" s="65"/>
    </row>
    <row r="124" spans="1:1" x14ac:dyDescent="0.2">
      <c r="A124" s="65"/>
    </row>
    <row r="126" spans="1:1" x14ac:dyDescent="0.2">
      <c r="A126" s="48"/>
    </row>
    <row r="127" spans="1:1" x14ac:dyDescent="0.2">
      <c r="A127" s="53" t="s">
        <v>1265</v>
      </c>
    </row>
  </sheetData>
  <mergeCells count="1">
    <mergeCell ref="A1:F1"/>
  </mergeCells>
  <conditionalFormatting sqref="F2:F3 F5:F65567">
    <cfRule type="cellIs" dxfId="38" priority="1" stopIfTrue="1" operator="between">
      <formula>0.009</formula>
      <formula>-0.009</formula>
    </cfRule>
  </conditionalFormatting>
  <hyperlinks>
    <hyperlink ref="A92" r:id="rId1" xr:uid="{00000000-0004-0000-2000-000001000000}"/>
  </hyperlinks>
  <pageMargins left="0.7" right="0.7" top="0.75" bottom="0.75" header="0.3" footer="0.3"/>
  <pageSetup paperSize="9" scale="56"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33.5546875" style="9" bestFit="1" customWidth="1"/>
    <col min="3" max="3" width="18.77734375" style="9" bestFit="1" customWidth="1"/>
    <col min="4" max="4" width="23" style="10" bestFit="1" customWidth="1"/>
    <col min="5" max="5" width="13.5546875" style="13" customWidth="1"/>
    <col min="6" max="7" width="9.21875" style="9"/>
    <col min="8" max="8" width="15.44140625" style="9" bestFit="1" customWidth="1"/>
    <col min="9" max="16384" width="9.21875" style="9"/>
  </cols>
  <sheetData>
    <row r="1" spans="1:8" s="1" customFormat="1" ht="13.8" x14ac:dyDescent="0.2">
      <c r="A1" s="113" t="s">
        <v>23</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348</v>
      </c>
      <c r="B5" s="22"/>
      <c r="C5" s="23"/>
      <c r="D5" s="24"/>
      <c r="E5" s="25"/>
    </row>
    <row r="6" spans="1:8" x14ac:dyDescent="0.2">
      <c r="A6" s="27" t="s">
        <v>673</v>
      </c>
      <c r="B6" s="27" t="s">
        <v>672</v>
      </c>
      <c r="C6" s="31">
        <v>6233767.875</v>
      </c>
      <c r="D6" s="29">
        <v>383823.7555990261</v>
      </c>
      <c r="E6" s="30">
        <v>100.01507557571519</v>
      </c>
    </row>
    <row r="7" spans="1:8" x14ac:dyDescent="0.2">
      <c r="A7" s="26" t="s">
        <v>33</v>
      </c>
      <c r="B7" s="26"/>
      <c r="C7" s="32"/>
      <c r="D7" s="33">
        <f>SUM(D6:D6)</f>
        <v>383823.7555990261</v>
      </c>
      <c r="E7" s="34">
        <f>SUM(E6:E6)</f>
        <v>100.01507557571519</v>
      </c>
      <c r="F7" s="18"/>
      <c r="G7" s="18"/>
      <c r="H7" s="57"/>
    </row>
    <row r="8" spans="1:8" x14ac:dyDescent="0.2">
      <c r="A8" s="27"/>
      <c r="B8" s="27"/>
      <c r="C8" s="28"/>
      <c r="D8" s="29"/>
      <c r="E8" s="30"/>
    </row>
    <row r="9" spans="1:8" x14ac:dyDescent="0.2">
      <c r="A9" s="26" t="s">
        <v>35</v>
      </c>
      <c r="B9" s="26"/>
      <c r="C9" s="32"/>
      <c r="D9" s="33">
        <f>D7</f>
        <v>383823.7555990261</v>
      </c>
      <c r="E9" s="34">
        <f>E7</f>
        <v>100.01507557571519</v>
      </c>
      <c r="F9" s="18"/>
      <c r="G9" s="18"/>
      <c r="H9" s="18"/>
    </row>
    <row r="10" spans="1:8" x14ac:dyDescent="0.2">
      <c r="A10" s="26"/>
      <c r="B10" s="26"/>
      <c r="C10" s="32"/>
      <c r="D10" s="33"/>
      <c r="E10" s="34"/>
      <c r="F10" s="18"/>
      <c r="G10" s="18"/>
      <c r="H10" s="18"/>
    </row>
    <row r="11" spans="1:8" x14ac:dyDescent="0.2">
      <c r="A11" s="26" t="s">
        <v>37</v>
      </c>
      <c r="B11" s="26"/>
      <c r="C11" s="32"/>
      <c r="D11" s="33">
        <f>D13-(D7)</f>
        <v>-57.854918926081154</v>
      </c>
      <c r="E11" s="34">
        <f>E13-(E7)</f>
        <v>-1.5075575715187028E-2</v>
      </c>
      <c r="F11" s="18"/>
      <c r="G11" s="18"/>
      <c r="H11" s="18"/>
    </row>
    <row r="12" spans="1:8" x14ac:dyDescent="0.2">
      <c r="A12" s="26"/>
      <c r="B12" s="26"/>
      <c r="C12" s="32"/>
      <c r="D12" s="33"/>
      <c r="E12" s="34"/>
      <c r="F12" s="18"/>
      <c r="G12" s="18"/>
      <c r="H12" s="18"/>
    </row>
    <row r="13" spans="1:8" x14ac:dyDescent="0.2">
      <c r="A13" s="35" t="s">
        <v>36</v>
      </c>
      <c r="B13" s="35"/>
      <c r="C13" s="36"/>
      <c r="D13" s="37">
        <v>383765.90068010002</v>
      </c>
      <c r="E13" s="38">
        <v>100</v>
      </c>
      <c r="F13" s="18"/>
      <c r="G13" s="18"/>
      <c r="H13" s="18"/>
    </row>
    <row r="16" spans="1:8" x14ac:dyDescent="0.2">
      <c r="A16" s="18" t="s">
        <v>39</v>
      </c>
    </row>
    <row r="17" spans="1:4" x14ac:dyDescent="0.2">
      <c r="A17" s="18" t="s">
        <v>40</v>
      </c>
    </row>
    <row r="18" spans="1:4" x14ac:dyDescent="0.2">
      <c r="A18" s="18" t="s">
        <v>41</v>
      </c>
      <c r="B18" s="18"/>
      <c r="C18" s="39" t="s">
        <v>43</v>
      </c>
      <c r="D18" s="41" t="s">
        <v>42</v>
      </c>
    </row>
    <row r="19" spans="1:4" x14ac:dyDescent="0.2">
      <c r="A19" s="9" t="s">
        <v>64</v>
      </c>
      <c r="C19" s="40">
        <v>48.979599999999998</v>
      </c>
      <c r="D19" s="40">
        <v>57.081499999999998</v>
      </c>
    </row>
    <row r="20" spans="1:4" x14ac:dyDescent="0.2">
      <c r="A20" s="9" t="s">
        <v>70</v>
      </c>
      <c r="C20" s="40">
        <v>48.979599999999998</v>
      </c>
      <c r="D20" s="40">
        <v>57.081499999999998</v>
      </c>
    </row>
    <row r="21" spans="1:4" x14ac:dyDescent="0.2">
      <c r="A21" s="9" t="s">
        <v>67</v>
      </c>
      <c r="C21" s="40">
        <v>53.052</v>
      </c>
      <c r="D21" s="40">
        <v>62.147199999999998</v>
      </c>
    </row>
    <row r="22" spans="1:4" x14ac:dyDescent="0.2">
      <c r="A22" s="9" t="s">
        <v>71</v>
      </c>
      <c r="C22" s="40">
        <v>53.052</v>
      </c>
      <c r="D22" s="40">
        <v>62.147199999999998</v>
      </c>
    </row>
    <row r="24" spans="1:4" x14ac:dyDescent="0.2">
      <c r="A24" s="9" t="s">
        <v>44</v>
      </c>
    </row>
    <row r="26" spans="1:4" x14ac:dyDescent="0.2">
      <c r="A26" s="18" t="s">
        <v>45</v>
      </c>
      <c r="D26" s="41" t="s">
        <v>46</v>
      </c>
    </row>
    <row r="28" spans="1:4" x14ac:dyDescent="0.2">
      <c r="A28" s="18" t="s">
        <v>203</v>
      </c>
      <c r="D28" s="46">
        <v>1.1999999999999999E-3</v>
      </c>
    </row>
    <row r="30" spans="1:4" x14ac:dyDescent="0.2">
      <c r="A30" s="18" t="s">
        <v>1286</v>
      </c>
    </row>
    <row r="31" spans="1:4" x14ac:dyDescent="0.2">
      <c r="A31" s="48"/>
    </row>
    <row r="32" spans="1:4" x14ac:dyDescent="0.2">
      <c r="A32" s="49" t="s">
        <v>1263</v>
      </c>
    </row>
    <row r="33" spans="1:1" x14ac:dyDescent="0.2">
      <c r="A33" s="67"/>
    </row>
    <row r="34" spans="1:1" x14ac:dyDescent="0.2">
      <c r="A34" s="65"/>
    </row>
    <row r="35" spans="1:1" x14ac:dyDescent="0.2">
      <c r="A35" s="65"/>
    </row>
    <row r="36" spans="1:1" x14ac:dyDescent="0.2">
      <c r="A36" s="65"/>
    </row>
    <row r="37" spans="1:1" x14ac:dyDescent="0.2">
      <c r="A37" s="65"/>
    </row>
    <row r="38" spans="1:1" x14ac:dyDescent="0.2">
      <c r="A38" s="65"/>
    </row>
    <row r="39" spans="1:1" x14ac:dyDescent="0.2">
      <c r="A39" s="65"/>
    </row>
    <row r="40" spans="1:1" x14ac:dyDescent="0.2">
      <c r="A40" s="65"/>
    </row>
    <row r="41" spans="1:1" x14ac:dyDescent="0.2">
      <c r="A41" s="65"/>
    </row>
    <row r="42" spans="1:1" x14ac:dyDescent="0.2">
      <c r="A42" s="65"/>
    </row>
    <row r="43" spans="1:1" x14ac:dyDescent="0.2">
      <c r="A43" s="65"/>
    </row>
    <row r="44" spans="1:1" x14ac:dyDescent="0.2">
      <c r="A44" s="65"/>
    </row>
    <row r="45" spans="1:1" x14ac:dyDescent="0.2">
      <c r="A45" s="65"/>
    </row>
    <row r="46" spans="1:1" x14ac:dyDescent="0.2">
      <c r="A46" s="49" t="s">
        <v>1292</v>
      </c>
    </row>
    <row r="47" spans="1:1" x14ac:dyDescent="0.2">
      <c r="A47" s="65"/>
    </row>
    <row r="48" spans="1:1" x14ac:dyDescent="0.2">
      <c r="A48" s="49" t="s">
        <v>1262</v>
      </c>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x14ac:dyDescent="0.2">
      <c r="A58" s="65"/>
    </row>
    <row r="59" spans="1:1" x14ac:dyDescent="0.2">
      <c r="A59" s="65"/>
    </row>
    <row r="60" spans="1:1" x14ac:dyDescent="0.2">
      <c r="A60" s="65"/>
    </row>
  </sheetData>
  <mergeCells count="1">
    <mergeCell ref="A1:E1"/>
  </mergeCells>
  <conditionalFormatting sqref="E5:E13">
    <cfRule type="cellIs" dxfId="37" priority="1" stopIfTrue="1" operator="between">
      <formula>0.009</formula>
      <formula>-0.009</formula>
    </cfRule>
  </conditionalFormatting>
  <pageMargins left="0.7" right="0.7" top="0.75" bottom="0.75" header="0.3" footer="0.3"/>
  <pageSetup paperSize="9" scale="69" orientation="portrait" r:id="rId1"/>
  <headerFooter>
    <oddFooter>&amp;C&amp;1#&amp;"Calibri"&amp;10&amp;K000000PUBLIC</oddFooter>
    <evenFooter>&amp;LPUBLIC</evenFooter>
    <firstFooter>&amp;LPUBLIC</firstFooter>
  </headerFooter>
  <colBreaks count="1" manualBreakCount="1">
    <brk id="5" max="1048575"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4"/>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39.21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5" customHeight="1" x14ac:dyDescent="0.2">
      <c r="A1" s="113" t="s">
        <v>1253</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348</v>
      </c>
      <c r="B5" s="22"/>
      <c r="C5" s="23"/>
      <c r="D5" s="24"/>
      <c r="E5" s="25"/>
    </row>
    <row r="6" spans="1:8" x14ac:dyDescent="0.2">
      <c r="A6" s="27" t="s">
        <v>675</v>
      </c>
      <c r="B6" s="27" t="s">
        <v>674</v>
      </c>
      <c r="C6" s="31">
        <v>88814.747000000003</v>
      </c>
      <c r="D6" s="29">
        <v>2326.5706759999998</v>
      </c>
      <c r="E6" s="30">
        <v>98.941057142119803</v>
      </c>
    </row>
    <row r="7" spans="1:8" x14ac:dyDescent="0.2">
      <c r="A7" s="26" t="s">
        <v>33</v>
      </c>
      <c r="B7" s="26"/>
      <c r="C7" s="32"/>
      <c r="D7" s="33">
        <f>SUM(D6:D6)</f>
        <v>2326.5706759999998</v>
      </c>
      <c r="E7" s="34">
        <f>SUM(E6:E6)</f>
        <v>98.941057142119803</v>
      </c>
      <c r="F7" s="18"/>
      <c r="G7" s="18"/>
      <c r="H7" s="18"/>
    </row>
    <row r="8" spans="1:8" x14ac:dyDescent="0.2">
      <c r="A8" s="27"/>
      <c r="B8" s="27"/>
      <c r="C8" s="28"/>
      <c r="D8" s="29"/>
      <c r="E8" s="30"/>
    </row>
    <row r="9" spans="1:8" x14ac:dyDescent="0.2">
      <c r="A9" s="26" t="s">
        <v>35</v>
      </c>
      <c r="B9" s="26"/>
      <c r="C9" s="32"/>
      <c r="D9" s="33">
        <f>D7</f>
        <v>2326.5706759999998</v>
      </c>
      <c r="E9" s="34">
        <f>E7</f>
        <v>98.941057142119803</v>
      </c>
      <c r="F9" s="18"/>
      <c r="G9" s="18"/>
      <c r="H9" s="18"/>
    </row>
    <row r="10" spans="1:8" x14ac:dyDescent="0.2">
      <c r="A10" s="26"/>
      <c r="B10" s="26"/>
      <c r="C10" s="32"/>
      <c r="D10" s="33"/>
      <c r="E10" s="34"/>
      <c r="F10" s="18"/>
      <c r="G10" s="18"/>
      <c r="H10" s="18"/>
    </row>
    <row r="11" spans="1:8" x14ac:dyDescent="0.2">
      <c r="A11" s="26" t="s">
        <v>37</v>
      </c>
      <c r="B11" s="26"/>
      <c r="C11" s="32"/>
      <c r="D11" s="33">
        <f>D13-(D7)</f>
        <v>24.900738600000295</v>
      </c>
      <c r="E11" s="34">
        <f>E13-(E7)</f>
        <v>1.0589428578801972</v>
      </c>
      <c r="F11" s="18"/>
      <c r="G11" s="18"/>
      <c r="H11" s="18"/>
    </row>
    <row r="12" spans="1:8" x14ac:dyDescent="0.2">
      <c r="A12" s="26"/>
      <c r="B12" s="26"/>
      <c r="C12" s="32"/>
      <c r="D12" s="33"/>
      <c r="E12" s="34"/>
      <c r="F12" s="18"/>
      <c r="G12" s="18"/>
      <c r="H12" s="18"/>
    </row>
    <row r="13" spans="1:8" x14ac:dyDescent="0.2">
      <c r="A13" s="35" t="s">
        <v>36</v>
      </c>
      <c r="B13" s="35"/>
      <c r="C13" s="36"/>
      <c r="D13" s="37">
        <v>2351.4714146000001</v>
      </c>
      <c r="E13" s="38">
        <v>100</v>
      </c>
      <c r="F13" s="18"/>
      <c r="G13" s="18"/>
      <c r="H13" s="18"/>
    </row>
    <row r="16" spans="1:8" x14ac:dyDescent="0.2">
      <c r="A16" s="18" t="s">
        <v>39</v>
      </c>
    </row>
    <row r="17" spans="1:4" x14ac:dyDescent="0.2">
      <c r="A17" s="18" t="s">
        <v>40</v>
      </c>
    </row>
    <row r="18" spans="1:4" x14ac:dyDescent="0.2">
      <c r="A18" s="18" t="s">
        <v>41</v>
      </c>
      <c r="B18" s="18"/>
      <c r="C18" s="39" t="s">
        <v>43</v>
      </c>
      <c r="D18" s="41" t="s">
        <v>42</v>
      </c>
    </row>
    <row r="19" spans="1:4" x14ac:dyDescent="0.2">
      <c r="A19" s="9" t="s">
        <v>64</v>
      </c>
      <c r="C19" s="40">
        <v>9.1605000000000008</v>
      </c>
      <c r="D19" s="40">
        <v>9.7741000000000007</v>
      </c>
    </row>
    <row r="20" spans="1:4" x14ac:dyDescent="0.2">
      <c r="A20" s="9" t="s">
        <v>70</v>
      </c>
      <c r="C20" s="40">
        <v>9.1605000000000008</v>
      </c>
      <c r="D20" s="40">
        <v>9.7741000000000007</v>
      </c>
    </row>
    <row r="21" spans="1:4" x14ac:dyDescent="0.2">
      <c r="A21" s="9" t="s">
        <v>67</v>
      </c>
      <c r="C21" s="40">
        <v>9.9390999999999998</v>
      </c>
      <c r="D21" s="40">
        <v>10.654400000000001</v>
      </c>
    </row>
    <row r="22" spans="1:4" x14ac:dyDescent="0.2">
      <c r="A22" s="9" t="s">
        <v>71</v>
      </c>
      <c r="C22" s="40">
        <v>9.9390999999999998</v>
      </c>
      <c r="D22" s="40">
        <v>10.654400000000001</v>
      </c>
    </row>
    <row r="24" spans="1:4" x14ac:dyDescent="0.2">
      <c r="A24" s="9" t="s">
        <v>44</v>
      </c>
    </row>
    <row r="26" spans="1:4" x14ac:dyDescent="0.2">
      <c r="A26" s="18" t="s">
        <v>45</v>
      </c>
      <c r="D26" s="41" t="s">
        <v>46</v>
      </c>
    </row>
    <row r="28" spans="1:4" x14ac:dyDescent="0.2">
      <c r="A28" s="18" t="s">
        <v>203</v>
      </c>
      <c r="D28" s="46">
        <v>8.9899999999999994E-2</v>
      </c>
    </row>
    <row r="30" spans="1:4" x14ac:dyDescent="0.2">
      <c r="A30" s="18" t="s">
        <v>1286</v>
      </c>
    </row>
    <row r="31" spans="1:4" x14ac:dyDescent="0.2">
      <c r="A31" s="48"/>
    </row>
    <row r="32" spans="1:4" x14ac:dyDescent="0.2">
      <c r="A32" s="49" t="s">
        <v>1263</v>
      </c>
    </row>
    <row r="33" spans="1:1" x14ac:dyDescent="0.2">
      <c r="A33" s="67"/>
    </row>
    <row r="34" spans="1:1" x14ac:dyDescent="0.2">
      <c r="A34" s="65"/>
    </row>
    <row r="35" spans="1:1" x14ac:dyDescent="0.2">
      <c r="A35" s="65"/>
    </row>
    <row r="36" spans="1:1" x14ac:dyDescent="0.2">
      <c r="A36" s="65"/>
    </row>
    <row r="37" spans="1:1" x14ac:dyDescent="0.2">
      <c r="A37" s="65"/>
    </row>
    <row r="38" spans="1:1" x14ac:dyDescent="0.2">
      <c r="A38" s="65"/>
    </row>
    <row r="39" spans="1:1" x14ac:dyDescent="0.2">
      <c r="A39" s="65"/>
    </row>
    <row r="40" spans="1:1" x14ac:dyDescent="0.2">
      <c r="A40" s="65"/>
    </row>
    <row r="41" spans="1:1" x14ac:dyDescent="0.2">
      <c r="A41" s="65"/>
    </row>
    <row r="42" spans="1:1" x14ac:dyDescent="0.2">
      <c r="A42" s="65"/>
    </row>
    <row r="43" spans="1:1" x14ac:dyDescent="0.2">
      <c r="A43" s="65"/>
    </row>
    <row r="44" spans="1:1" x14ac:dyDescent="0.2">
      <c r="A44" s="65"/>
    </row>
    <row r="45" spans="1:1" x14ac:dyDescent="0.2">
      <c r="A45" s="65"/>
    </row>
    <row r="46" spans="1:1" x14ac:dyDescent="0.2">
      <c r="A46" s="49" t="s">
        <v>1293</v>
      </c>
    </row>
    <row r="47" spans="1:1" x14ac:dyDescent="0.2">
      <c r="A47" s="65"/>
    </row>
    <row r="48" spans="1:1" x14ac:dyDescent="0.2">
      <c r="A48" s="49" t="s">
        <v>1262</v>
      </c>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x14ac:dyDescent="0.2">
      <c r="A58" s="65"/>
    </row>
    <row r="59" spans="1:1" x14ac:dyDescent="0.2">
      <c r="A59" s="65"/>
    </row>
    <row r="60" spans="1:1" x14ac:dyDescent="0.2">
      <c r="A60" s="65"/>
    </row>
    <row r="62" spans="1:1" x14ac:dyDescent="0.2">
      <c r="A62" s="48"/>
    </row>
    <row r="63" spans="1:1" x14ac:dyDescent="0.2">
      <c r="A63" s="18" t="s">
        <v>1254</v>
      </c>
    </row>
    <row r="64" spans="1:1" x14ac:dyDescent="0.2">
      <c r="A64" s="48"/>
    </row>
  </sheetData>
  <mergeCells count="1">
    <mergeCell ref="A1:E1"/>
  </mergeCells>
  <conditionalFormatting sqref="E5:E13">
    <cfRule type="cellIs" dxfId="36" priority="1" stopIfTrue="1" operator="between">
      <formula>0.009</formula>
      <formula>-0.009</formula>
    </cfRule>
  </conditionalFormatting>
  <pageMargins left="0.7" right="0.7" top="0.75" bottom="0.75" header="0.3" footer="0.3"/>
  <pageSetup paperSize="9" scale="66" orientation="portrait" r:id="rId1"/>
  <headerFooter>
    <oddFooter>&amp;C&amp;1#&amp;"Calibri"&amp;10&amp;K000000PUBLIC</oddFooter>
    <evenFooter>&amp;LPUBLIC</evenFooter>
    <firstFooter>&amp;LPUBLIC</firstFooter>
  </headerFooter>
  <colBreaks count="1" manualBreakCount="1">
    <brk id="5" max="1048575"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1"/>
  <sheetViews>
    <sheetView view="pageBreakPreview" zoomScale="80" zoomScaleNormal="100" zoomScaleSheetLayoutView="80" workbookViewId="0">
      <selection activeCell="A61" sqref="A61"/>
    </sheetView>
  </sheetViews>
  <sheetFormatPr defaultColWidth="9.21875" defaultRowHeight="10.199999999999999" x14ac:dyDescent="0.2"/>
  <cols>
    <col min="1" max="1" width="37.5546875" style="9" bestFit="1" customWidth="1"/>
    <col min="2" max="2" width="50.77734375" style="9" customWidth="1"/>
    <col min="3" max="3" width="15.44140625" style="9" bestFit="1" customWidth="1"/>
    <col min="4" max="4" width="23" style="10" bestFit="1" customWidth="1"/>
    <col min="5" max="5" width="13.5546875" style="13" customWidth="1"/>
    <col min="6" max="16384" width="9.21875" style="9"/>
  </cols>
  <sheetData>
    <row r="1" spans="1:8" s="1" customFormat="1" ht="13.8" x14ac:dyDescent="0.2">
      <c r="A1" s="113" t="s">
        <v>24</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1269</v>
      </c>
      <c r="B5" s="22"/>
      <c r="C5" s="23"/>
      <c r="D5" s="24"/>
      <c r="E5" s="25"/>
    </row>
    <row r="6" spans="1:8" x14ac:dyDescent="0.2">
      <c r="A6" s="27" t="s">
        <v>677</v>
      </c>
      <c r="B6" s="54" t="s">
        <v>676</v>
      </c>
      <c r="C6" s="31">
        <v>232004.51200000002</v>
      </c>
      <c r="D6" s="29">
        <v>1773.2675583259522</v>
      </c>
      <c r="E6" s="30">
        <v>34.697673921318582</v>
      </c>
    </row>
    <row r="7" spans="1:8" x14ac:dyDescent="0.2">
      <c r="A7" s="27" t="s">
        <v>679</v>
      </c>
      <c r="B7" s="54" t="s">
        <v>678</v>
      </c>
      <c r="C7" s="31">
        <v>3159242</v>
      </c>
      <c r="D7" s="29">
        <v>1254.8509220000001</v>
      </c>
      <c r="E7" s="30">
        <v>24.553772445104801</v>
      </c>
    </row>
    <row r="8" spans="1:8" x14ac:dyDescent="0.2">
      <c r="A8" s="27" t="s">
        <v>681</v>
      </c>
      <c r="B8" s="54" t="s">
        <v>680</v>
      </c>
      <c r="C8" s="31">
        <v>5921.3509999999997</v>
      </c>
      <c r="D8" s="29">
        <v>186.09212170000001</v>
      </c>
      <c r="E8" s="30">
        <v>3.6412800356921999</v>
      </c>
    </row>
    <row r="9" spans="1:8" ht="20.399999999999999" x14ac:dyDescent="0.2">
      <c r="A9" s="27" t="s">
        <v>682</v>
      </c>
      <c r="B9" s="54" t="s">
        <v>722</v>
      </c>
      <c r="C9" s="31">
        <v>5159.3100000000004</v>
      </c>
      <c r="D9" s="29">
        <v>127.48384660000001</v>
      </c>
      <c r="E9" s="30">
        <v>2.49448703823245</v>
      </c>
    </row>
    <row r="10" spans="1:8" ht="20.399999999999999" x14ac:dyDescent="0.2">
      <c r="A10" s="27" t="s">
        <v>684</v>
      </c>
      <c r="B10" s="54" t="s">
        <v>683</v>
      </c>
      <c r="C10" s="31">
        <v>23973.544999999998</v>
      </c>
      <c r="D10" s="29">
        <v>0</v>
      </c>
      <c r="E10" s="29">
        <v>0</v>
      </c>
    </row>
    <row r="11" spans="1:8" ht="20.399999999999999" x14ac:dyDescent="0.2">
      <c r="A11" s="27" t="s">
        <v>686</v>
      </c>
      <c r="B11" s="54" t="s">
        <v>685</v>
      </c>
      <c r="C11" s="31">
        <v>20869.901999999998</v>
      </c>
      <c r="D11" s="29">
        <v>0</v>
      </c>
      <c r="E11" s="29">
        <v>0</v>
      </c>
    </row>
    <row r="12" spans="1:8" x14ac:dyDescent="0.2">
      <c r="A12" s="26" t="s">
        <v>33</v>
      </c>
      <c r="B12" s="26"/>
      <c r="C12" s="32"/>
      <c r="D12" s="33">
        <f>SUM(D6:D11)</f>
        <v>3341.6944486259522</v>
      </c>
      <c r="E12" s="34">
        <f>SUM(E6:E11)</f>
        <v>65.387213440348035</v>
      </c>
      <c r="F12" s="18"/>
      <c r="G12" s="18"/>
      <c r="H12" s="18"/>
    </row>
    <row r="13" spans="1:8" x14ac:dyDescent="0.2">
      <c r="A13" s="27"/>
      <c r="B13" s="27"/>
      <c r="C13" s="28"/>
      <c r="D13" s="29"/>
      <c r="E13" s="30"/>
    </row>
    <row r="14" spans="1:8" x14ac:dyDescent="0.2">
      <c r="A14" s="26" t="s">
        <v>35</v>
      </c>
      <c r="B14" s="26"/>
      <c r="C14" s="32"/>
      <c r="D14" s="33">
        <f>D12</f>
        <v>3341.6944486259522</v>
      </c>
      <c r="E14" s="34">
        <f>E12</f>
        <v>65.387213440348035</v>
      </c>
      <c r="F14" s="18"/>
      <c r="G14" s="18"/>
      <c r="H14" s="18"/>
    </row>
    <row r="15" spans="1:8" x14ac:dyDescent="0.2">
      <c r="A15" s="26"/>
      <c r="B15" s="26"/>
      <c r="C15" s="32"/>
      <c r="D15" s="33"/>
      <c r="E15" s="34"/>
      <c r="F15" s="18"/>
      <c r="G15" s="18"/>
      <c r="H15" s="18"/>
    </row>
    <row r="16" spans="1:8" x14ac:dyDescent="0.2">
      <c r="A16" s="26" t="s">
        <v>37</v>
      </c>
      <c r="B16" s="26"/>
      <c r="C16" s="32"/>
      <c r="D16" s="33">
        <f>D18-(D12)</f>
        <v>1768.9292846740477</v>
      </c>
      <c r="E16" s="34">
        <f>E18-(E12)</f>
        <v>34.612786559651965</v>
      </c>
      <c r="F16" s="18"/>
      <c r="G16" s="18"/>
      <c r="H16" s="18"/>
    </row>
    <row r="17" spans="1:8" x14ac:dyDescent="0.2">
      <c r="A17" s="26"/>
      <c r="B17" s="26"/>
      <c r="C17" s="32"/>
      <c r="D17" s="33"/>
      <c r="E17" s="34"/>
      <c r="F17" s="18"/>
      <c r="G17" s="18"/>
      <c r="H17" s="18"/>
    </row>
    <row r="18" spans="1:8" x14ac:dyDescent="0.2">
      <c r="A18" s="35" t="s">
        <v>36</v>
      </c>
      <c r="B18" s="35"/>
      <c r="C18" s="36"/>
      <c r="D18" s="37">
        <v>5110.6237332999999</v>
      </c>
      <c r="E18" s="38">
        <v>100</v>
      </c>
      <c r="F18" s="18"/>
      <c r="G18" s="18"/>
      <c r="H18" s="18"/>
    </row>
    <row r="19" spans="1:8" x14ac:dyDescent="0.2">
      <c r="C19" s="10"/>
      <c r="D19" s="13"/>
      <c r="E19" s="20"/>
    </row>
    <row r="20" spans="1:8" x14ac:dyDescent="0.2">
      <c r="A20" s="18" t="s">
        <v>723</v>
      </c>
    </row>
    <row r="21" spans="1:8" ht="26.25" customHeight="1" x14ac:dyDescent="0.3">
      <c r="A21" s="120" t="s">
        <v>724</v>
      </c>
      <c r="B21" s="121"/>
      <c r="C21" s="121"/>
      <c r="D21" s="121"/>
      <c r="E21" s="121"/>
    </row>
    <row r="23" spans="1:8" x14ac:dyDescent="0.2">
      <c r="A23" s="18" t="s">
        <v>39</v>
      </c>
    </row>
    <row r="24" spans="1:8" x14ac:dyDescent="0.2">
      <c r="A24" s="18" t="s">
        <v>40</v>
      </c>
    </row>
    <row r="25" spans="1:8" x14ac:dyDescent="0.2">
      <c r="A25" s="18" t="s">
        <v>41</v>
      </c>
      <c r="B25" s="18"/>
      <c r="C25" s="39" t="s">
        <v>43</v>
      </c>
      <c r="D25" s="41" t="s">
        <v>42</v>
      </c>
    </row>
    <row r="26" spans="1:8" x14ac:dyDescent="0.2">
      <c r="A26" s="9" t="s">
        <v>64</v>
      </c>
      <c r="C26" s="40">
        <v>11.737399999999999</v>
      </c>
      <c r="D26" s="40">
        <v>13.8916</v>
      </c>
    </row>
    <row r="27" spans="1:8" x14ac:dyDescent="0.2">
      <c r="A27" s="9" t="s">
        <v>70</v>
      </c>
      <c r="C27" s="40">
        <v>11.737399999999999</v>
      </c>
      <c r="D27" s="40">
        <v>13.8916</v>
      </c>
    </row>
    <row r="28" spans="1:8" x14ac:dyDescent="0.2">
      <c r="A28" s="9" t="s">
        <v>67</v>
      </c>
      <c r="C28" s="40">
        <v>12.7029</v>
      </c>
      <c r="D28" s="40">
        <v>15.1075</v>
      </c>
    </row>
    <row r="29" spans="1:8" x14ac:dyDescent="0.2">
      <c r="A29" s="9" t="s">
        <v>71</v>
      </c>
      <c r="C29" s="40">
        <v>12.7029</v>
      </c>
      <c r="D29" s="40">
        <v>15.1075</v>
      </c>
    </row>
    <row r="31" spans="1:8" x14ac:dyDescent="0.2">
      <c r="A31" s="9" t="s">
        <v>44</v>
      </c>
    </row>
    <row r="33" spans="1:4" x14ac:dyDescent="0.2">
      <c r="A33" s="18" t="s">
        <v>45</v>
      </c>
      <c r="D33" s="41" t="s">
        <v>46</v>
      </c>
    </row>
    <row r="35" spans="1:4" x14ac:dyDescent="0.2">
      <c r="A35" s="18" t="s">
        <v>203</v>
      </c>
      <c r="D35" s="46">
        <v>0.71619999999999995</v>
      </c>
    </row>
    <row r="37" spans="1:4" x14ac:dyDescent="0.2">
      <c r="A37" s="18" t="s">
        <v>48</v>
      </c>
      <c r="D37" s="41" t="s">
        <v>46</v>
      </c>
    </row>
    <row r="38" spans="1:4" x14ac:dyDescent="0.2">
      <c r="A38" s="9" t="s">
        <v>49</v>
      </c>
      <c r="D38" s="41"/>
    </row>
    <row r="39" spans="1:4" x14ac:dyDescent="0.2">
      <c r="A39" s="48" t="s">
        <v>709</v>
      </c>
      <c r="D39" s="41"/>
    </row>
    <row r="41" spans="1:4" x14ac:dyDescent="0.2">
      <c r="A41" s="18" t="s">
        <v>1283</v>
      </c>
    </row>
    <row r="42" spans="1:4" x14ac:dyDescent="0.2">
      <c r="A42" s="48"/>
    </row>
    <row r="43" spans="1:4" x14ac:dyDescent="0.2">
      <c r="A43" s="49" t="s">
        <v>1263</v>
      </c>
    </row>
    <row r="44" spans="1:4" x14ac:dyDescent="0.2">
      <c r="A44" s="67"/>
    </row>
    <row r="45" spans="1:4" x14ac:dyDescent="0.2">
      <c r="A45" s="65"/>
    </row>
    <row r="46" spans="1:4" x14ac:dyDescent="0.2">
      <c r="A46" s="65"/>
    </row>
    <row r="47" spans="1:4" x14ac:dyDescent="0.2">
      <c r="A47" s="65"/>
    </row>
    <row r="48" spans="1:4" x14ac:dyDescent="0.2">
      <c r="A48" s="65"/>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49" t="s">
        <v>1276</v>
      </c>
    </row>
    <row r="58" spans="1:1" x14ac:dyDescent="0.2">
      <c r="A58" s="65"/>
    </row>
    <row r="59" spans="1:1" x14ac:dyDescent="0.2">
      <c r="A59" s="49" t="s">
        <v>1262</v>
      </c>
    </row>
    <row r="60" spans="1:1" x14ac:dyDescent="0.2">
      <c r="A60" s="65"/>
    </row>
    <row r="61" spans="1:1" x14ac:dyDescent="0.2">
      <c r="A61" s="65"/>
    </row>
    <row r="62" spans="1:1" x14ac:dyDescent="0.2">
      <c r="A62" s="65"/>
    </row>
    <row r="63" spans="1:1" x14ac:dyDescent="0.2">
      <c r="A63" s="65"/>
    </row>
    <row r="64" spans="1:1"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sheetData>
  <mergeCells count="2">
    <mergeCell ref="A1:E1"/>
    <mergeCell ref="A21:E21"/>
  </mergeCells>
  <conditionalFormatting sqref="E5:E9 E12:E19">
    <cfRule type="cellIs" dxfId="35" priority="1" stopIfTrue="1" operator="between">
      <formula>0.009</formula>
      <formula>-0.009</formula>
    </cfRule>
  </conditionalFormatting>
  <hyperlinks>
    <hyperlink ref="A39" r:id="rId1" xr:uid="{00000000-0004-0000-2300-000001000000}"/>
  </hyperlinks>
  <pageMargins left="0.7" right="0.7" top="0.75" bottom="0.75" header="0.3" footer="0.3"/>
  <pageSetup paperSize="9" scale="62"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4"/>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34.44140625" style="9" bestFit="1"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13" t="s">
        <v>25</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688</v>
      </c>
      <c r="B6" s="27" t="s">
        <v>687</v>
      </c>
      <c r="C6" s="31">
        <v>3868759.7239999999</v>
      </c>
      <c r="D6" s="29">
        <v>1575.498235</v>
      </c>
      <c r="E6" s="30">
        <v>78.843744653146103</v>
      </c>
    </row>
    <row r="7" spans="1:8" x14ac:dyDescent="0.2">
      <c r="A7" s="27" t="s">
        <v>690</v>
      </c>
      <c r="B7" s="27" t="s">
        <v>689</v>
      </c>
      <c r="C7" s="31">
        <v>46473.404999999999</v>
      </c>
      <c r="D7" s="29">
        <v>196.12412329999998</v>
      </c>
      <c r="E7" s="30">
        <v>9.8147757522954215</v>
      </c>
    </row>
    <row r="8" spans="1:8" x14ac:dyDescent="0.2">
      <c r="A8" s="27" t="s">
        <v>677</v>
      </c>
      <c r="B8" s="27" t="s">
        <v>676</v>
      </c>
      <c r="C8" s="31">
        <v>25644.304</v>
      </c>
      <c r="D8" s="29">
        <v>196.00572399999999</v>
      </c>
      <c r="E8" s="30">
        <v>9.8088496136024101</v>
      </c>
    </row>
    <row r="9" spans="1:8" x14ac:dyDescent="0.2">
      <c r="A9" s="26" t="s">
        <v>33</v>
      </c>
      <c r="B9" s="26"/>
      <c r="C9" s="32"/>
      <c r="D9" s="33">
        <f>SUM(D6:D8)</f>
        <v>1967.6280823000002</v>
      </c>
      <c r="E9" s="34">
        <f>SUM(E6:E8)</f>
        <v>98.467370019043926</v>
      </c>
      <c r="F9" s="18"/>
      <c r="G9" s="18"/>
      <c r="H9" s="18"/>
    </row>
    <row r="10" spans="1:8" x14ac:dyDescent="0.2">
      <c r="A10" s="27"/>
      <c r="B10" s="27"/>
      <c r="C10" s="28"/>
      <c r="D10" s="29"/>
      <c r="E10" s="30"/>
    </row>
    <row r="11" spans="1:8" x14ac:dyDescent="0.2">
      <c r="A11" s="26" t="s">
        <v>35</v>
      </c>
      <c r="B11" s="26"/>
      <c r="C11" s="32"/>
      <c r="D11" s="33">
        <f>D9</f>
        <v>1967.6280823000002</v>
      </c>
      <c r="E11" s="34">
        <f>E9</f>
        <v>98.467370019043926</v>
      </c>
      <c r="F11" s="18"/>
      <c r="G11" s="18"/>
      <c r="H11" s="18"/>
    </row>
    <row r="12" spans="1:8" x14ac:dyDescent="0.2">
      <c r="A12" s="26"/>
      <c r="B12" s="26"/>
      <c r="C12" s="32"/>
      <c r="D12" s="33"/>
      <c r="E12" s="34"/>
      <c r="F12" s="18"/>
      <c r="G12" s="18"/>
      <c r="H12" s="18"/>
    </row>
    <row r="13" spans="1:8" x14ac:dyDescent="0.2">
      <c r="A13" s="26" t="s">
        <v>37</v>
      </c>
      <c r="B13" s="26"/>
      <c r="C13" s="32"/>
      <c r="D13" s="33">
        <f>D15-(D9)</f>
        <v>30.625858999999764</v>
      </c>
      <c r="E13" s="34">
        <f>E15-(E9)</f>
        <v>1.5326299809560737</v>
      </c>
      <c r="F13" s="18"/>
      <c r="G13" s="18"/>
      <c r="H13" s="18"/>
    </row>
    <row r="14" spans="1:8" x14ac:dyDescent="0.2">
      <c r="A14" s="26"/>
      <c r="B14" s="26"/>
      <c r="C14" s="32"/>
      <c r="D14" s="33"/>
      <c r="E14" s="34"/>
      <c r="F14" s="18"/>
      <c r="G14" s="18"/>
      <c r="H14" s="18"/>
    </row>
    <row r="15" spans="1:8" x14ac:dyDescent="0.2">
      <c r="A15" s="35" t="s">
        <v>36</v>
      </c>
      <c r="B15" s="35"/>
      <c r="C15" s="36"/>
      <c r="D15" s="37">
        <v>1998.2539413</v>
      </c>
      <c r="E15" s="38">
        <v>100</v>
      </c>
      <c r="F15" s="18"/>
      <c r="G15" s="18"/>
      <c r="H15" s="18"/>
    </row>
    <row r="17" spans="1:4" x14ac:dyDescent="0.2">
      <c r="A17" s="18" t="s">
        <v>39</v>
      </c>
    </row>
    <row r="18" spans="1:4" x14ac:dyDescent="0.2">
      <c r="A18" s="18" t="s">
        <v>40</v>
      </c>
    </row>
    <row r="19" spans="1:4" x14ac:dyDescent="0.2">
      <c r="A19" s="18" t="s">
        <v>41</v>
      </c>
      <c r="B19" s="18"/>
      <c r="C19" s="39" t="s">
        <v>43</v>
      </c>
      <c r="D19" s="41" t="s">
        <v>42</v>
      </c>
    </row>
    <row r="20" spans="1:4" x14ac:dyDescent="0.2">
      <c r="A20" s="9" t="s">
        <v>83</v>
      </c>
      <c r="C20" s="40">
        <v>43.850700000000003</v>
      </c>
      <c r="D20" s="40">
        <v>46.21</v>
      </c>
    </row>
    <row r="21" spans="1:4" x14ac:dyDescent="0.2">
      <c r="A21" s="9" t="s">
        <v>691</v>
      </c>
      <c r="C21" s="40">
        <v>14.1889</v>
      </c>
      <c r="D21" s="40">
        <v>14.4133</v>
      </c>
    </row>
    <row r="22" spans="1:4" x14ac:dyDescent="0.2">
      <c r="A22" s="9" t="s">
        <v>84</v>
      </c>
      <c r="C22" s="40">
        <v>45.479900000000001</v>
      </c>
      <c r="D22" s="40">
        <v>48.072200000000002</v>
      </c>
    </row>
    <row r="23" spans="1:4" x14ac:dyDescent="0.2">
      <c r="A23" s="9" t="s">
        <v>692</v>
      </c>
      <c r="C23" s="40">
        <v>14.7697</v>
      </c>
      <c r="D23" s="40">
        <v>15.0533</v>
      </c>
    </row>
    <row r="25" spans="1:4" x14ac:dyDescent="0.2">
      <c r="A25" s="18" t="s">
        <v>45</v>
      </c>
    </row>
    <row r="26" spans="1:4" x14ac:dyDescent="0.2">
      <c r="A26" s="115" t="s">
        <v>61</v>
      </c>
      <c r="B26" s="116"/>
      <c r="C26" s="44" t="s">
        <v>62</v>
      </c>
    </row>
    <row r="27" spans="1:4" x14ac:dyDescent="0.2">
      <c r="A27" s="111" t="s">
        <v>691</v>
      </c>
      <c r="B27" s="112"/>
      <c r="C27" s="45">
        <v>0.53</v>
      </c>
    </row>
    <row r="28" spans="1:4" x14ac:dyDescent="0.2">
      <c r="A28" s="111" t="s">
        <v>692</v>
      </c>
      <c r="B28" s="112"/>
      <c r="C28" s="45">
        <v>0.53</v>
      </c>
    </row>
    <row r="29" spans="1:4" x14ac:dyDescent="0.2">
      <c r="A29" s="9" t="s">
        <v>63</v>
      </c>
    </row>
    <row r="30" spans="1:4" x14ac:dyDescent="0.2">
      <c r="A30" s="9" t="s">
        <v>44</v>
      </c>
    </row>
    <row r="32" spans="1:4" x14ac:dyDescent="0.2">
      <c r="A32" s="18" t="s">
        <v>203</v>
      </c>
      <c r="D32" s="46">
        <v>6.4799999999999996E-2</v>
      </c>
    </row>
    <row r="34" spans="1:1" x14ac:dyDescent="0.2">
      <c r="A34" s="18" t="s">
        <v>1286</v>
      </c>
    </row>
    <row r="35" spans="1:1" x14ac:dyDescent="0.2">
      <c r="A35" s="48"/>
    </row>
    <row r="36" spans="1:1" x14ac:dyDescent="0.2">
      <c r="A36" s="49" t="s">
        <v>1263</v>
      </c>
    </row>
    <row r="37" spans="1:1" x14ac:dyDescent="0.2">
      <c r="A37" s="67"/>
    </row>
    <row r="38" spans="1:1" x14ac:dyDescent="0.2">
      <c r="A38" s="65"/>
    </row>
    <row r="39" spans="1:1" x14ac:dyDescent="0.2">
      <c r="A39" s="65"/>
    </row>
    <row r="40" spans="1:1" x14ac:dyDescent="0.2">
      <c r="A40" s="65"/>
    </row>
    <row r="41" spans="1:1" x14ac:dyDescent="0.2">
      <c r="A41" s="65"/>
    </row>
    <row r="42" spans="1:1" x14ac:dyDescent="0.2">
      <c r="A42" s="65"/>
    </row>
    <row r="43" spans="1:1" x14ac:dyDescent="0.2">
      <c r="A43" s="65"/>
    </row>
    <row r="44" spans="1:1" x14ac:dyDescent="0.2">
      <c r="A44" s="65"/>
    </row>
    <row r="45" spans="1:1" x14ac:dyDescent="0.2">
      <c r="A45" s="65"/>
    </row>
    <row r="46" spans="1:1" x14ac:dyDescent="0.2">
      <c r="A46" s="65"/>
    </row>
    <row r="47" spans="1:1" x14ac:dyDescent="0.2">
      <c r="A47" s="65"/>
    </row>
    <row r="48" spans="1:1" x14ac:dyDescent="0.2">
      <c r="A48" s="65"/>
    </row>
    <row r="49" spans="1:1" x14ac:dyDescent="0.2">
      <c r="A49" s="65"/>
    </row>
    <row r="50" spans="1:1" ht="20.399999999999999" x14ac:dyDescent="0.2">
      <c r="A50" s="73" t="s">
        <v>1294</v>
      </c>
    </row>
    <row r="51" spans="1:1" x14ac:dyDescent="0.2">
      <c r="A51" s="65"/>
    </row>
    <row r="52" spans="1:1" x14ac:dyDescent="0.2">
      <c r="A52" s="49" t="s">
        <v>1262</v>
      </c>
    </row>
    <row r="53" spans="1:1" x14ac:dyDescent="0.2">
      <c r="A53" s="65"/>
    </row>
    <row r="54" spans="1:1" x14ac:dyDescent="0.2">
      <c r="A54" s="65"/>
    </row>
    <row r="55" spans="1:1" x14ac:dyDescent="0.2">
      <c r="A55" s="65"/>
    </row>
    <row r="56" spans="1:1" x14ac:dyDescent="0.2">
      <c r="A56" s="65"/>
    </row>
    <row r="57" spans="1:1" x14ac:dyDescent="0.2">
      <c r="A57" s="65"/>
    </row>
    <row r="58" spans="1:1" x14ac:dyDescent="0.2">
      <c r="A58" s="65"/>
    </row>
    <row r="59" spans="1:1" x14ac:dyDescent="0.2">
      <c r="A59" s="65"/>
    </row>
    <row r="60" spans="1:1" x14ac:dyDescent="0.2">
      <c r="A60" s="65"/>
    </row>
    <row r="61" spans="1:1" x14ac:dyDescent="0.2">
      <c r="A61" s="65"/>
    </row>
    <row r="62" spans="1:1" x14ac:dyDescent="0.2">
      <c r="A62" s="65"/>
    </row>
    <row r="63" spans="1:1" x14ac:dyDescent="0.2">
      <c r="A63" s="65"/>
    </row>
    <row r="64" spans="1:1" x14ac:dyDescent="0.2">
      <c r="A64" s="65"/>
    </row>
  </sheetData>
  <mergeCells count="4">
    <mergeCell ref="A1:E1"/>
    <mergeCell ref="A26:B26"/>
    <mergeCell ref="A27:B27"/>
    <mergeCell ref="A28:B28"/>
  </mergeCells>
  <conditionalFormatting sqref="E5:E15">
    <cfRule type="cellIs" dxfId="34" priority="1" stopIfTrue="1" operator="between">
      <formula>0.009</formula>
      <formula>-0.009</formula>
    </cfRule>
  </conditionalFormatting>
  <pageMargins left="0.7" right="0.7" top="0.75" bottom="0.75" header="0.3" footer="0.3"/>
  <pageSetup paperSize="9" scale="65" orientation="portrait" r:id="rId1"/>
  <headerFooter>
    <oddFooter>&amp;C&amp;1#&amp;"Calibri"&amp;10&amp;K000000PUBLIC</oddFooter>
    <evenFooter>&amp;LPUBLIC</evenFooter>
    <firstFooter>&amp;LPUBLIC</firstFooter>
  </headerFooter>
  <colBreaks count="1" manualBreakCount="1">
    <brk id="5"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4"/>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50.77734375" style="9" customWidth="1"/>
    <col min="3" max="3" width="24.77734375" style="9" bestFit="1" customWidth="1"/>
    <col min="4" max="4" width="23" style="10" bestFit="1" customWidth="1"/>
    <col min="5" max="5" width="13.5546875" style="13" customWidth="1"/>
    <col min="6" max="16384" width="9.21875" style="9"/>
  </cols>
  <sheetData>
    <row r="1" spans="1:8" s="1" customFormat="1" ht="13.8" x14ac:dyDescent="0.2">
      <c r="A1" s="113" t="s">
        <v>26</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694</v>
      </c>
      <c r="B6" s="54" t="s">
        <v>693</v>
      </c>
      <c r="C6" s="31">
        <v>1518610.848</v>
      </c>
      <c r="D6" s="29">
        <v>1275.2109390000001</v>
      </c>
      <c r="E6" s="30">
        <v>77.470549307534696</v>
      </c>
    </row>
    <row r="7" spans="1:8" x14ac:dyDescent="0.2">
      <c r="A7" s="27" t="s">
        <v>690</v>
      </c>
      <c r="B7" s="54" t="s">
        <v>689</v>
      </c>
      <c r="C7" s="31">
        <v>38636.552000000003</v>
      </c>
      <c r="D7" s="29">
        <v>163.0515426</v>
      </c>
      <c r="E7" s="30">
        <v>9.9055710583603194</v>
      </c>
    </row>
    <row r="8" spans="1:8" x14ac:dyDescent="0.2">
      <c r="A8" s="27" t="s">
        <v>677</v>
      </c>
      <c r="B8" s="54" t="s">
        <v>676</v>
      </c>
      <c r="C8" s="31">
        <v>21255.758999999998</v>
      </c>
      <c r="D8" s="29">
        <v>162.46299500000001</v>
      </c>
      <c r="E8" s="30">
        <v>9.86981610639811</v>
      </c>
    </row>
    <row r="9" spans="1:8" ht="20.399999999999999" x14ac:dyDescent="0.2">
      <c r="A9" s="27" t="s">
        <v>695</v>
      </c>
      <c r="B9" s="54" t="s">
        <v>725</v>
      </c>
      <c r="C9" s="31">
        <v>49574.875999999997</v>
      </c>
      <c r="D9" s="29">
        <v>20.9808311</v>
      </c>
      <c r="E9" s="30">
        <v>1.2746099178856001</v>
      </c>
    </row>
    <row r="10" spans="1:8" ht="20.399999999999999" x14ac:dyDescent="0.2">
      <c r="A10" s="27" t="s">
        <v>697</v>
      </c>
      <c r="B10" s="54" t="s">
        <v>696</v>
      </c>
      <c r="C10" s="31">
        <v>489502.28</v>
      </c>
      <c r="D10" s="29">
        <v>0</v>
      </c>
      <c r="E10" s="29">
        <v>0</v>
      </c>
    </row>
    <row r="11" spans="1:8" ht="20.399999999999999" x14ac:dyDescent="0.2">
      <c r="A11" s="27" t="s">
        <v>699</v>
      </c>
      <c r="B11" s="54" t="s">
        <v>698</v>
      </c>
      <c r="C11" s="31">
        <v>338628.01899999997</v>
      </c>
      <c r="D11" s="29">
        <v>0</v>
      </c>
      <c r="E11" s="29">
        <v>0</v>
      </c>
    </row>
    <row r="12" spans="1:8" x14ac:dyDescent="0.2">
      <c r="A12" s="26" t="s">
        <v>33</v>
      </c>
      <c r="B12" s="26"/>
      <c r="C12" s="32"/>
      <c r="D12" s="33">
        <f>SUM(D6:D11)</f>
        <v>1621.7063077</v>
      </c>
      <c r="E12" s="34">
        <f>SUM(E6:E11)</f>
        <v>98.520546390178723</v>
      </c>
      <c r="F12" s="18"/>
      <c r="G12" s="18"/>
      <c r="H12" s="18"/>
    </row>
    <row r="13" spans="1:8" x14ac:dyDescent="0.2">
      <c r="A13" s="27"/>
      <c r="B13" s="27"/>
      <c r="C13" s="28"/>
      <c r="D13" s="29"/>
      <c r="E13" s="30"/>
    </row>
    <row r="14" spans="1:8" x14ac:dyDescent="0.2">
      <c r="A14" s="26" t="s">
        <v>35</v>
      </c>
      <c r="B14" s="26"/>
      <c r="C14" s="32"/>
      <c r="D14" s="33">
        <f>D12</f>
        <v>1621.7063077</v>
      </c>
      <c r="E14" s="34">
        <f>E12</f>
        <v>98.520546390178723</v>
      </c>
      <c r="F14" s="18"/>
      <c r="G14" s="18"/>
      <c r="H14" s="18"/>
    </row>
    <row r="15" spans="1:8" x14ac:dyDescent="0.2">
      <c r="A15" s="26"/>
      <c r="B15" s="26"/>
      <c r="C15" s="32"/>
      <c r="D15" s="33"/>
      <c r="E15" s="34"/>
      <c r="F15" s="18"/>
      <c r="G15" s="18"/>
      <c r="H15" s="18"/>
    </row>
    <row r="16" spans="1:8" x14ac:dyDescent="0.2">
      <c r="A16" s="26" t="s">
        <v>37</v>
      </c>
      <c r="B16" s="26"/>
      <c r="C16" s="32"/>
      <c r="D16" s="33">
        <f>D18-(D12)</f>
        <v>24.352679099999932</v>
      </c>
      <c r="E16" s="34">
        <f>E18-(E12)</f>
        <v>1.4794536098212774</v>
      </c>
      <c r="F16" s="18"/>
      <c r="G16" s="18"/>
      <c r="H16" s="18"/>
    </row>
    <row r="17" spans="1:8" x14ac:dyDescent="0.2">
      <c r="A17" s="26"/>
      <c r="B17" s="26"/>
      <c r="C17" s="32"/>
      <c r="D17" s="33"/>
      <c r="E17" s="34"/>
      <c r="F17" s="18"/>
      <c r="G17" s="18"/>
      <c r="H17" s="18"/>
    </row>
    <row r="18" spans="1:8" x14ac:dyDescent="0.2">
      <c r="A18" s="35" t="s">
        <v>36</v>
      </c>
      <c r="B18" s="35"/>
      <c r="C18" s="36"/>
      <c r="D18" s="37">
        <v>1646.0589868</v>
      </c>
      <c r="E18" s="38">
        <v>100</v>
      </c>
      <c r="F18" s="18"/>
      <c r="G18" s="18"/>
      <c r="H18" s="18"/>
    </row>
    <row r="19" spans="1:8" x14ac:dyDescent="0.2">
      <c r="C19" s="10"/>
      <c r="D19" s="13"/>
      <c r="E19" s="20"/>
    </row>
    <row r="20" spans="1:8" x14ac:dyDescent="0.2">
      <c r="A20" s="18" t="s">
        <v>723</v>
      </c>
    </row>
    <row r="21" spans="1:8" ht="17.25" customHeight="1" x14ac:dyDescent="0.2">
      <c r="A21" s="122" t="s">
        <v>724</v>
      </c>
      <c r="B21" s="123"/>
      <c r="C21" s="123"/>
      <c r="D21" s="123"/>
      <c r="E21" s="123"/>
    </row>
    <row r="23" spans="1:8" x14ac:dyDescent="0.2">
      <c r="A23" s="18" t="s">
        <v>39</v>
      </c>
    </row>
    <row r="24" spans="1:8" x14ac:dyDescent="0.2">
      <c r="A24" s="18" t="s">
        <v>40</v>
      </c>
    </row>
    <row r="25" spans="1:8" x14ac:dyDescent="0.2">
      <c r="A25" s="18" t="s">
        <v>41</v>
      </c>
      <c r="B25" s="18"/>
      <c r="C25" s="39" t="s">
        <v>43</v>
      </c>
      <c r="D25" s="41" t="s">
        <v>42</v>
      </c>
    </row>
    <row r="26" spans="1:8" x14ac:dyDescent="0.2">
      <c r="A26" s="9" t="s">
        <v>83</v>
      </c>
      <c r="C26" s="40">
        <v>31.9559</v>
      </c>
      <c r="D26" s="40">
        <v>35.603900000000003</v>
      </c>
    </row>
    <row r="27" spans="1:8" x14ac:dyDescent="0.2">
      <c r="A27" s="9" t="s">
        <v>691</v>
      </c>
      <c r="C27" s="40">
        <v>10.721</v>
      </c>
      <c r="D27" s="40">
        <v>11.491400000000001</v>
      </c>
    </row>
    <row r="28" spans="1:8" x14ac:dyDescent="0.2">
      <c r="A28" s="9" t="s">
        <v>84</v>
      </c>
      <c r="C28" s="40">
        <v>33.7883</v>
      </c>
      <c r="D28" s="40">
        <v>37.796799999999998</v>
      </c>
    </row>
    <row r="29" spans="1:8" x14ac:dyDescent="0.2">
      <c r="A29" s="9" t="s">
        <v>692</v>
      </c>
      <c r="C29" s="40">
        <v>11.3675</v>
      </c>
      <c r="D29" s="40">
        <v>12.2605</v>
      </c>
    </row>
    <row r="31" spans="1:8" x14ac:dyDescent="0.2">
      <c r="A31" s="18" t="s">
        <v>45</v>
      </c>
    </row>
    <row r="32" spans="1:8" x14ac:dyDescent="0.2">
      <c r="A32" s="115" t="s">
        <v>61</v>
      </c>
      <c r="B32" s="116"/>
      <c r="C32" s="44" t="s">
        <v>62</v>
      </c>
    </row>
    <row r="33" spans="1:4" x14ac:dyDescent="0.2">
      <c r="A33" s="111" t="s">
        <v>691</v>
      </c>
      <c r="B33" s="112"/>
      <c r="C33" s="45">
        <v>0.44</v>
      </c>
    </row>
    <row r="34" spans="1:4" x14ac:dyDescent="0.2">
      <c r="A34" s="111" t="s">
        <v>692</v>
      </c>
      <c r="B34" s="112"/>
      <c r="C34" s="45">
        <v>0.44</v>
      </c>
    </row>
    <row r="35" spans="1:4" x14ac:dyDescent="0.2">
      <c r="A35" s="9" t="s">
        <v>63</v>
      </c>
    </row>
    <row r="36" spans="1:4" x14ac:dyDescent="0.2">
      <c r="A36" s="9" t="s">
        <v>44</v>
      </c>
    </row>
    <row r="38" spans="1:4" x14ac:dyDescent="0.2">
      <c r="A38" s="18" t="s">
        <v>203</v>
      </c>
      <c r="D38" s="46">
        <v>0.1139</v>
      </c>
    </row>
    <row r="40" spans="1:4" x14ac:dyDescent="0.2">
      <c r="A40" s="18" t="s">
        <v>48</v>
      </c>
      <c r="D40" s="41" t="s">
        <v>46</v>
      </c>
    </row>
    <row r="41" spans="1:4" x14ac:dyDescent="0.2">
      <c r="A41" s="9" t="s">
        <v>49</v>
      </c>
      <c r="D41" s="41"/>
    </row>
    <row r="42" spans="1:4" x14ac:dyDescent="0.2">
      <c r="A42" s="48" t="s">
        <v>709</v>
      </c>
      <c r="D42" s="41"/>
    </row>
    <row r="44" spans="1:4" x14ac:dyDescent="0.2">
      <c r="A44" s="18" t="s">
        <v>1283</v>
      </c>
    </row>
    <row r="45" spans="1:4" x14ac:dyDescent="0.2">
      <c r="A45" s="48"/>
    </row>
    <row r="46" spans="1:4" x14ac:dyDescent="0.2">
      <c r="A46" s="49" t="s">
        <v>1263</v>
      </c>
    </row>
    <row r="47" spans="1:4" x14ac:dyDescent="0.2">
      <c r="A47" s="67"/>
    </row>
    <row r="48" spans="1:4" x14ac:dyDescent="0.2">
      <c r="A48" s="65"/>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x14ac:dyDescent="0.2">
      <c r="A58" s="65"/>
    </row>
    <row r="59" spans="1:1" x14ac:dyDescent="0.2">
      <c r="A59" s="65"/>
    </row>
    <row r="60" spans="1:1" ht="20.399999999999999" x14ac:dyDescent="0.2">
      <c r="A60" s="73" t="s">
        <v>1295</v>
      </c>
    </row>
    <row r="61" spans="1:1" x14ac:dyDescent="0.2">
      <c r="A61" s="65"/>
    </row>
    <row r="62" spans="1:1" x14ac:dyDescent="0.2">
      <c r="A62" s="49" t="s">
        <v>1262</v>
      </c>
    </row>
    <row r="63" spans="1:1" x14ac:dyDescent="0.2">
      <c r="A63" s="65"/>
    </row>
    <row r="64" spans="1:1"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row r="73" spans="1:1" x14ac:dyDescent="0.2">
      <c r="A73" s="65"/>
    </row>
    <row r="74" spans="1:1" x14ac:dyDescent="0.2">
      <c r="A74" s="65"/>
    </row>
  </sheetData>
  <mergeCells count="5">
    <mergeCell ref="A1:E1"/>
    <mergeCell ref="A32:B32"/>
    <mergeCell ref="A33:B33"/>
    <mergeCell ref="A34:B34"/>
    <mergeCell ref="A21:E21"/>
  </mergeCells>
  <conditionalFormatting sqref="E5:E9 E12:E19">
    <cfRule type="cellIs" dxfId="33" priority="1" stopIfTrue="1" operator="between">
      <formula>0.009</formula>
      <formula>-0.009</formula>
    </cfRule>
  </conditionalFormatting>
  <hyperlinks>
    <hyperlink ref="A42" r:id="rId1" xr:uid="{00000000-0004-0000-2500-000001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2"/>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50.77734375" style="9" customWidth="1"/>
    <col min="3" max="3" width="15.44140625" style="9" bestFit="1" customWidth="1"/>
    <col min="4" max="4" width="23" style="10" bestFit="1" customWidth="1"/>
    <col min="5" max="5" width="13.5546875" style="13" customWidth="1"/>
    <col min="6" max="16384" width="9.21875" style="9"/>
  </cols>
  <sheetData>
    <row r="1" spans="1:8" s="1" customFormat="1" ht="13.8" x14ac:dyDescent="0.2">
      <c r="A1" s="113" t="s">
        <v>27</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694</v>
      </c>
      <c r="B6" s="54" t="s">
        <v>693</v>
      </c>
      <c r="C6" s="31">
        <v>1510917.5060000001</v>
      </c>
      <c r="D6" s="29">
        <v>1268.7506699999999</v>
      </c>
      <c r="E6" s="30">
        <v>63.013492178740599</v>
      </c>
    </row>
    <row r="7" spans="1:8" x14ac:dyDescent="0.2">
      <c r="A7" s="27" t="s">
        <v>677</v>
      </c>
      <c r="B7" s="54" t="s">
        <v>676</v>
      </c>
      <c r="C7" s="31">
        <v>38759.171999999999</v>
      </c>
      <c r="D7" s="29">
        <v>296.24588640000002</v>
      </c>
      <c r="E7" s="30">
        <v>14.713283143054795</v>
      </c>
    </row>
    <row r="8" spans="1:8" x14ac:dyDescent="0.2">
      <c r="A8" s="27" t="s">
        <v>690</v>
      </c>
      <c r="B8" s="54" t="s">
        <v>689</v>
      </c>
      <c r="C8" s="31">
        <v>46864.521999999997</v>
      </c>
      <c r="D8" s="29">
        <v>197.7747565</v>
      </c>
      <c r="E8" s="30">
        <v>9.9716349693839295</v>
      </c>
    </row>
    <row r="9" spans="1:8" x14ac:dyDescent="0.2">
      <c r="A9" s="27" t="s">
        <v>701</v>
      </c>
      <c r="B9" s="54" t="s">
        <v>700</v>
      </c>
      <c r="C9" s="31">
        <v>11738.995000000001</v>
      </c>
      <c r="D9" s="29">
        <v>197.39636609999999</v>
      </c>
      <c r="E9" s="30">
        <v>9.8038445736183704</v>
      </c>
    </row>
    <row r="10" spans="1:8" ht="20.399999999999999" x14ac:dyDescent="0.2">
      <c r="A10" s="27" t="s">
        <v>695</v>
      </c>
      <c r="B10" s="54" t="s">
        <v>725</v>
      </c>
      <c r="C10" s="31">
        <v>64533.285000000003</v>
      </c>
      <c r="D10" s="29">
        <v>27.3114542</v>
      </c>
      <c r="E10" s="30">
        <v>1.3564446871359901</v>
      </c>
    </row>
    <row r="11" spans="1:8" ht="20.399999999999999" x14ac:dyDescent="0.2">
      <c r="A11" s="27" t="s">
        <v>697</v>
      </c>
      <c r="B11" s="54" t="s">
        <v>696</v>
      </c>
      <c r="C11" s="31">
        <v>631308.71</v>
      </c>
      <c r="D11" s="29">
        <v>0</v>
      </c>
      <c r="E11" s="29">
        <v>0</v>
      </c>
    </row>
    <row r="12" spans="1:8" ht="20.399999999999999" x14ac:dyDescent="0.2">
      <c r="A12" s="27" t="s">
        <v>699</v>
      </c>
      <c r="B12" s="54" t="s">
        <v>698</v>
      </c>
      <c r="C12" s="31">
        <v>533448.80299999996</v>
      </c>
      <c r="D12" s="29">
        <v>0</v>
      </c>
      <c r="E12" s="29">
        <v>0</v>
      </c>
    </row>
    <row r="13" spans="1:8" x14ac:dyDescent="0.2">
      <c r="A13" s="26" t="s">
        <v>33</v>
      </c>
      <c r="B13" s="26"/>
      <c r="C13" s="32"/>
      <c r="D13" s="33">
        <f>SUM(D6:D12)</f>
        <v>1987.4791332</v>
      </c>
      <c r="E13" s="34">
        <f>SUM(E6:E12)</f>
        <v>98.858699551933682</v>
      </c>
      <c r="F13" s="18"/>
      <c r="G13" s="18"/>
      <c r="H13" s="18"/>
    </row>
    <row r="14" spans="1:8" x14ac:dyDescent="0.2">
      <c r="A14" s="27"/>
      <c r="B14" s="27"/>
      <c r="C14" s="28"/>
      <c r="D14" s="29"/>
      <c r="E14" s="30"/>
    </row>
    <row r="15" spans="1:8" x14ac:dyDescent="0.2">
      <c r="A15" s="26" t="s">
        <v>35</v>
      </c>
      <c r="B15" s="26"/>
      <c r="C15" s="32"/>
      <c r="D15" s="33">
        <f>D13</f>
        <v>1987.4791332</v>
      </c>
      <c r="E15" s="34">
        <f>E13</f>
        <v>98.858699551933682</v>
      </c>
      <c r="F15" s="18"/>
      <c r="G15" s="18"/>
      <c r="H15" s="18"/>
    </row>
    <row r="16" spans="1:8" x14ac:dyDescent="0.2">
      <c r="A16" s="26"/>
      <c r="B16" s="26"/>
      <c r="C16" s="32"/>
      <c r="D16" s="33"/>
      <c r="E16" s="34"/>
      <c r="F16" s="18"/>
      <c r="G16" s="18"/>
      <c r="H16" s="18"/>
    </row>
    <row r="17" spans="1:8" x14ac:dyDescent="0.2">
      <c r="A17" s="26" t="s">
        <v>37</v>
      </c>
      <c r="B17" s="26"/>
      <c r="C17" s="32"/>
      <c r="D17" s="33">
        <f>D19-(D13)</f>
        <v>25.979613700000073</v>
      </c>
      <c r="E17" s="34">
        <f>E19-(E13)</f>
        <v>1.1413004480663176</v>
      </c>
      <c r="F17" s="18"/>
      <c r="G17" s="18"/>
      <c r="H17" s="18"/>
    </row>
    <row r="18" spans="1:8" x14ac:dyDescent="0.2">
      <c r="A18" s="26"/>
      <c r="B18" s="26"/>
      <c r="C18" s="32"/>
      <c r="D18" s="33"/>
      <c r="E18" s="34"/>
      <c r="F18" s="18"/>
      <c r="G18" s="18"/>
      <c r="H18" s="18"/>
    </row>
    <row r="19" spans="1:8" x14ac:dyDescent="0.2">
      <c r="A19" s="35" t="s">
        <v>36</v>
      </c>
      <c r="B19" s="35"/>
      <c r="C19" s="36"/>
      <c r="D19" s="37">
        <v>2013.4587469000001</v>
      </c>
      <c r="E19" s="38">
        <v>100</v>
      </c>
      <c r="F19" s="18"/>
      <c r="G19" s="18"/>
      <c r="H19" s="18"/>
    </row>
    <row r="20" spans="1:8" x14ac:dyDescent="0.2">
      <c r="C20" s="10"/>
      <c r="D20" s="13"/>
      <c r="E20" s="20"/>
    </row>
    <row r="21" spans="1:8" x14ac:dyDescent="0.2">
      <c r="A21" s="18" t="s">
        <v>723</v>
      </c>
      <c r="C21" s="10"/>
      <c r="D21" s="13"/>
      <c r="E21" s="14"/>
    </row>
    <row r="22" spans="1:8" ht="15" customHeight="1" x14ac:dyDescent="0.3">
      <c r="A22" s="120" t="s">
        <v>724</v>
      </c>
      <c r="B22" s="121"/>
      <c r="C22" s="121"/>
      <c r="D22" s="121"/>
      <c r="E22" s="121"/>
    </row>
    <row r="24" spans="1:8" x14ac:dyDescent="0.2">
      <c r="A24" s="18" t="s">
        <v>39</v>
      </c>
    </row>
    <row r="25" spans="1:8" x14ac:dyDescent="0.2">
      <c r="A25" s="18" t="s">
        <v>40</v>
      </c>
    </row>
    <row r="26" spans="1:8" x14ac:dyDescent="0.2">
      <c r="A26" s="18" t="s">
        <v>41</v>
      </c>
      <c r="B26" s="18"/>
      <c r="C26" s="39" t="s">
        <v>43</v>
      </c>
      <c r="D26" s="41" t="s">
        <v>42</v>
      </c>
    </row>
    <row r="27" spans="1:8" x14ac:dyDescent="0.2">
      <c r="A27" s="9" t="s">
        <v>83</v>
      </c>
      <c r="C27" s="40">
        <v>49.397599999999997</v>
      </c>
      <c r="D27" s="40">
        <v>56.671399999999998</v>
      </c>
    </row>
    <row r="28" spans="1:8" x14ac:dyDescent="0.2">
      <c r="A28" s="9" t="s">
        <v>691</v>
      </c>
      <c r="C28" s="40">
        <v>12.927199999999999</v>
      </c>
      <c r="D28" s="40">
        <v>14.8307</v>
      </c>
    </row>
    <row r="29" spans="1:8" x14ac:dyDescent="0.2">
      <c r="A29" s="9" t="s">
        <v>84</v>
      </c>
      <c r="C29" s="40">
        <v>52.169899999999998</v>
      </c>
      <c r="D29" s="40">
        <v>60.086100000000002</v>
      </c>
    </row>
    <row r="30" spans="1:8" x14ac:dyDescent="0.2">
      <c r="A30" s="9" t="s">
        <v>692</v>
      </c>
      <c r="C30" s="40">
        <v>13.6427</v>
      </c>
      <c r="D30" s="40">
        <v>15.7051</v>
      </c>
    </row>
    <row r="32" spans="1:8" x14ac:dyDescent="0.2">
      <c r="A32" s="9" t="s">
        <v>44</v>
      </c>
    </row>
    <row r="34" spans="1:4" x14ac:dyDescent="0.2">
      <c r="A34" s="18" t="s">
        <v>45</v>
      </c>
      <c r="D34" s="41" t="s">
        <v>46</v>
      </c>
    </row>
    <row r="36" spans="1:4" x14ac:dyDescent="0.2">
      <c r="A36" s="18" t="s">
        <v>203</v>
      </c>
      <c r="D36" s="46">
        <v>0.15160000000000001</v>
      </c>
    </row>
    <row r="38" spans="1:4" x14ac:dyDescent="0.2">
      <c r="A38" s="18" t="s">
        <v>48</v>
      </c>
      <c r="D38" s="41" t="s">
        <v>46</v>
      </c>
    </row>
    <row r="39" spans="1:4" x14ac:dyDescent="0.2">
      <c r="A39" s="9" t="s">
        <v>49</v>
      </c>
      <c r="D39" s="41"/>
    </row>
    <row r="40" spans="1:4" x14ac:dyDescent="0.2">
      <c r="A40" s="48" t="s">
        <v>709</v>
      </c>
      <c r="D40" s="41"/>
    </row>
    <row r="42" spans="1:4" x14ac:dyDescent="0.2">
      <c r="A42" s="18" t="s">
        <v>1283</v>
      </c>
    </row>
    <row r="43" spans="1:4" x14ac:dyDescent="0.2">
      <c r="A43" s="48"/>
    </row>
    <row r="44" spans="1:4" x14ac:dyDescent="0.2">
      <c r="A44" s="49" t="s">
        <v>1263</v>
      </c>
    </row>
    <row r="45" spans="1:4" x14ac:dyDescent="0.2">
      <c r="A45" s="67"/>
    </row>
    <row r="46" spans="1:4" x14ac:dyDescent="0.2">
      <c r="A46" s="65"/>
    </row>
    <row r="47" spans="1:4" x14ac:dyDescent="0.2">
      <c r="A47" s="65"/>
    </row>
    <row r="48" spans="1:4" x14ac:dyDescent="0.2">
      <c r="A48" s="65"/>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ht="20.399999999999999" x14ac:dyDescent="0.2">
      <c r="A58" s="73" t="s">
        <v>1296</v>
      </c>
    </row>
    <row r="59" spans="1:1" x14ac:dyDescent="0.2">
      <c r="A59" s="65"/>
    </row>
    <row r="60" spans="1:1" x14ac:dyDescent="0.2">
      <c r="A60" s="49" t="s">
        <v>1262</v>
      </c>
    </row>
    <row r="61" spans="1:1" x14ac:dyDescent="0.2">
      <c r="A61" s="65"/>
    </row>
    <row r="62" spans="1:1" x14ac:dyDescent="0.2">
      <c r="A62" s="65"/>
    </row>
    <row r="63" spans="1:1" x14ac:dyDescent="0.2">
      <c r="A63" s="65"/>
    </row>
    <row r="64" spans="1:1"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sheetData>
  <mergeCells count="2">
    <mergeCell ref="A1:E1"/>
    <mergeCell ref="A22:E22"/>
  </mergeCells>
  <conditionalFormatting sqref="E5:E10 E13:E20">
    <cfRule type="cellIs" dxfId="32" priority="2" stopIfTrue="1" operator="between">
      <formula>0.009</formula>
      <formula>-0.009</formula>
    </cfRule>
  </conditionalFormatting>
  <conditionalFormatting sqref="E21">
    <cfRule type="cellIs" dxfId="31" priority="1" stopIfTrue="1" operator="between">
      <formula>0.009</formula>
      <formula>-0.009</formula>
    </cfRule>
  </conditionalFormatting>
  <hyperlinks>
    <hyperlink ref="A40" r:id="rId1" xr:uid="{00000000-0004-0000-2600-000001000000}"/>
  </hyperlinks>
  <pageMargins left="0.7" right="0.7" top="0.75" bottom="0.75" header="0.3" footer="0.3"/>
  <pageSetup paperSize="9" scale="62"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2"/>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50.77734375" style="9" customWidth="1"/>
    <col min="3" max="3" width="15.44140625" style="9" bestFit="1" customWidth="1"/>
    <col min="4" max="4" width="23" style="10" bestFit="1" customWidth="1"/>
    <col min="5" max="5" width="13.5546875" style="13" customWidth="1"/>
    <col min="6" max="16384" width="9.21875" style="9"/>
  </cols>
  <sheetData>
    <row r="1" spans="1:8" s="1" customFormat="1" ht="13.8" x14ac:dyDescent="0.2">
      <c r="A1" s="113" t="s">
        <v>28</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694</v>
      </c>
      <c r="B6" s="54" t="s">
        <v>693</v>
      </c>
      <c r="C6" s="31">
        <v>329972.60100000002</v>
      </c>
      <c r="D6" s="29">
        <v>277.08525250000002</v>
      </c>
      <c r="E6" s="30">
        <v>43.009458756472199</v>
      </c>
    </row>
    <row r="7" spans="1:8" x14ac:dyDescent="0.2">
      <c r="A7" s="27" t="s">
        <v>677</v>
      </c>
      <c r="B7" s="54" t="s">
        <v>676</v>
      </c>
      <c r="C7" s="31">
        <v>29182.274000000001</v>
      </c>
      <c r="D7" s="29">
        <v>223.04729900000001</v>
      </c>
      <c r="E7" s="30">
        <v>34.621631864305101</v>
      </c>
    </row>
    <row r="8" spans="1:8" x14ac:dyDescent="0.2">
      <c r="A8" s="27" t="s">
        <v>690</v>
      </c>
      <c r="B8" s="54" t="s">
        <v>689</v>
      </c>
      <c r="C8" s="31">
        <v>15098.451999999999</v>
      </c>
      <c r="D8" s="29">
        <v>63.717535900000001</v>
      </c>
      <c r="E8" s="30">
        <v>9.8903016585304808</v>
      </c>
    </row>
    <row r="9" spans="1:8" x14ac:dyDescent="0.2">
      <c r="A9" s="27" t="s">
        <v>701</v>
      </c>
      <c r="B9" s="54" t="s">
        <v>700</v>
      </c>
      <c r="C9" s="31">
        <v>3721.732</v>
      </c>
      <c r="D9" s="29">
        <v>62.582561099999999</v>
      </c>
      <c r="E9" s="30">
        <v>9.7141296991432409</v>
      </c>
    </row>
    <row r="10" spans="1:8" ht="20.399999999999999" x14ac:dyDescent="0.2">
      <c r="A10" s="27" t="s">
        <v>695</v>
      </c>
      <c r="B10" s="54" t="s">
        <v>725</v>
      </c>
      <c r="C10" s="31">
        <v>19241.138999999999</v>
      </c>
      <c r="D10" s="29">
        <v>8.1431386000000003</v>
      </c>
      <c r="E10" s="30">
        <v>1.2639863746084301</v>
      </c>
    </row>
    <row r="11" spans="1:8" ht="20.399999999999999" x14ac:dyDescent="0.2">
      <c r="A11" s="27" t="s">
        <v>697</v>
      </c>
      <c r="B11" s="54" t="s">
        <v>696</v>
      </c>
      <c r="C11" s="31">
        <v>196087.27</v>
      </c>
      <c r="D11" s="29">
        <v>0</v>
      </c>
      <c r="E11" s="29">
        <v>0</v>
      </c>
    </row>
    <row r="12" spans="1:8" ht="20.399999999999999" x14ac:dyDescent="0.2">
      <c r="A12" s="27" t="s">
        <v>699</v>
      </c>
      <c r="B12" s="54" t="s">
        <v>698</v>
      </c>
      <c r="C12" s="31">
        <v>161743.72099999999</v>
      </c>
      <c r="D12" s="29">
        <v>0</v>
      </c>
      <c r="E12" s="29">
        <v>0</v>
      </c>
    </row>
    <row r="13" spans="1:8" x14ac:dyDescent="0.2">
      <c r="A13" s="26" t="s">
        <v>33</v>
      </c>
      <c r="B13" s="26"/>
      <c r="C13" s="32"/>
      <c r="D13" s="33">
        <f>SUM(D6:D12)</f>
        <v>634.57578710000007</v>
      </c>
      <c r="E13" s="34">
        <f>SUM(E6:E12)</f>
        <v>98.499508353059454</v>
      </c>
      <c r="F13" s="18"/>
      <c r="G13" s="18"/>
      <c r="H13" s="18"/>
    </row>
    <row r="14" spans="1:8" x14ac:dyDescent="0.2">
      <c r="A14" s="27"/>
      <c r="B14" s="27"/>
      <c r="C14" s="28"/>
      <c r="D14" s="29"/>
      <c r="E14" s="30"/>
    </row>
    <row r="15" spans="1:8" x14ac:dyDescent="0.2">
      <c r="A15" s="26" t="s">
        <v>35</v>
      </c>
      <c r="B15" s="26"/>
      <c r="C15" s="32"/>
      <c r="D15" s="33">
        <f>D13</f>
        <v>634.57578710000007</v>
      </c>
      <c r="E15" s="34">
        <f>E13</f>
        <v>98.499508353059454</v>
      </c>
      <c r="F15" s="18"/>
      <c r="G15" s="18"/>
      <c r="H15" s="18"/>
    </row>
    <row r="16" spans="1:8" x14ac:dyDescent="0.2">
      <c r="A16" s="26"/>
      <c r="B16" s="26"/>
      <c r="C16" s="32"/>
      <c r="D16" s="33"/>
      <c r="E16" s="34"/>
      <c r="F16" s="18"/>
      <c r="G16" s="18"/>
      <c r="H16" s="18"/>
    </row>
    <row r="17" spans="1:8" x14ac:dyDescent="0.2">
      <c r="A17" s="26" t="s">
        <v>37</v>
      </c>
      <c r="B17" s="26"/>
      <c r="C17" s="32"/>
      <c r="D17" s="33">
        <f>D19-(D13)</f>
        <v>9.666806299999962</v>
      </c>
      <c r="E17" s="34">
        <f>E19-(E13)</f>
        <v>1.5004916469405458</v>
      </c>
      <c r="F17" s="18"/>
      <c r="G17" s="18"/>
      <c r="H17" s="18"/>
    </row>
    <row r="18" spans="1:8" x14ac:dyDescent="0.2">
      <c r="A18" s="26"/>
      <c r="B18" s="26"/>
      <c r="C18" s="32"/>
      <c r="D18" s="33"/>
      <c r="E18" s="34"/>
      <c r="F18" s="18"/>
      <c r="G18" s="18"/>
      <c r="H18" s="18"/>
    </row>
    <row r="19" spans="1:8" x14ac:dyDescent="0.2">
      <c r="A19" s="35" t="s">
        <v>36</v>
      </c>
      <c r="B19" s="35"/>
      <c r="C19" s="36"/>
      <c r="D19" s="37">
        <v>644.24259340000003</v>
      </c>
      <c r="E19" s="38">
        <v>100</v>
      </c>
      <c r="F19" s="18"/>
      <c r="G19" s="18"/>
      <c r="H19" s="18"/>
    </row>
    <row r="20" spans="1:8" x14ac:dyDescent="0.2">
      <c r="C20" s="10"/>
      <c r="D20" s="13"/>
      <c r="E20" s="20"/>
    </row>
    <row r="21" spans="1:8" x14ac:dyDescent="0.2">
      <c r="A21" s="18" t="s">
        <v>723</v>
      </c>
    </row>
    <row r="22" spans="1:8" ht="29.25" customHeight="1" x14ac:dyDescent="0.3">
      <c r="A22" s="120" t="s">
        <v>724</v>
      </c>
      <c r="B22" s="121"/>
      <c r="C22" s="121"/>
      <c r="D22" s="121"/>
      <c r="E22" s="121"/>
    </row>
    <row r="24" spans="1:8" x14ac:dyDescent="0.2">
      <c r="A24" s="18" t="s">
        <v>39</v>
      </c>
    </row>
    <row r="25" spans="1:8" x14ac:dyDescent="0.2">
      <c r="A25" s="18" t="s">
        <v>40</v>
      </c>
    </row>
    <row r="26" spans="1:8" x14ac:dyDescent="0.2">
      <c r="A26" s="18" t="s">
        <v>41</v>
      </c>
      <c r="B26" s="18"/>
      <c r="C26" s="39" t="s">
        <v>43</v>
      </c>
      <c r="D26" s="41" t="s">
        <v>42</v>
      </c>
    </row>
    <row r="27" spans="1:8" x14ac:dyDescent="0.2">
      <c r="A27" s="9" t="s">
        <v>83</v>
      </c>
      <c r="C27" s="40">
        <v>66.332700000000003</v>
      </c>
      <c r="D27" s="40">
        <v>78.262600000000006</v>
      </c>
    </row>
    <row r="28" spans="1:8" x14ac:dyDescent="0.2">
      <c r="A28" s="9" t="s">
        <v>691</v>
      </c>
      <c r="C28" s="40">
        <v>21.534099999999999</v>
      </c>
      <c r="D28" s="40">
        <v>25.4069</v>
      </c>
    </row>
    <row r="29" spans="1:8" x14ac:dyDescent="0.2">
      <c r="A29" s="9" t="s">
        <v>84</v>
      </c>
      <c r="C29" s="40">
        <v>69.612300000000005</v>
      </c>
      <c r="D29" s="40">
        <v>82.328800000000001</v>
      </c>
    </row>
    <row r="30" spans="1:8" x14ac:dyDescent="0.2">
      <c r="A30" s="9" t="s">
        <v>692</v>
      </c>
      <c r="C30" s="40">
        <v>22.960100000000001</v>
      </c>
      <c r="D30" s="40">
        <v>27.144600000000001</v>
      </c>
    </row>
    <row r="32" spans="1:8" x14ac:dyDescent="0.2">
      <c r="A32" s="9" t="s">
        <v>44</v>
      </c>
    </row>
    <row r="34" spans="1:4" x14ac:dyDescent="0.2">
      <c r="A34" s="18" t="s">
        <v>45</v>
      </c>
      <c r="D34" s="41" t="s">
        <v>46</v>
      </c>
    </row>
    <row r="36" spans="1:4" x14ac:dyDescent="0.2">
      <c r="A36" s="18" t="s">
        <v>203</v>
      </c>
      <c r="D36" s="46">
        <v>0.1694</v>
      </c>
    </row>
    <row r="38" spans="1:4" x14ac:dyDescent="0.2">
      <c r="A38" s="18" t="s">
        <v>48</v>
      </c>
      <c r="D38" s="41" t="s">
        <v>46</v>
      </c>
    </row>
    <row r="39" spans="1:4" x14ac:dyDescent="0.2">
      <c r="A39" s="9" t="s">
        <v>49</v>
      </c>
      <c r="D39" s="41"/>
    </row>
    <row r="40" spans="1:4" x14ac:dyDescent="0.2">
      <c r="A40" s="48" t="s">
        <v>709</v>
      </c>
      <c r="D40" s="41"/>
    </row>
    <row r="42" spans="1:4" x14ac:dyDescent="0.2">
      <c r="A42" s="18" t="s">
        <v>1280</v>
      </c>
    </row>
    <row r="43" spans="1:4" x14ac:dyDescent="0.2">
      <c r="A43" s="48"/>
    </row>
    <row r="44" spans="1:4" x14ac:dyDescent="0.2">
      <c r="A44" s="49" t="s">
        <v>1263</v>
      </c>
    </row>
    <row r="45" spans="1:4" x14ac:dyDescent="0.2">
      <c r="A45" s="67"/>
    </row>
    <row r="46" spans="1:4" x14ac:dyDescent="0.2">
      <c r="A46" s="65"/>
    </row>
    <row r="47" spans="1:4" x14ac:dyDescent="0.2">
      <c r="A47" s="65"/>
    </row>
    <row r="48" spans="1:4" x14ac:dyDescent="0.2">
      <c r="A48" s="65"/>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ht="20.399999999999999" x14ac:dyDescent="0.2">
      <c r="A58" s="73" t="s">
        <v>1297</v>
      </c>
    </row>
    <row r="59" spans="1:1" x14ac:dyDescent="0.2">
      <c r="A59" s="65"/>
    </row>
    <row r="60" spans="1:1" x14ac:dyDescent="0.2">
      <c r="A60" s="49" t="s">
        <v>1262</v>
      </c>
    </row>
    <row r="61" spans="1:1" x14ac:dyDescent="0.2">
      <c r="A61" s="65"/>
    </row>
    <row r="62" spans="1:1" x14ac:dyDescent="0.2">
      <c r="A62" s="65"/>
    </row>
    <row r="63" spans="1:1" x14ac:dyDescent="0.2">
      <c r="A63" s="65"/>
    </row>
    <row r="64" spans="1:1"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sheetData>
  <mergeCells count="2">
    <mergeCell ref="A1:E1"/>
    <mergeCell ref="A22:E22"/>
  </mergeCells>
  <conditionalFormatting sqref="E5:E10 E13:E20">
    <cfRule type="cellIs" dxfId="30" priority="1" stopIfTrue="1" operator="between">
      <formula>0.009</formula>
      <formula>-0.009</formula>
    </cfRule>
  </conditionalFormatting>
  <hyperlinks>
    <hyperlink ref="A40" r:id="rId1" xr:uid="{00000000-0004-0000-2700-000001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2"/>
  <sheetViews>
    <sheetView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50.77734375" style="9" customWidth="1"/>
    <col min="3" max="3" width="15.44140625" style="9" bestFit="1" customWidth="1"/>
    <col min="4" max="4" width="23" style="10" bestFit="1" customWidth="1"/>
    <col min="5" max="5" width="13.5546875" style="13" customWidth="1"/>
    <col min="6" max="16384" width="9.21875" style="9"/>
  </cols>
  <sheetData>
    <row r="1" spans="1:8" s="1" customFormat="1" ht="13.8" x14ac:dyDescent="0.2">
      <c r="A1" s="113" t="s">
        <v>29</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x14ac:dyDescent="0.2">
      <c r="A6" s="27" t="s">
        <v>677</v>
      </c>
      <c r="B6" s="54" t="s">
        <v>676</v>
      </c>
      <c r="C6" s="31">
        <v>78475.573999999993</v>
      </c>
      <c r="D6" s="29">
        <v>599.8081171</v>
      </c>
      <c r="E6" s="30">
        <v>49.459992558314603</v>
      </c>
    </row>
    <row r="7" spans="1:8" x14ac:dyDescent="0.2">
      <c r="A7" s="27" t="s">
        <v>694</v>
      </c>
      <c r="B7" s="54" t="s">
        <v>693</v>
      </c>
      <c r="C7" s="31">
        <v>273735.67800000001</v>
      </c>
      <c r="D7" s="29">
        <v>229.86187100000001</v>
      </c>
      <c r="E7" s="30">
        <v>18.954339071081399</v>
      </c>
    </row>
    <row r="8" spans="1:8" x14ac:dyDescent="0.2">
      <c r="A8" s="27" t="s">
        <v>690</v>
      </c>
      <c r="B8" s="54" t="s">
        <v>689</v>
      </c>
      <c r="C8" s="31">
        <v>42891.156000000003</v>
      </c>
      <c r="D8" s="29">
        <v>181.0065544</v>
      </c>
      <c r="E8" s="30">
        <v>14.9257447146845</v>
      </c>
    </row>
    <row r="9" spans="1:8" x14ac:dyDescent="0.2">
      <c r="A9" s="27" t="s">
        <v>701</v>
      </c>
      <c r="B9" s="54" t="s">
        <v>700</v>
      </c>
      <c r="C9" s="31">
        <v>10619.232</v>
      </c>
      <c r="D9" s="29">
        <v>178.5670585</v>
      </c>
      <c r="E9" s="30">
        <v>14.724584634285099</v>
      </c>
    </row>
    <row r="10" spans="1:8" ht="20.399999999999999" x14ac:dyDescent="0.2">
      <c r="A10" s="27" t="s">
        <v>695</v>
      </c>
      <c r="B10" s="54" t="s">
        <v>725</v>
      </c>
      <c r="C10" s="31">
        <v>14819.223</v>
      </c>
      <c r="D10" s="29">
        <v>6.2717175000000003</v>
      </c>
      <c r="E10" s="30">
        <v>0.51716389297568499</v>
      </c>
    </row>
    <row r="11" spans="1:8" ht="20.399999999999999" x14ac:dyDescent="0.2">
      <c r="A11" s="27" t="s">
        <v>697</v>
      </c>
      <c r="B11" s="54" t="s">
        <v>696</v>
      </c>
      <c r="C11" s="31">
        <v>167004.62</v>
      </c>
      <c r="D11" s="29">
        <v>0</v>
      </c>
      <c r="E11" s="29">
        <v>0</v>
      </c>
    </row>
    <row r="12" spans="1:8" ht="20.399999999999999" x14ac:dyDescent="0.2">
      <c r="A12" s="27" t="s">
        <v>699</v>
      </c>
      <c r="B12" s="54" t="s">
        <v>698</v>
      </c>
      <c r="C12" s="31">
        <v>134545.87</v>
      </c>
      <c r="D12" s="29">
        <v>0</v>
      </c>
      <c r="E12" s="29">
        <v>0</v>
      </c>
    </row>
    <row r="13" spans="1:8" x14ac:dyDescent="0.2">
      <c r="A13" s="26" t="s">
        <v>33</v>
      </c>
      <c r="B13" s="26"/>
      <c r="C13" s="32"/>
      <c r="D13" s="33">
        <f>SUM(D6:D12)</f>
        <v>1195.5153184999999</v>
      </c>
      <c r="E13" s="34">
        <f>SUM(E6:E12)</f>
        <v>98.581824871341283</v>
      </c>
      <c r="F13" s="18"/>
      <c r="G13" s="18"/>
      <c r="H13" s="18"/>
    </row>
    <row r="14" spans="1:8" x14ac:dyDescent="0.2">
      <c r="A14" s="27"/>
      <c r="B14" s="27"/>
      <c r="C14" s="28"/>
      <c r="D14" s="29"/>
      <c r="E14" s="30"/>
    </row>
    <row r="15" spans="1:8" x14ac:dyDescent="0.2">
      <c r="A15" s="26" t="s">
        <v>35</v>
      </c>
      <c r="B15" s="26"/>
      <c r="C15" s="32"/>
      <c r="D15" s="33">
        <f>D13</f>
        <v>1195.5153184999999</v>
      </c>
      <c r="E15" s="34">
        <f>E13</f>
        <v>98.581824871341283</v>
      </c>
      <c r="F15" s="18"/>
      <c r="G15" s="18"/>
      <c r="H15" s="18"/>
    </row>
    <row r="16" spans="1:8" x14ac:dyDescent="0.2">
      <c r="A16" s="26"/>
      <c r="B16" s="26"/>
      <c r="C16" s="32"/>
      <c r="D16" s="33"/>
      <c r="E16" s="34"/>
      <c r="F16" s="18"/>
      <c r="G16" s="18"/>
      <c r="H16" s="18"/>
    </row>
    <row r="17" spans="1:8" x14ac:dyDescent="0.2">
      <c r="A17" s="26" t="s">
        <v>37</v>
      </c>
      <c r="B17" s="26"/>
      <c r="C17" s="32"/>
      <c r="D17" s="33">
        <f>D19-(D13)</f>
        <v>17.198404400000072</v>
      </c>
      <c r="E17" s="34">
        <f>E19-(E13)</f>
        <v>1.4181751286587172</v>
      </c>
      <c r="F17" s="18"/>
      <c r="G17" s="18"/>
      <c r="H17" s="18"/>
    </row>
    <row r="18" spans="1:8" x14ac:dyDescent="0.2">
      <c r="A18" s="26"/>
      <c r="B18" s="26"/>
      <c r="C18" s="32"/>
      <c r="D18" s="33"/>
      <c r="E18" s="34"/>
      <c r="F18" s="18"/>
      <c r="G18" s="18"/>
      <c r="H18" s="18"/>
    </row>
    <row r="19" spans="1:8" x14ac:dyDescent="0.2">
      <c r="A19" s="35" t="s">
        <v>36</v>
      </c>
      <c r="B19" s="35"/>
      <c r="C19" s="36"/>
      <c r="D19" s="37">
        <v>1212.7137229</v>
      </c>
      <c r="E19" s="38">
        <v>100</v>
      </c>
      <c r="F19" s="18"/>
      <c r="G19" s="18"/>
      <c r="H19" s="18"/>
    </row>
    <row r="20" spans="1:8" x14ac:dyDescent="0.2">
      <c r="C20" s="10"/>
      <c r="D20" s="13"/>
      <c r="E20" s="20"/>
    </row>
    <row r="21" spans="1:8" x14ac:dyDescent="0.2">
      <c r="A21" s="18" t="s">
        <v>723</v>
      </c>
    </row>
    <row r="22" spans="1:8" ht="25.5" customHeight="1" x14ac:dyDescent="0.3">
      <c r="A22" s="120" t="s">
        <v>724</v>
      </c>
      <c r="B22" s="121"/>
      <c r="C22" s="121"/>
      <c r="D22" s="121"/>
      <c r="E22" s="121"/>
    </row>
    <row r="24" spans="1:8" x14ac:dyDescent="0.2">
      <c r="A24" s="18" t="s">
        <v>39</v>
      </c>
    </row>
    <row r="25" spans="1:8" x14ac:dyDescent="0.2">
      <c r="A25" s="18" t="s">
        <v>40</v>
      </c>
    </row>
    <row r="26" spans="1:8" x14ac:dyDescent="0.2">
      <c r="A26" s="18" t="s">
        <v>41</v>
      </c>
      <c r="B26" s="18"/>
      <c r="C26" s="39" t="s">
        <v>43</v>
      </c>
      <c r="D26" s="41" t="s">
        <v>42</v>
      </c>
    </row>
    <row r="27" spans="1:8" x14ac:dyDescent="0.2">
      <c r="A27" s="9" t="s">
        <v>64</v>
      </c>
      <c r="C27" s="40">
        <v>99.517099999999999</v>
      </c>
      <c r="D27" s="40">
        <v>118.4376</v>
      </c>
    </row>
    <row r="28" spans="1:8" x14ac:dyDescent="0.2">
      <c r="A28" s="9" t="s">
        <v>70</v>
      </c>
      <c r="C28" s="40">
        <v>29.935500000000001</v>
      </c>
      <c r="D28" s="40">
        <v>35.626899999999999</v>
      </c>
    </row>
    <row r="29" spans="1:8" x14ac:dyDescent="0.2">
      <c r="A29" s="9" t="s">
        <v>67</v>
      </c>
      <c r="C29" s="40">
        <v>103.523</v>
      </c>
      <c r="D29" s="40">
        <v>123.4756</v>
      </c>
    </row>
    <row r="30" spans="1:8" x14ac:dyDescent="0.2">
      <c r="A30" s="9" t="s">
        <v>71</v>
      </c>
      <c r="C30" s="40">
        <v>31.524999999999999</v>
      </c>
      <c r="D30" s="40">
        <v>37.588200000000001</v>
      </c>
    </row>
    <row r="32" spans="1:8" x14ac:dyDescent="0.2">
      <c r="A32" s="9" t="s">
        <v>44</v>
      </c>
    </row>
    <row r="34" spans="1:4" x14ac:dyDescent="0.2">
      <c r="A34" s="18" t="s">
        <v>45</v>
      </c>
      <c r="D34" s="41" t="s">
        <v>46</v>
      </c>
    </row>
    <row r="36" spans="1:4" x14ac:dyDescent="0.2">
      <c r="A36" s="18" t="s">
        <v>203</v>
      </c>
      <c r="D36" s="46">
        <v>0.21659999999999999</v>
      </c>
    </row>
    <row r="38" spans="1:4" x14ac:dyDescent="0.2">
      <c r="A38" s="18" t="s">
        <v>48</v>
      </c>
      <c r="D38" s="41" t="s">
        <v>46</v>
      </c>
    </row>
    <row r="39" spans="1:4" x14ac:dyDescent="0.2">
      <c r="A39" s="9" t="s">
        <v>49</v>
      </c>
      <c r="D39" s="41"/>
    </row>
    <row r="40" spans="1:4" x14ac:dyDescent="0.2">
      <c r="A40" s="48" t="s">
        <v>709</v>
      </c>
      <c r="D40" s="41"/>
    </row>
    <row r="42" spans="1:4" x14ac:dyDescent="0.2">
      <c r="A42" s="18" t="s">
        <v>1283</v>
      </c>
    </row>
    <row r="43" spans="1:4" x14ac:dyDescent="0.2">
      <c r="A43" s="48"/>
    </row>
    <row r="44" spans="1:4" x14ac:dyDescent="0.2">
      <c r="A44" s="49" t="s">
        <v>1263</v>
      </c>
    </row>
    <row r="45" spans="1:4" x14ac:dyDescent="0.2">
      <c r="A45" s="67"/>
    </row>
    <row r="46" spans="1:4" x14ac:dyDescent="0.2">
      <c r="A46" s="65"/>
    </row>
    <row r="47" spans="1:4" x14ac:dyDescent="0.2">
      <c r="A47" s="65"/>
    </row>
    <row r="48" spans="1:4" x14ac:dyDescent="0.2">
      <c r="A48" s="65"/>
    </row>
    <row r="49" spans="1:1" x14ac:dyDescent="0.2">
      <c r="A49" s="65"/>
    </row>
    <row r="50" spans="1:1" x14ac:dyDescent="0.2">
      <c r="A50" s="65"/>
    </row>
    <row r="51" spans="1:1" x14ac:dyDescent="0.2">
      <c r="A51" s="65"/>
    </row>
    <row r="52" spans="1:1" x14ac:dyDescent="0.2">
      <c r="A52" s="65"/>
    </row>
    <row r="53" spans="1:1" x14ac:dyDescent="0.2">
      <c r="A53" s="65"/>
    </row>
    <row r="54" spans="1:1" x14ac:dyDescent="0.2">
      <c r="A54" s="65"/>
    </row>
    <row r="55" spans="1:1" x14ac:dyDescent="0.2">
      <c r="A55" s="65"/>
    </row>
    <row r="56" spans="1:1" x14ac:dyDescent="0.2">
      <c r="A56" s="65"/>
    </row>
    <row r="57" spans="1:1" x14ac:dyDescent="0.2">
      <c r="A57" s="65"/>
    </row>
    <row r="58" spans="1:1" ht="20.399999999999999" x14ac:dyDescent="0.2">
      <c r="A58" s="73" t="s">
        <v>1298</v>
      </c>
    </row>
    <row r="59" spans="1:1" x14ac:dyDescent="0.2">
      <c r="A59" s="65"/>
    </row>
    <row r="60" spans="1:1" x14ac:dyDescent="0.2">
      <c r="A60" s="49" t="s">
        <v>1262</v>
      </c>
    </row>
    <row r="61" spans="1:1" x14ac:dyDescent="0.2">
      <c r="A61" s="65"/>
    </row>
    <row r="62" spans="1:1" x14ac:dyDescent="0.2">
      <c r="A62" s="65"/>
    </row>
    <row r="63" spans="1:1" x14ac:dyDescent="0.2">
      <c r="A63" s="65"/>
    </row>
    <row r="64" spans="1:1" x14ac:dyDescent="0.2">
      <c r="A64" s="65"/>
    </row>
    <row r="65" spans="1:1" x14ac:dyDescent="0.2">
      <c r="A65" s="65"/>
    </row>
    <row r="66" spans="1:1" x14ac:dyDescent="0.2">
      <c r="A66" s="65"/>
    </row>
    <row r="67" spans="1:1" x14ac:dyDescent="0.2">
      <c r="A67" s="65"/>
    </row>
    <row r="68" spans="1:1" x14ac:dyDescent="0.2">
      <c r="A68" s="65"/>
    </row>
    <row r="69" spans="1:1" x14ac:dyDescent="0.2">
      <c r="A69" s="65"/>
    </row>
    <row r="70" spans="1:1" x14ac:dyDescent="0.2">
      <c r="A70" s="65"/>
    </row>
    <row r="71" spans="1:1" x14ac:dyDescent="0.2">
      <c r="A71" s="65"/>
    </row>
    <row r="72" spans="1:1" x14ac:dyDescent="0.2">
      <c r="A72" s="65"/>
    </row>
  </sheetData>
  <mergeCells count="2">
    <mergeCell ref="A1:E1"/>
    <mergeCell ref="A22:E22"/>
  </mergeCells>
  <conditionalFormatting sqref="E5:E10 E13:E20">
    <cfRule type="cellIs" dxfId="29" priority="1" stopIfTrue="1" operator="between">
      <formula>0.009</formula>
      <formula>-0.009</formula>
    </cfRule>
  </conditionalFormatting>
  <hyperlinks>
    <hyperlink ref="A40" r:id="rId1" xr:uid="{00000000-0004-0000-2800-000001000000}"/>
  </hyperlinks>
  <pageMargins left="0.7" right="0.7" top="0.75" bottom="0.75" header="0.3" footer="0.3"/>
  <pageSetup paperSize="9" scale="62"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75"/>
  <sheetViews>
    <sheetView showGridLines="0" view="pageBreakPreview" zoomScale="80" zoomScaleNormal="100" zoomScaleSheetLayoutView="80" workbookViewId="0">
      <selection sqref="A1:E1"/>
    </sheetView>
  </sheetViews>
  <sheetFormatPr defaultColWidth="9.21875" defaultRowHeight="10.199999999999999" x14ac:dyDescent="0.2"/>
  <cols>
    <col min="1" max="1" width="37.5546875" style="9" bestFit="1" customWidth="1"/>
    <col min="2" max="2" width="50.77734375" style="9" customWidth="1"/>
    <col min="3" max="3" width="24.77734375" style="9" bestFit="1" customWidth="1"/>
    <col min="4" max="4" width="23" style="10" bestFit="1" customWidth="1"/>
    <col min="5" max="5" width="13.5546875" style="13" customWidth="1"/>
    <col min="6" max="16384" width="9.21875" style="9"/>
  </cols>
  <sheetData>
    <row r="1" spans="1:8" s="1" customFormat="1" ht="15" customHeight="1" x14ac:dyDescent="0.2">
      <c r="A1" s="113" t="s">
        <v>1255</v>
      </c>
      <c r="B1" s="114"/>
      <c r="C1" s="114"/>
      <c r="D1" s="114"/>
      <c r="E1" s="114"/>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34</v>
      </c>
      <c r="B5" s="22"/>
      <c r="C5" s="23"/>
      <c r="D5" s="24"/>
      <c r="E5" s="25"/>
    </row>
    <row r="6" spans="1:8" ht="20.399999999999999" x14ac:dyDescent="0.2">
      <c r="A6" s="27" t="s">
        <v>703</v>
      </c>
      <c r="B6" s="54" t="s">
        <v>702</v>
      </c>
      <c r="C6" s="31">
        <v>4719232.7</v>
      </c>
      <c r="D6" s="29">
        <v>48419.100980000003</v>
      </c>
      <c r="E6" s="30">
        <v>42.047673177102602</v>
      </c>
    </row>
    <row r="7" spans="1:8" ht="20.399999999999999" x14ac:dyDescent="0.2">
      <c r="A7" s="27" t="s">
        <v>682</v>
      </c>
      <c r="B7" s="54" t="s">
        <v>722</v>
      </c>
      <c r="C7" s="31">
        <v>127936.549</v>
      </c>
      <c r="D7" s="29">
        <v>3161.2450869999998</v>
      </c>
      <c r="E7" s="30">
        <v>2.7452595682394598</v>
      </c>
    </row>
    <row r="8" spans="1:8" ht="20.399999999999999" x14ac:dyDescent="0.2">
      <c r="A8" s="27" t="s">
        <v>684</v>
      </c>
      <c r="B8" s="54" t="s">
        <v>683</v>
      </c>
      <c r="C8" s="31">
        <v>1370528.45</v>
      </c>
      <c r="D8" s="29">
        <v>0</v>
      </c>
      <c r="E8" s="29">
        <v>0</v>
      </c>
    </row>
    <row r="9" spans="1:8" ht="20.399999999999999" x14ac:dyDescent="0.2">
      <c r="A9" s="27" t="s">
        <v>686</v>
      </c>
      <c r="B9" s="54" t="s">
        <v>685</v>
      </c>
      <c r="C9" s="31">
        <v>1126813.243</v>
      </c>
      <c r="D9" s="29">
        <v>0</v>
      </c>
      <c r="E9" s="29">
        <v>0</v>
      </c>
    </row>
    <row r="10" spans="1:8" x14ac:dyDescent="0.2">
      <c r="A10" s="26" t="s">
        <v>33</v>
      </c>
      <c r="B10" s="26"/>
      <c r="C10" s="32"/>
      <c r="D10" s="33">
        <f>SUM(D6:D9)</f>
        <v>51580.346067000006</v>
      </c>
      <c r="E10" s="34">
        <f>SUM(E6:E9)</f>
        <v>44.792932745342064</v>
      </c>
      <c r="F10" s="18"/>
      <c r="G10" s="18"/>
      <c r="H10" s="18"/>
    </row>
    <row r="11" spans="1:8" x14ac:dyDescent="0.2">
      <c r="A11" s="27"/>
      <c r="B11" s="27"/>
      <c r="C11" s="28"/>
      <c r="D11" s="29"/>
      <c r="E11" s="30"/>
    </row>
    <row r="12" spans="1:8" x14ac:dyDescent="0.2">
      <c r="A12" s="26" t="s">
        <v>35</v>
      </c>
      <c r="B12" s="26"/>
      <c r="C12" s="32"/>
      <c r="D12" s="33">
        <f>D10</f>
        <v>51580.346067000006</v>
      </c>
      <c r="E12" s="34">
        <f>E10</f>
        <v>44.792932745342064</v>
      </c>
      <c r="F12" s="18"/>
      <c r="G12" s="18"/>
      <c r="H12" s="18"/>
    </row>
    <row r="13" spans="1:8" x14ac:dyDescent="0.2">
      <c r="A13" s="26"/>
      <c r="B13" s="26"/>
      <c r="C13" s="32"/>
      <c r="D13" s="33"/>
      <c r="E13" s="34"/>
      <c r="F13" s="18"/>
      <c r="G13" s="18"/>
      <c r="H13" s="18"/>
    </row>
    <row r="14" spans="1:8" x14ac:dyDescent="0.2">
      <c r="A14" s="26" t="s">
        <v>37</v>
      </c>
      <c r="B14" s="26"/>
      <c r="C14" s="32"/>
      <c r="D14" s="33">
        <f>D16-(D10)</f>
        <v>63572.520480599997</v>
      </c>
      <c r="E14" s="34">
        <f>E16-(E10)</f>
        <v>55.207067254657936</v>
      </c>
      <c r="F14" s="18"/>
      <c r="G14" s="18"/>
      <c r="H14" s="18"/>
    </row>
    <row r="15" spans="1:8" x14ac:dyDescent="0.2">
      <c r="A15" s="26"/>
      <c r="B15" s="26"/>
      <c r="C15" s="32"/>
      <c r="D15" s="33"/>
      <c r="E15" s="34"/>
      <c r="F15" s="18"/>
      <c r="G15" s="18"/>
      <c r="H15" s="18"/>
    </row>
    <row r="16" spans="1:8" x14ac:dyDescent="0.2">
      <c r="A16" s="35" t="s">
        <v>36</v>
      </c>
      <c r="B16" s="35"/>
      <c r="C16" s="36"/>
      <c r="D16" s="37">
        <v>115152.8665476</v>
      </c>
      <c r="E16" s="38">
        <v>100</v>
      </c>
      <c r="F16" s="18"/>
      <c r="G16" s="18"/>
      <c r="H16" s="18"/>
    </row>
    <row r="17" spans="1:5" x14ac:dyDescent="0.2">
      <c r="C17" s="10"/>
      <c r="D17" s="13"/>
      <c r="E17" s="20"/>
    </row>
    <row r="18" spans="1:5" x14ac:dyDescent="0.2">
      <c r="A18" s="18" t="s">
        <v>723</v>
      </c>
      <c r="C18" s="10"/>
      <c r="D18" s="13"/>
      <c r="E18" s="14"/>
    </row>
    <row r="19" spans="1:5" ht="14.4" x14ac:dyDescent="0.3">
      <c r="A19" s="120" t="s">
        <v>724</v>
      </c>
      <c r="B19" s="121"/>
      <c r="C19" s="121"/>
      <c r="D19" s="121"/>
      <c r="E19" s="121"/>
    </row>
    <row r="20" spans="1:5" ht="14.4" x14ac:dyDescent="0.3">
      <c r="A20" s="55"/>
      <c r="B20" s="56"/>
      <c r="C20" s="56"/>
      <c r="D20" s="56"/>
      <c r="E20" s="56"/>
    </row>
    <row r="21" spans="1:5" x14ac:dyDescent="0.2">
      <c r="A21" s="18" t="s">
        <v>39</v>
      </c>
    </row>
    <row r="22" spans="1:5" x14ac:dyDescent="0.2">
      <c r="A22" s="18" t="s">
        <v>40</v>
      </c>
    </row>
    <row r="23" spans="1:5" x14ac:dyDescent="0.2">
      <c r="A23" s="18" t="s">
        <v>41</v>
      </c>
      <c r="B23" s="18"/>
      <c r="C23" s="39" t="s">
        <v>43</v>
      </c>
      <c r="D23" s="41" t="s">
        <v>42</v>
      </c>
    </row>
    <row r="24" spans="1:5" x14ac:dyDescent="0.2">
      <c r="A24" s="9" t="s">
        <v>64</v>
      </c>
      <c r="C24" s="40">
        <v>85.873500000000007</v>
      </c>
      <c r="D24" s="40">
        <v>105.9645</v>
      </c>
    </row>
    <row r="25" spans="1:5" x14ac:dyDescent="0.2">
      <c r="A25" s="9" t="s">
        <v>70</v>
      </c>
      <c r="C25" s="40">
        <v>31.957899999999999</v>
      </c>
      <c r="D25" s="40">
        <v>37.7074</v>
      </c>
    </row>
    <row r="26" spans="1:5" x14ac:dyDescent="0.2">
      <c r="A26" s="9" t="s">
        <v>67</v>
      </c>
      <c r="C26" s="40">
        <v>93.232699999999994</v>
      </c>
      <c r="D26" s="40">
        <v>115.6138</v>
      </c>
    </row>
    <row r="27" spans="1:5" x14ac:dyDescent="0.2">
      <c r="A27" s="9" t="s">
        <v>71</v>
      </c>
      <c r="C27" s="40">
        <v>35.902200000000001</v>
      </c>
      <c r="D27" s="40">
        <v>42.787199999999999</v>
      </c>
    </row>
    <row r="29" spans="1:5" x14ac:dyDescent="0.2">
      <c r="A29" s="18" t="s">
        <v>45</v>
      </c>
    </row>
    <row r="30" spans="1:5" x14ac:dyDescent="0.2">
      <c r="A30" s="115" t="s">
        <v>61</v>
      </c>
      <c r="B30" s="116"/>
      <c r="C30" s="44" t="s">
        <v>62</v>
      </c>
    </row>
    <row r="31" spans="1:5" x14ac:dyDescent="0.2">
      <c r="A31" s="111" t="s">
        <v>70</v>
      </c>
      <c r="B31" s="112"/>
      <c r="C31" s="45">
        <v>1.5</v>
      </c>
    </row>
    <row r="32" spans="1:5" x14ac:dyDescent="0.2">
      <c r="A32" s="111" t="s">
        <v>71</v>
      </c>
      <c r="B32" s="112"/>
      <c r="C32" s="45">
        <v>1.5</v>
      </c>
    </row>
    <row r="33" spans="1:4" x14ac:dyDescent="0.2">
      <c r="A33" s="9" t="s">
        <v>63</v>
      </c>
    </row>
    <row r="34" spans="1:4" x14ac:dyDescent="0.2">
      <c r="A34" s="9" t="s">
        <v>44</v>
      </c>
    </row>
    <row r="36" spans="1:4" x14ac:dyDescent="0.2">
      <c r="A36" s="18" t="s">
        <v>203</v>
      </c>
      <c r="D36" s="46">
        <v>7.1900000000000006E-2</v>
      </c>
    </row>
    <row r="38" spans="1:4" x14ac:dyDescent="0.2">
      <c r="A38" s="18" t="s">
        <v>48</v>
      </c>
      <c r="D38" s="41" t="s">
        <v>46</v>
      </c>
    </row>
    <row r="39" spans="1:4" x14ac:dyDescent="0.2">
      <c r="A39" s="9" t="s">
        <v>49</v>
      </c>
      <c r="D39" s="41"/>
    </row>
    <row r="40" spans="1:4" x14ac:dyDescent="0.2">
      <c r="A40" s="48" t="s">
        <v>709</v>
      </c>
      <c r="D40" s="41"/>
    </row>
    <row r="42" spans="1:4" x14ac:dyDescent="0.2">
      <c r="A42" s="18" t="s">
        <v>1283</v>
      </c>
    </row>
    <row r="43" spans="1:4" x14ac:dyDescent="0.2">
      <c r="A43" s="48"/>
    </row>
    <row r="44" spans="1:4" x14ac:dyDescent="0.2">
      <c r="A44" s="49" t="s">
        <v>1263</v>
      </c>
      <c r="D44" s="9"/>
    </row>
    <row r="45" spans="1:4" ht="10.5" customHeight="1" x14ac:dyDescent="0.2">
      <c r="A45" s="67"/>
      <c r="D45" s="9"/>
    </row>
    <row r="46" spans="1:4" x14ac:dyDescent="0.2">
      <c r="A46" s="65"/>
      <c r="D46" s="9"/>
    </row>
    <row r="47" spans="1:4" x14ac:dyDescent="0.2">
      <c r="A47" s="65"/>
      <c r="D47" s="9"/>
    </row>
    <row r="48" spans="1:4" x14ac:dyDescent="0.2">
      <c r="A48" s="65"/>
      <c r="D48" s="9"/>
    </row>
    <row r="49" spans="1:4" x14ac:dyDescent="0.2">
      <c r="A49" s="65"/>
      <c r="D49" s="9"/>
    </row>
    <row r="50" spans="1:4" x14ac:dyDescent="0.2">
      <c r="A50" s="65"/>
      <c r="D50" s="9"/>
    </row>
    <row r="51" spans="1:4" x14ac:dyDescent="0.2">
      <c r="A51" s="65"/>
      <c r="D51" s="9"/>
    </row>
    <row r="52" spans="1:4" x14ac:dyDescent="0.2">
      <c r="A52" s="65"/>
      <c r="D52" s="9"/>
    </row>
    <row r="53" spans="1:4" x14ac:dyDescent="0.2">
      <c r="A53" s="65"/>
      <c r="D53" s="9"/>
    </row>
    <row r="54" spans="1:4" x14ac:dyDescent="0.2">
      <c r="A54" s="65"/>
      <c r="D54" s="9"/>
    </row>
    <row r="55" spans="1:4" x14ac:dyDescent="0.2">
      <c r="A55" s="65"/>
      <c r="D55" s="9"/>
    </row>
    <row r="56" spans="1:4" x14ac:dyDescent="0.2">
      <c r="A56" s="65"/>
      <c r="D56" s="9"/>
    </row>
    <row r="57" spans="1:4" x14ac:dyDescent="0.2">
      <c r="A57" s="65"/>
      <c r="D57" s="9"/>
    </row>
    <row r="58" spans="1:4" x14ac:dyDescent="0.2">
      <c r="A58" s="49" t="s">
        <v>1276</v>
      </c>
      <c r="D58" s="9"/>
    </row>
    <row r="59" spans="1:4" x14ac:dyDescent="0.2">
      <c r="A59" s="65"/>
      <c r="D59" s="9"/>
    </row>
    <row r="60" spans="1:4" x14ac:dyDescent="0.2">
      <c r="A60" s="49" t="s">
        <v>1262</v>
      </c>
      <c r="D60" s="9"/>
    </row>
    <row r="61" spans="1:4" x14ac:dyDescent="0.2">
      <c r="A61" s="65"/>
      <c r="D61" s="9"/>
    </row>
    <row r="62" spans="1:4" x14ac:dyDescent="0.2">
      <c r="A62" s="65"/>
      <c r="D62" s="9"/>
    </row>
    <row r="63" spans="1:4" x14ac:dyDescent="0.2">
      <c r="A63" s="65"/>
      <c r="D63" s="9"/>
    </row>
    <row r="64" spans="1:4" x14ac:dyDescent="0.2">
      <c r="A64" s="65"/>
      <c r="D64" s="9"/>
    </row>
    <row r="65" spans="1:5" x14ac:dyDescent="0.2">
      <c r="A65" s="65"/>
      <c r="D65" s="9"/>
    </row>
    <row r="66" spans="1:5" x14ac:dyDescent="0.2">
      <c r="A66" s="65"/>
      <c r="D66" s="9"/>
    </row>
    <row r="67" spans="1:5" x14ac:dyDescent="0.2">
      <c r="A67" s="65"/>
      <c r="D67" s="9"/>
    </row>
    <row r="68" spans="1:5" x14ac:dyDescent="0.2">
      <c r="A68" s="65"/>
      <c r="D68" s="9"/>
    </row>
    <row r="69" spans="1:5" x14ac:dyDescent="0.2">
      <c r="A69" s="65"/>
      <c r="D69" s="9"/>
    </row>
    <row r="70" spans="1:5" x14ac:dyDescent="0.2">
      <c r="A70" s="65"/>
      <c r="D70" s="9"/>
    </row>
    <row r="71" spans="1:5" x14ac:dyDescent="0.2">
      <c r="A71" s="65"/>
      <c r="D71" s="9"/>
    </row>
    <row r="72" spans="1:5" x14ac:dyDescent="0.2">
      <c r="A72" s="65"/>
      <c r="D72" s="9"/>
    </row>
    <row r="73" spans="1:5" x14ac:dyDescent="0.2">
      <c r="D73" s="9"/>
    </row>
    <row r="74" spans="1:5" x14ac:dyDescent="0.2">
      <c r="A74" s="48"/>
      <c r="D74" s="9"/>
    </row>
    <row r="75" spans="1:5" x14ac:dyDescent="0.2">
      <c r="A75" s="119" t="s">
        <v>1256</v>
      </c>
      <c r="B75" s="119"/>
      <c r="C75" s="119"/>
      <c r="D75" s="119"/>
      <c r="E75" s="119"/>
    </row>
  </sheetData>
  <mergeCells count="6">
    <mergeCell ref="A75:E75"/>
    <mergeCell ref="A1:E1"/>
    <mergeCell ref="A30:B30"/>
    <mergeCell ref="A31:B31"/>
    <mergeCell ref="A32:B32"/>
    <mergeCell ref="A19:E19"/>
  </mergeCells>
  <conditionalFormatting sqref="E5:E7 E10:E17">
    <cfRule type="cellIs" dxfId="28" priority="2" stopIfTrue="1" operator="between">
      <formula>0.009</formula>
      <formula>-0.009</formula>
    </cfRule>
  </conditionalFormatting>
  <conditionalFormatting sqref="E18">
    <cfRule type="cellIs" dxfId="27" priority="1" stopIfTrue="1" operator="between">
      <formula>0.009</formula>
      <formula>-0.009</formula>
    </cfRule>
  </conditionalFormatting>
  <hyperlinks>
    <hyperlink ref="A40" r:id="rId1" xr:uid="{00000000-0004-0000-2900-000001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70"/>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1072</v>
      </c>
      <c r="B1" s="114"/>
      <c r="C1" s="114"/>
      <c r="D1" s="114"/>
      <c r="E1" s="114"/>
      <c r="F1" s="114"/>
      <c r="G1" s="114"/>
    </row>
    <row r="2" spans="1:9" s="1" customFormat="1" ht="12" x14ac:dyDescent="0.25">
      <c r="A2" s="74" t="s">
        <v>1068</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1073</v>
      </c>
      <c r="B7" s="27" t="s">
        <v>1074</v>
      </c>
      <c r="C7" s="27" t="s">
        <v>1075</v>
      </c>
      <c r="D7" s="31">
        <v>875</v>
      </c>
      <c r="E7" s="29">
        <v>8702.0062500000004</v>
      </c>
      <c r="F7" s="30">
        <v>26.015477754309199</v>
      </c>
      <c r="G7" s="29">
        <v>13.741899999999999</v>
      </c>
    </row>
    <row r="8" spans="1:9" x14ac:dyDescent="0.2">
      <c r="A8" s="27" t="s">
        <v>1076</v>
      </c>
      <c r="B8" s="27" t="s">
        <v>1077</v>
      </c>
      <c r="C8" s="27" t="s">
        <v>1078</v>
      </c>
      <c r="D8" s="31">
        <v>3880</v>
      </c>
      <c r="E8" s="29">
        <v>8623.2612000000008</v>
      </c>
      <c r="F8" s="30">
        <v>25.780061915974599</v>
      </c>
      <c r="G8" s="29">
        <v>8.0411999999999999</v>
      </c>
    </row>
    <row r="9" spans="1:9" x14ac:dyDescent="0.2">
      <c r="A9" s="27" t="s">
        <v>1079</v>
      </c>
      <c r="B9" s="27" t="s">
        <v>1080</v>
      </c>
      <c r="C9" s="27" t="s">
        <v>32</v>
      </c>
      <c r="D9" s="31">
        <v>450</v>
      </c>
      <c r="E9" s="29">
        <v>4455.6480000000001</v>
      </c>
      <c r="F9" s="30">
        <v>13.320584712868101</v>
      </c>
      <c r="G9" s="29">
        <v>9.7899999999999991</v>
      </c>
    </row>
    <row r="10" spans="1:9" x14ac:dyDescent="0.2">
      <c r="A10" s="27" t="s">
        <v>1081</v>
      </c>
      <c r="B10" s="27" t="s">
        <v>1082</v>
      </c>
      <c r="C10" s="27" t="s">
        <v>1078</v>
      </c>
      <c r="D10" s="31">
        <v>268</v>
      </c>
      <c r="E10" s="29">
        <v>2735.56176</v>
      </c>
      <c r="F10" s="30">
        <v>8.1782228222163091</v>
      </c>
      <c r="G10" s="29">
        <v>8.6750000000000007</v>
      </c>
    </row>
    <row r="11" spans="1:9" x14ac:dyDescent="0.2">
      <c r="A11" s="27" t="s">
        <v>1083</v>
      </c>
      <c r="B11" s="27" t="s">
        <v>1084</v>
      </c>
      <c r="C11" s="27" t="s">
        <v>32</v>
      </c>
      <c r="D11" s="31">
        <v>199</v>
      </c>
      <c r="E11" s="29">
        <v>2075.27747</v>
      </c>
      <c r="F11" s="30">
        <v>6.2042399538386999</v>
      </c>
      <c r="G11" s="29">
        <v>9.8648000000000007</v>
      </c>
    </row>
    <row r="12" spans="1:9" x14ac:dyDescent="0.2">
      <c r="A12" s="26" t="s">
        <v>33</v>
      </c>
      <c r="B12" s="26"/>
      <c r="C12" s="26"/>
      <c r="D12" s="32"/>
      <c r="E12" s="33">
        <f>SUM(E6:E11)</f>
        <v>26591.754680000002</v>
      </c>
      <c r="F12" s="34">
        <f>SUM(F6:F11)</f>
        <v>79.498587159206906</v>
      </c>
      <c r="G12" s="33"/>
      <c r="H12" s="18"/>
      <c r="I12" s="18"/>
    </row>
    <row r="13" spans="1:9" x14ac:dyDescent="0.2">
      <c r="A13" s="27"/>
      <c r="B13" s="27"/>
      <c r="C13" s="27"/>
      <c r="D13" s="28"/>
      <c r="E13" s="29"/>
      <c r="F13" s="30"/>
      <c r="G13" s="29"/>
    </row>
    <row r="14" spans="1:9" x14ac:dyDescent="0.2">
      <c r="A14" s="26" t="s">
        <v>1058</v>
      </c>
      <c r="B14" s="27"/>
      <c r="C14" s="27"/>
      <c r="D14" s="28"/>
      <c r="E14" s="29"/>
      <c r="F14" s="30"/>
      <c r="G14" s="29"/>
    </row>
    <row r="15" spans="1:9" x14ac:dyDescent="0.2">
      <c r="A15" s="27" t="s">
        <v>1085</v>
      </c>
      <c r="B15" s="27" t="s">
        <v>1086</v>
      </c>
      <c r="C15" s="27" t="s">
        <v>1087</v>
      </c>
      <c r="D15" s="31">
        <v>600</v>
      </c>
      <c r="E15" s="29">
        <v>0</v>
      </c>
      <c r="F15" s="29">
        <v>0</v>
      </c>
      <c r="G15" s="29">
        <v>0</v>
      </c>
    </row>
    <row r="16" spans="1:9" x14ac:dyDescent="0.2">
      <c r="A16" s="27" t="s">
        <v>1088</v>
      </c>
      <c r="B16" s="27" t="s">
        <v>1089</v>
      </c>
      <c r="C16" s="27" t="s">
        <v>1087</v>
      </c>
      <c r="D16" s="31">
        <v>250</v>
      </c>
      <c r="E16" s="29">
        <v>0</v>
      </c>
      <c r="F16" s="29">
        <v>0</v>
      </c>
      <c r="G16" s="29">
        <v>0</v>
      </c>
    </row>
    <row r="17" spans="1:9" x14ac:dyDescent="0.2">
      <c r="A17" s="27" t="s">
        <v>1090</v>
      </c>
      <c r="B17" s="27" t="s">
        <v>1091</v>
      </c>
      <c r="C17" s="27" t="s">
        <v>1087</v>
      </c>
      <c r="D17" s="31">
        <v>250</v>
      </c>
      <c r="E17" s="29">
        <v>0</v>
      </c>
      <c r="F17" s="29">
        <v>0</v>
      </c>
      <c r="G17" s="29">
        <v>0</v>
      </c>
    </row>
    <row r="18" spans="1:9" x14ac:dyDescent="0.2">
      <c r="A18" s="26" t="s">
        <v>33</v>
      </c>
      <c r="B18" s="26"/>
      <c r="C18" s="26"/>
      <c r="D18" s="32"/>
      <c r="E18" s="33">
        <f>SUM(E14:E17)</f>
        <v>0</v>
      </c>
      <c r="F18" s="33">
        <f>SUM(F14:F17)</f>
        <v>0</v>
      </c>
      <c r="G18" s="33"/>
      <c r="H18" s="18"/>
      <c r="I18" s="18"/>
    </row>
    <row r="19" spans="1:9" x14ac:dyDescent="0.2">
      <c r="A19" s="27"/>
      <c r="B19" s="27"/>
      <c r="C19" s="27"/>
      <c r="D19" s="28"/>
      <c r="E19" s="29"/>
      <c r="F19" s="30"/>
      <c r="G19" s="29"/>
    </row>
    <row r="20" spans="1:9" x14ac:dyDescent="0.2">
      <c r="A20" s="26" t="s">
        <v>34</v>
      </c>
      <c r="B20" s="27"/>
      <c r="C20" s="27"/>
      <c r="D20" s="28"/>
      <c r="E20" s="29"/>
      <c r="F20" s="30"/>
      <c r="G20" s="29"/>
    </row>
    <row r="21" spans="1:9" x14ac:dyDescent="0.2">
      <c r="A21" s="27" t="s">
        <v>1092</v>
      </c>
      <c r="B21" s="27" t="s">
        <v>1093</v>
      </c>
      <c r="C21" s="27" t="s">
        <v>1094</v>
      </c>
      <c r="D21" s="31">
        <v>30220.871999999999</v>
      </c>
      <c r="E21" s="29">
        <v>1028.924317</v>
      </c>
      <c r="F21" s="30">
        <v>3.0760673930544802</v>
      </c>
      <c r="G21" s="29">
        <v>3.2263000000000002</v>
      </c>
    </row>
    <row r="22" spans="1:9" x14ac:dyDescent="0.2">
      <c r="A22" s="26" t="s">
        <v>33</v>
      </c>
      <c r="B22" s="26"/>
      <c r="C22" s="26"/>
      <c r="D22" s="32"/>
      <c r="E22" s="33">
        <f>SUM(E21:E21)</f>
        <v>1028.924317</v>
      </c>
      <c r="F22" s="34">
        <f>SUM(F21:F21)</f>
        <v>3.0760673930544802</v>
      </c>
      <c r="G22" s="33"/>
      <c r="H22" s="18"/>
      <c r="I22" s="18"/>
    </row>
    <row r="23" spans="1:9" x14ac:dyDescent="0.2">
      <c r="A23" s="27"/>
      <c r="B23" s="27"/>
      <c r="C23" s="27"/>
      <c r="D23" s="28"/>
      <c r="E23" s="29"/>
      <c r="F23" s="30"/>
      <c r="G23" s="29"/>
    </row>
    <row r="24" spans="1:9" x14ac:dyDescent="0.2">
      <c r="A24" s="26" t="s">
        <v>35</v>
      </c>
      <c r="B24" s="26"/>
      <c r="C24" s="26"/>
      <c r="D24" s="32"/>
      <c r="E24" s="33">
        <f>E12+E18+E22</f>
        <v>27620.678997000003</v>
      </c>
      <c r="F24" s="34">
        <f>F12+F18+F22</f>
        <v>82.574654552261393</v>
      </c>
      <c r="G24" s="33"/>
      <c r="H24" s="18"/>
      <c r="I24" s="18"/>
    </row>
    <row r="25" spans="1:9" x14ac:dyDescent="0.2">
      <c r="A25" s="26"/>
      <c r="B25" s="26"/>
      <c r="C25" s="26"/>
      <c r="D25" s="32"/>
      <c r="E25" s="33"/>
      <c r="F25" s="34"/>
      <c r="G25" s="33"/>
      <c r="H25" s="18"/>
      <c r="I25" s="18"/>
    </row>
    <row r="26" spans="1:9" x14ac:dyDescent="0.2">
      <c r="A26" s="26" t="s">
        <v>37</v>
      </c>
      <c r="B26" s="26"/>
      <c r="C26" s="26"/>
      <c r="D26" s="32"/>
      <c r="E26" s="33">
        <f>E28-(E12+E18+E22)</f>
        <v>5828.6634759000008</v>
      </c>
      <c r="F26" s="34">
        <f>F28-(F12+F18+F22)</f>
        <v>17.425345447738607</v>
      </c>
      <c r="G26" s="33"/>
      <c r="H26" s="18"/>
      <c r="I26" s="18"/>
    </row>
    <row r="27" spans="1:9" x14ac:dyDescent="0.2">
      <c r="A27" s="26"/>
      <c r="B27" s="26"/>
      <c r="C27" s="26"/>
      <c r="D27" s="32"/>
      <c r="E27" s="33"/>
      <c r="F27" s="34"/>
      <c r="G27" s="33"/>
      <c r="H27" s="18"/>
      <c r="I27" s="18"/>
    </row>
    <row r="28" spans="1:9" x14ac:dyDescent="0.2">
      <c r="A28" s="35" t="s">
        <v>36</v>
      </c>
      <c r="B28" s="35"/>
      <c r="C28" s="35"/>
      <c r="D28" s="36"/>
      <c r="E28" s="37">
        <v>33449.342472900003</v>
      </c>
      <c r="F28" s="38">
        <v>100</v>
      </c>
      <c r="G28" s="37"/>
      <c r="H28" s="18"/>
      <c r="I28" s="18"/>
    </row>
    <row r="30" spans="1:9" x14ac:dyDescent="0.2">
      <c r="A30" s="18" t="s">
        <v>38</v>
      </c>
    </row>
    <row r="31" spans="1:9" x14ac:dyDescent="0.2">
      <c r="A31" s="49" t="s">
        <v>1095</v>
      </c>
    </row>
    <row r="32" spans="1:9" x14ac:dyDescent="0.2">
      <c r="A32" s="83" t="s">
        <v>1179</v>
      </c>
    </row>
    <row r="34" spans="1:5" x14ac:dyDescent="0.2">
      <c r="A34" s="18" t="s">
        <v>39</v>
      </c>
    </row>
    <row r="35" spans="1:5" x14ac:dyDescent="0.2">
      <c r="A35" s="18" t="s">
        <v>40</v>
      </c>
    </row>
    <row r="36" spans="1:5" x14ac:dyDescent="0.2">
      <c r="A36" s="18" t="s">
        <v>41</v>
      </c>
      <c r="B36" s="18"/>
      <c r="C36" s="39" t="s">
        <v>43</v>
      </c>
      <c r="D36" s="19" t="s">
        <v>42</v>
      </c>
    </row>
    <row r="37" spans="1:5" x14ac:dyDescent="0.2">
      <c r="A37" s="9" t="s">
        <v>64</v>
      </c>
      <c r="C37" s="40">
        <v>70.575800000000001</v>
      </c>
      <c r="D37" s="40">
        <v>76.860200000000006</v>
      </c>
    </row>
    <row r="38" spans="1:5" x14ac:dyDescent="0.2">
      <c r="A38" s="9" t="s">
        <v>70</v>
      </c>
      <c r="C38" s="40">
        <v>11.6654</v>
      </c>
      <c r="D38" s="40">
        <v>12.7041</v>
      </c>
    </row>
    <row r="39" spans="1:5" x14ac:dyDescent="0.2">
      <c r="A39" s="9" t="s">
        <v>67</v>
      </c>
      <c r="C39" s="40">
        <v>75.443899999999999</v>
      </c>
      <c r="D39" s="40">
        <v>82.161699999999996</v>
      </c>
    </row>
    <row r="40" spans="1:5" x14ac:dyDescent="0.2">
      <c r="A40" s="9" t="s">
        <v>71</v>
      </c>
      <c r="C40" s="40">
        <v>12.7158</v>
      </c>
      <c r="D40" s="40">
        <v>13.848100000000001</v>
      </c>
    </row>
    <row r="42" spans="1:5" x14ac:dyDescent="0.2">
      <c r="A42" s="9" t="s">
        <v>44</v>
      </c>
    </row>
    <row r="44" spans="1:5" x14ac:dyDescent="0.2">
      <c r="A44" s="18" t="s">
        <v>45</v>
      </c>
      <c r="D44" s="41" t="s">
        <v>46</v>
      </c>
    </row>
    <row r="46" spans="1:5" x14ac:dyDescent="0.2">
      <c r="A46" s="18" t="s">
        <v>795</v>
      </c>
      <c r="D46" s="42">
        <v>2.1732280728493198</v>
      </c>
      <c r="E46" s="13" t="s">
        <v>47</v>
      </c>
    </row>
    <row r="48" spans="1:5" x14ac:dyDescent="0.2">
      <c r="A48" s="18" t="s">
        <v>48</v>
      </c>
      <c r="D48" s="10" t="s">
        <v>46</v>
      </c>
    </row>
    <row r="49" spans="1:5" x14ac:dyDescent="0.2">
      <c r="A49" s="9" t="s">
        <v>49</v>
      </c>
    </row>
    <row r="50" spans="1:5" x14ac:dyDescent="0.2">
      <c r="A50" s="48" t="s">
        <v>1096</v>
      </c>
    </row>
    <row r="52" spans="1:5" x14ac:dyDescent="0.2">
      <c r="A52" s="18" t="s">
        <v>1181</v>
      </c>
    </row>
    <row r="54" spans="1:5" x14ac:dyDescent="0.2">
      <c r="A54" s="9" t="s">
        <v>1182</v>
      </c>
    </row>
    <row r="56" spans="1:5" ht="61.2" x14ac:dyDescent="0.2">
      <c r="A56" s="8" t="s">
        <v>2</v>
      </c>
      <c r="B56" s="106" t="s">
        <v>1183</v>
      </c>
      <c r="C56" s="107" t="s">
        <v>1184</v>
      </c>
      <c r="D56" s="107" t="s">
        <v>1185</v>
      </c>
      <c r="E56" s="107" t="s">
        <v>1186</v>
      </c>
    </row>
    <row r="57" spans="1:5" x14ac:dyDescent="0.2">
      <c r="A57" s="108" t="s">
        <v>1191</v>
      </c>
      <c r="B57" s="108" t="s">
        <v>1192</v>
      </c>
      <c r="C57" s="109">
        <v>0</v>
      </c>
      <c r="D57" s="89">
        <v>0</v>
      </c>
      <c r="E57" s="109">
        <v>1804.072062</v>
      </c>
    </row>
    <row r="58" spans="1:5" x14ac:dyDescent="0.2">
      <c r="A58" s="108" t="s">
        <v>1193</v>
      </c>
      <c r="B58" s="108" t="s">
        <v>1194</v>
      </c>
      <c r="C58" s="109">
        <v>0</v>
      </c>
      <c r="D58" s="89">
        <v>0</v>
      </c>
      <c r="E58" s="109">
        <v>822.32017803169401</v>
      </c>
    </row>
    <row r="59" spans="1:5" x14ac:dyDescent="0.2">
      <c r="A59" s="108" t="s">
        <v>1195</v>
      </c>
      <c r="B59" s="108" t="s">
        <v>1196</v>
      </c>
      <c r="C59" s="109">
        <v>0</v>
      </c>
      <c r="D59" s="89">
        <v>0</v>
      </c>
      <c r="E59" s="109">
        <v>1270.2519809229509</v>
      </c>
    </row>
    <row r="60" spans="1:5" x14ac:dyDescent="0.2">
      <c r="A60" s="108" t="s">
        <v>1197</v>
      </c>
      <c r="B60" s="108" t="s">
        <v>1198</v>
      </c>
      <c r="C60" s="109">
        <v>0</v>
      </c>
      <c r="D60" s="89">
        <v>0</v>
      </c>
      <c r="E60" s="109">
        <v>1786.4874092000002</v>
      </c>
    </row>
    <row r="61" spans="1:5" x14ac:dyDescent="0.2">
      <c r="A61" s="108" t="s">
        <v>1199</v>
      </c>
      <c r="B61" s="108" t="s">
        <v>1200</v>
      </c>
      <c r="C61" s="109">
        <v>0</v>
      </c>
      <c r="D61" s="89">
        <v>0</v>
      </c>
      <c r="E61" s="109">
        <v>3189.8919541739724</v>
      </c>
    </row>
    <row r="63" spans="1:5" x14ac:dyDescent="0.2">
      <c r="A63" s="65" t="s">
        <v>1201</v>
      </c>
      <c r="B63" s="65"/>
      <c r="C63" s="65"/>
      <c r="D63" s="68"/>
      <c r="E63" s="66"/>
    </row>
    <row r="64" spans="1:5" x14ac:dyDescent="0.2">
      <c r="A64" s="65" t="s">
        <v>1189</v>
      </c>
      <c r="B64" s="65"/>
      <c r="C64" s="65"/>
      <c r="D64" s="68"/>
      <c r="E64" s="66"/>
    </row>
    <row r="66" spans="1:7" ht="24" customHeight="1" x14ac:dyDescent="0.3">
      <c r="A66" s="124" t="s">
        <v>1202</v>
      </c>
      <c r="B66" s="125"/>
      <c r="C66" s="125"/>
      <c r="D66" s="125"/>
      <c r="E66" s="125"/>
      <c r="F66" s="125"/>
      <c r="G66" s="125"/>
    </row>
    <row r="68" spans="1:7" ht="48" customHeight="1" x14ac:dyDescent="0.2">
      <c r="A68" s="126" t="s">
        <v>1203</v>
      </c>
      <c r="B68" s="127"/>
      <c r="C68" s="127"/>
      <c r="D68" s="127"/>
      <c r="E68" s="127"/>
      <c r="F68" s="127"/>
      <c r="G68" s="127"/>
    </row>
    <row r="70" spans="1:7" ht="42" customHeight="1" x14ac:dyDescent="0.2">
      <c r="A70" s="118" t="s">
        <v>1204</v>
      </c>
      <c r="B70" s="118"/>
      <c r="C70" s="118"/>
      <c r="D70" s="118"/>
      <c r="E70" s="118"/>
      <c r="F70" s="118"/>
      <c r="G70" s="118"/>
    </row>
    <row r="71" spans="1:7" x14ac:dyDescent="0.2">
      <c r="A71" s="48" t="s">
        <v>1098</v>
      </c>
    </row>
    <row r="73" spans="1:7" ht="24" customHeight="1" x14ac:dyDescent="0.2">
      <c r="A73" s="118" t="s">
        <v>1143</v>
      </c>
      <c r="B73" s="118"/>
      <c r="C73" s="118"/>
      <c r="D73" s="118"/>
      <c r="E73" s="118"/>
      <c r="F73" s="118"/>
      <c r="G73" s="118"/>
    </row>
    <row r="75" spans="1:7" s="65" customFormat="1" x14ac:dyDescent="0.2">
      <c r="A75" s="49" t="s">
        <v>1144</v>
      </c>
      <c r="E75" s="66"/>
      <c r="F75" s="66"/>
      <c r="G75" s="66"/>
    </row>
    <row r="76" spans="1:7" s="65" customFormat="1" x14ac:dyDescent="0.2">
      <c r="A76" s="49"/>
      <c r="E76" s="66"/>
      <c r="F76" s="66"/>
      <c r="G76" s="66"/>
    </row>
    <row r="77" spans="1:7" s="65" customFormat="1" x14ac:dyDescent="0.2">
      <c r="A77" s="49" t="s">
        <v>1263</v>
      </c>
      <c r="E77" s="66"/>
      <c r="F77" s="66"/>
      <c r="G77" s="66"/>
    </row>
    <row r="78" spans="1:7" s="65" customFormat="1" x14ac:dyDescent="0.2">
      <c r="A78" s="67"/>
      <c r="E78" s="66"/>
      <c r="F78" s="66"/>
      <c r="G78" s="66"/>
    </row>
    <row r="79" spans="1:7" s="65" customFormat="1" x14ac:dyDescent="0.2">
      <c r="E79" s="66"/>
      <c r="F79" s="66"/>
      <c r="G79" s="66"/>
    </row>
    <row r="80" spans="1:7" s="65" customFormat="1" x14ac:dyDescent="0.2">
      <c r="E80" s="66"/>
      <c r="F80" s="66"/>
      <c r="G80" s="66"/>
    </row>
    <row r="81" spans="1:7" s="65" customFormat="1" x14ac:dyDescent="0.2">
      <c r="E81" s="66"/>
      <c r="F81" s="66"/>
      <c r="G81" s="66"/>
    </row>
    <row r="82" spans="1:7" s="65" customFormat="1" x14ac:dyDescent="0.2">
      <c r="E82" s="66"/>
      <c r="F82" s="66"/>
      <c r="G82" s="66"/>
    </row>
    <row r="83" spans="1:7" s="65" customFormat="1" x14ac:dyDescent="0.2">
      <c r="E83" s="66"/>
      <c r="F83" s="66"/>
      <c r="G83" s="66"/>
    </row>
    <row r="84" spans="1:7" s="65" customFormat="1" x14ac:dyDescent="0.2">
      <c r="E84" s="66"/>
      <c r="F84" s="66"/>
      <c r="G84" s="66"/>
    </row>
    <row r="85" spans="1:7" s="65" customFormat="1" x14ac:dyDescent="0.2">
      <c r="E85" s="66"/>
      <c r="F85" s="66"/>
      <c r="G85" s="66"/>
    </row>
    <row r="86" spans="1:7" s="65" customFormat="1" x14ac:dyDescent="0.2">
      <c r="E86" s="66"/>
      <c r="F86" s="66"/>
      <c r="G86" s="66"/>
    </row>
    <row r="87" spans="1:7" s="65" customFormat="1" x14ac:dyDescent="0.2">
      <c r="E87" s="66"/>
      <c r="F87" s="66"/>
      <c r="G87" s="66"/>
    </row>
    <row r="88" spans="1:7" s="65" customFormat="1" x14ac:dyDescent="0.2">
      <c r="E88" s="66"/>
      <c r="F88" s="66"/>
      <c r="G88" s="66"/>
    </row>
    <row r="89" spans="1:7" s="65" customFormat="1" x14ac:dyDescent="0.2">
      <c r="E89" s="66"/>
      <c r="F89" s="66"/>
      <c r="G89" s="66"/>
    </row>
    <row r="90" spans="1:7" s="65" customFormat="1" ht="12.45" customHeight="1" x14ac:dyDescent="0.2">
      <c r="E90" s="66"/>
      <c r="F90" s="66"/>
      <c r="G90" s="66"/>
    </row>
    <row r="91" spans="1:7" s="65" customFormat="1" x14ac:dyDescent="0.2">
      <c r="A91" s="75" t="s">
        <v>1270</v>
      </c>
      <c r="E91" s="66"/>
      <c r="F91" s="66"/>
      <c r="G91" s="66"/>
    </row>
    <row r="92" spans="1:7" s="65" customFormat="1" x14ac:dyDescent="0.2">
      <c r="E92" s="66"/>
      <c r="F92" s="66"/>
      <c r="G92" s="66"/>
    </row>
    <row r="93" spans="1:7" s="65" customFormat="1" x14ac:dyDescent="0.2">
      <c r="A93" s="60" t="s">
        <v>1262</v>
      </c>
      <c r="E93" s="66"/>
      <c r="F93" s="66"/>
      <c r="G93" s="66"/>
    </row>
    <row r="94" spans="1:7" s="65" customFormat="1" x14ac:dyDescent="0.2">
      <c r="E94" s="66"/>
      <c r="F94" s="66"/>
      <c r="G94" s="66"/>
    </row>
    <row r="95" spans="1:7" s="65" customFormat="1" x14ac:dyDescent="0.2">
      <c r="E95" s="66"/>
      <c r="F95" s="66"/>
      <c r="G95" s="66"/>
    </row>
    <row r="96" spans="1:7" s="65" customFormat="1" x14ac:dyDescent="0.2">
      <c r="E96" s="66"/>
      <c r="F96" s="66"/>
      <c r="G96" s="66"/>
    </row>
    <row r="97" spans="1:7" s="65" customFormat="1" x14ac:dyDescent="0.2">
      <c r="E97" s="66"/>
      <c r="F97" s="66"/>
      <c r="G97" s="66"/>
    </row>
    <row r="98" spans="1:7" s="65" customFormat="1" x14ac:dyDescent="0.2">
      <c r="E98" s="66"/>
      <c r="F98" s="66"/>
      <c r="G98" s="66"/>
    </row>
    <row r="99" spans="1:7" s="65" customFormat="1" x14ac:dyDescent="0.2">
      <c r="E99" s="66"/>
      <c r="F99" s="66"/>
      <c r="G99" s="66"/>
    </row>
    <row r="100" spans="1:7" s="65" customFormat="1" x14ac:dyDescent="0.2">
      <c r="E100" s="66"/>
      <c r="F100" s="66"/>
      <c r="G100" s="66"/>
    </row>
    <row r="101" spans="1:7" s="65" customFormat="1" x14ac:dyDescent="0.2">
      <c r="E101" s="66"/>
      <c r="F101" s="66"/>
      <c r="G101" s="66"/>
    </row>
    <row r="102" spans="1:7" s="65" customFormat="1" x14ac:dyDescent="0.2">
      <c r="E102" s="66"/>
      <c r="F102" s="66"/>
      <c r="G102" s="66"/>
    </row>
    <row r="103" spans="1:7" s="65" customFormat="1" x14ac:dyDescent="0.2">
      <c r="E103" s="66"/>
      <c r="F103" s="66"/>
      <c r="G103" s="66"/>
    </row>
    <row r="104" spans="1:7" s="65" customFormat="1" x14ac:dyDescent="0.2">
      <c r="E104" s="66"/>
      <c r="F104" s="66"/>
      <c r="G104" s="66"/>
    </row>
    <row r="105" spans="1:7" s="65" customFormat="1" x14ac:dyDescent="0.2">
      <c r="E105" s="66"/>
      <c r="F105" s="66"/>
      <c r="G105" s="66"/>
    </row>
    <row r="107" spans="1:7" x14ac:dyDescent="0.2">
      <c r="A107" s="18" t="s">
        <v>724</v>
      </c>
    </row>
    <row r="109" spans="1:7" s="1" customFormat="1" ht="13.8" x14ac:dyDescent="0.2">
      <c r="A109" s="113" t="s">
        <v>1101</v>
      </c>
      <c r="B109" s="114"/>
      <c r="C109" s="114"/>
      <c r="D109" s="114"/>
      <c r="E109" s="114"/>
      <c r="F109" s="114"/>
      <c r="G109" s="114"/>
    </row>
    <row r="110" spans="1:7" x14ac:dyDescent="0.2">
      <c r="A110" s="18" t="s">
        <v>7</v>
      </c>
    </row>
    <row r="111" spans="1:7" s="1" customFormat="1" ht="17.55" customHeight="1" x14ac:dyDescent="0.2">
      <c r="A111" s="8" t="s">
        <v>2</v>
      </c>
      <c r="B111" s="8" t="s">
        <v>0</v>
      </c>
      <c r="C111" s="17" t="s">
        <v>729</v>
      </c>
      <c r="D111" s="16" t="s">
        <v>1</v>
      </c>
      <c r="E111" s="15" t="s">
        <v>3</v>
      </c>
      <c r="F111" s="15" t="s">
        <v>4</v>
      </c>
      <c r="G111" s="15" t="s">
        <v>6</v>
      </c>
    </row>
    <row r="112" spans="1:7" x14ac:dyDescent="0.2">
      <c r="A112" s="21" t="s">
        <v>30</v>
      </c>
      <c r="B112" s="22"/>
      <c r="C112" s="22"/>
      <c r="D112" s="23"/>
      <c r="E112" s="24"/>
      <c r="F112" s="25"/>
      <c r="G112" s="24"/>
    </row>
    <row r="113" spans="1:9" x14ac:dyDescent="0.2">
      <c r="A113" s="26" t="s">
        <v>31</v>
      </c>
      <c r="B113" s="27"/>
      <c r="C113" s="27"/>
      <c r="D113" s="28"/>
      <c r="E113" s="29"/>
      <c r="F113" s="30"/>
      <c r="G113" s="29"/>
    </row>
    <row r="114" spans="1:9" x14ac:dyDescent="0.2">
      <c r="A114" s="27" t="s">
        <v>1102</v>
      </c>
      <c r="B114" s="27" t="s">
        <v>1103</v>
      </c>
      <c r="C114" s="27" t="s">
        <v>1104</v>
      </c>
      <c r="D114" s="31">
        <v>940</v>
      </c>
      <c r="E114" s="29">
        <v>0</v>
      </c>
      <c r="F114" s="30">
        <v>100</v>
      </c>
      <c r="G114" s="29">
        <v>0</v>
      </c>
    </row>
    <row r="115" spans="1:9" x14ac:dyDescent="0.2">
      <c r="A115" s="26" t="s">
        <v>33</v>
      </c>
      <c r="B115" s="26"/>
      <c r="C115" s="26"/>
      <c r="D115" s="32"/>
      <c r="E115" s="33">
        <f>SUM(E113:E114)</f>
        <v>0</v>
      </c>
      <c r="F115" s="34">
        <f>SUM(F113:F114)</f>
        <v>100</v>
      </c>
      <c r="G115" s="33"/>
      <c r="H115" s="18"/>
      <c r="I115" s="18"/>
    </row>
    <row r="116" spans="1:9" x14ac:dyDescent="0.2">
      <c r="A116" s="27"/>
      <c r="B116" s="27"/>
      <c r="C116" s="27"/>
      <c r="D116" s="28"/>
      <c r="E116" s="29"/>
      <c r="F116" s="30"/>
      <c r="G116" s="29"/>
    </row>
    <row r="117" spans="1:9" x14ac:dyDescent="0.2">
      <c r="A117" s="26" t="s">
        <v>35</v>
      </c>
      <c r="B117" s="26"/>
      <c r="C117" s="26"/>
      <c r="D117" s="32"/>
      <c r="E117" s="33">
        <f>E115</f>
        <v>0</v>
      </c>
      <c r="F117" s="34">
        <f>F115</f>
        <v>100</v>
      </c>
      <c r="G117" s="33"/>
      <c r="H117" s="18"/>
      <c r="I117" s="18"/>
    </row>
    <row r="118" spans="1:9" x14ac:dyDescent="0.2">
      <c r="A118" s="26"/>
      <c r="B118" s="26"/>
      <c r="C118" s="26"/>
      <c r="D118" s="32"/>
      <c r="E118" s="33"/>
      <c r="F118" s="34"/>
      <c r="G118" s="33"/>
      <c r="H118" s="18"/>
      <c r="I118" s="18"/>
    </row>
    <row r="119" spans="1:9" x14ac:dyDescent="0.2">
      <c r="A119" s="26" t="s">
        <v>37</v>
      </c>
      <c r="B119" s="26"/>
      <c r="C119" s="26"/>
      <c r="D119" s="32"/>
      <c r="E119" s="33">
        <f>E121-(E115)</f>
        <v>3.9999999999999998E-7</v>
      </c>
      <c r="F119" s="34">
        <v>0</v>
      </c>
      <c r="G119" s="33"/>
      <c r="H119" s="18"/>
      <c r="I119" s="18"/>
    </row>
    <row r="120" spans="1:9" x14ac:dyDescent="0.2">
      <c r="A120" s="26"/>
      <c r="B120" s="26"/>
      <c r="C120" s="26"/>
      <c r="D120" s="32"/>
      <c r="E120" s="33"/>
      <c r="F120" s="34"/>
      <c r="G120" s="33"/>
      <c r="H120" s="18"/>
      <c r="I120" s="18"/>
    </row>
    <row r="121" spans="1:9" x14ac:dyDescent="0.2">
      <c r="A121" s="35" t="s">
        <v>36</v>
      </c>
      <c r="B121" s="35"/>
      <c r="C121" s="35"/>
      <c r="D121" s="36"/>
      <c r="E121" s="37">
        <v>3.9999999999999998E-7</v>
      </c>
      <c r="F121" s="38">
        <v>100</v>
      </c>
      <c r="G121" s="37"/>
      <c r="H121" s="18"/>
      <c r="I121" s="18"/>
    </row>
    <row r="123" spans="1:9" x14ac:dyDescent="0.2">
      <c r="A123" s="18" t="s">
        <v>38</v>
      </c>
    </row>
    <row r="124" spans="1:9" x14ac:dyDescent="0.2">
      <c r="A124" s="18" t="s">
        <v>1095</v>
      </c>
    </row>
    <row r="125" spans="1:9" s="13" customFormat="1" x14ac:dyDescent="0.2">
      <c r="A125" s="18" t="s">
        <v>1105</v>
      </c>
      <c r="B125" s="9"/>
      <c r="C125" s="9"/>
      <c r="D125" s="10"/>
      <c r="F125" s="14"/>
      <c r="H125" s="9"/>
      <c r="I125" s="9"/>
    </row>
    <row r="127" spans="1:9" s="13" customFormat="1" x14ac:dyDescent="0.2">
      <c r="A127" s="18" t="s">
        <v>39</v>
      </c>
      <c r="B127" s="9"/>
      <c r="C127" s="9"/>
      <c r="D127" s="10"/>
      <c r="F127" s="14"/>
      <c r="H127" s="9"/>
      <c r="I127" s="9"/>
    </row>
    <row r="128" spans="1:9" s="13" customFormat="1" x14ac:dyDescent="0.2">
      <c r="A128" s="18" t="s">
        <v>40</v>
      </c>
      <c r="B128" s="9"/>
      <c r="C128" s="9"/>
      <c r="D128" s="10"/>
      <c r="F128" s="14"/>
      <c r="H128" s="9"/>
      <c r="I128" s="9"/>
    </row>
    <row r="129" spans="1:9" s="13" customFormat="1" x14ac:dyDescent="0.2">
      <c r="A129" s="18" t="s">
        <v>41</v>
      </c>
      <c r="B129" s="18"/>
      <c r="C129" s="39" t="s">
        <v>43</v>
      </c>
      <c r="D129" s="19" t="s">
        <v>42</v>
      </c>
      <c r="F129" s="14"/>
      <c r="H129" s="9"/>
      <c r="I129" s="9"/>
    </row>
    <row r="130" spans="1:9" s="13" customFormat="1" x14ac:dyDescent="0.2">
      <c r="A130" s="9" t="s">
        <v>64</v>
      </c>
      <c r="B130" s="9"/>
      <c r="C130" s="40">
        <v>0</v>
      </c>
      <c r="D130" s="40">
        <v>0</v>
      </c>
      <c r="F130" s="14"/>
      <c r="H130" s="9"/>
      <c r="I130" s="9"/>
    </row>
    <row r="131" spans="1:9" s="13" customFormat="1" x14ac:dyDescent="0.2">
      <c r="A131" s="9" t="s">
        <v>70</v>
      </c>
      <c r="B131" s="9"/>
      <c r="C131" s="40">
        <v>0</v>
      </c>
      <c r="D131" s="40">
        <v>0</v>
      </c>
      <c r="F131" s="14"/>
      <c r="H131" s="9"/>
      <c r="I131" s="9"/>
    </row>
    <row r="132" spans="1:9" s="13" customFormat="1" x14ac:dyDescent="0.2">
      <c r="A132" s="9" t="s">
        <v>67</v>
      </c>
      <c r="B132" s="9"/>
      <c r="C132" s="40">
        <v>0</v>
      </c>
      <c r="D132" s="40">
        <v>0</v>
      </c>
      <c r="F132" s="14"/>
      <c r="H132" s="9"/>
      <c r="I132" s="9"/>
    </row>
    <row r="133" spans="1:9" s="13" customFormat="1" x14ac:dyDescent="0.2">
      <c r="A133" s="9" t="s">
        <v>71</v>
      </c>
      <c r="B133" s="9"/>
      <c r="C133" s="40">
        <v>0</v>
      </c>
      <c r="D133" s="40">
        <v>0</v>
      </c>
      <c r="F133" s="14"/>
      <c r="H133" s="9"/>
      <c r="I133" s="9"/>
    </row>
    <row r="135" spans="1:9" s="13" customFormat="1" x14ac:dyDescent="0.2">
      <c r="A135" s="9" t="s">
        <v>44</v>
      </c>
      <c r="B135" s="9"/>
      <c r="C135" s="9"/>
      <c r="D135" s="10"/>
      <c r="F135" s="14"/>
      <c r="H135" s="9"/>
      <c r="I135" s="9"/>
    </row>
    <row r="137" spans="1:9" s="13" customFormat="1" x14ac:dyDescent="0.2">
      <c r="A137" s="18" t="s">
        <v>1247</v>
      </c>
      <c r="B137" s="9"/>
      <c r="C137" s="9"/>
      <c r="D137" s="41" t="s">
        <v>46</v>
      </c>
      <c r="F137" s="14"/>
      <c r="H137" s="9"/>
      <c r="I137" s="9"/>
    </row>
    <row r="138" spans="1:9" s="13" customFormat="1" x14ac:dyDescent="0.2">
      <c r="A138" s="9" t="s">
        <v>49</v>
      </c>
      <c r="B138" s="9"/>
      <c r="C138" s="9"/>
      <c r="D138" s="10"/>
      <c r="F138" s="14"/>
      <c r="H138" s="9"/>
      <c r="I138" s="9"/>
    </row>
    <row r="139" spans="1:9" s="13" customFormat="1" x14ac:dyDescent="0.2">
      <c r="A139" s="48" t="s">
        <v>709</v>
      </c>
      <c r="B139" s="9"/>
      <c r="C139" s="9"/>
      <c r="D139" s="10"/>
      <c r="F139" s="14"/>
      <c r="H139" s="9"/>
      <c r="I139" s="9"/>
    </row>
    <row r="140" spans="1:9" s="13" customFormat="1" x14ac:dyDescent="0.2">
      <c r="A140" s="48"/>
      <c r="B140" s="9"/>
      <c r="C140" s="9"/>
      <c r="D140" s="10"/>
      <c r="F140" s="14"/>
      <c r="H140" s="9"/>
      <c r="I140" s="9"/>
    </row>
    <row r="141" spans="1:9" s="1" customFormat="1" ht="13.8" x14ac:dyDescent="0.2">
      <c r="A141" s="113" t="s">
        <v>1106</v>
      </c>
      <c r="B141" s="114"/>
      <c r="C141" s="114"/>
      <c r="D141" s="114"/>
      <c r="E141" s="114"/>
      <c r="F141" s="114"/>
      <c r="G141" s="114"/>
    </row>
    <row r="142" spans="1:9" x14ac:dyDescent="0.2">
      <c r="A142" s="18" t="s">
        <v>7</v>
      </c>
    </row>
    <row r="143" spans="1:9" s="1" customFormat="1" ht="17.55" customHeight="1" x14ac:dyDescent="0.2">
      <c r="A143" s="8" t="s">
        <v>2</v>
      </c>
      <c r="B143" s="8" t="s">
        <v>0</v>
      </c>
      <c r="C143" s="17" t="s">
        <v>729</v>
      </c>
      <c r="D143" s="16" t="s">
        <v>1</v>
      </c>
      <c r="E143" s="15" t="s">
        <v>3</v>
      </c>
      <c r="F143" s="15" t="s">
        <v>4</v>
      </c>
      <c r="G143" s="15" t="s">
        <v>6</v>
      </c>
    </row>
    <row r="144" spans="1:9" x14ac:dyDescent="0.2">
      <c r="A144" s="21" t="s">
        <v>30</v>
      </c>
      <c r="B144" s="22"/>
      <c r="C144" s="22"/>
      <c r="D144" s="23"/>
      <c r="E144" s="24"/>
      <c r="F144" s="25"/>
      <c r="G144" s="24"/>
    </row>
    <row r="145" spans="1:9" x14ac:dyDescent="0.2">
      <c r="A145" s="26" t="s">
        <v>31</v>
      </c>
      <c r="B145" s="27"/>
      <c r="C145" s="27"/>
      <c r="D145" s="28"/>
      <c r="E145" s="29"/>
      <c r="F145" s="30"/>
      <c r="G145" s="29"/>
    </row>
    <row r="146" spans="1:9" ht="20.399999999999999" x14ac:dyDescent="0.2">
      <c r="A146" s="27" t="s">
        <v>1107</v>
      </c>
      <c r="B146" s="27" t="s">
        <v>1108</v>
      </c>
      <c r="C146" s="54" t="s">
        <v>1109</v>
      </c>
      <c r="D146" s="31">
        <v>682</v>
      </c>
      <c r="E146" s="29">
        <v>0</v>
      </c>
      <c r="F146" s="30">
        <v>100</v>
      </c>
      <c r="G146" s="29">
        <v>0</v>
      </c>
    </row>
    <row r="147" spans="1:9" x14ac:dyDescent="0.2">
      <c r="A147" s="26" t="s">
        <v>33</v>
      </c>
      <c r="B147" s="26"/>
      <c r="C147" s="26"/>
      <c r="D147" s="32"/>
      <c r="E147" s="33">
        <f>SUM(E145:E146)</f>
        <v>0</v>
      </c>
      <c r="F147" s="34">
        <f>SUM(F145:F146)</f>
        <v>100</v>
      </c>
      <c r="G147" s="33"/>
      <c r="H147" s="18"/>
      <c r="I147" s="18"/>
    </row>
    <row r="148" spans="1:9" x14ac:dyDescent="0.2">
      <c r="A148" s="27"/>
      <c r="B148" s="27"/>
      <c r="C148" s="27"/>
      <c r="D148" s="28"/>
      <c r="E148" s="29"/>
      <c r="F148" s="30"/>
      <c r="G148" s="29"/>
    </row>
    <row r="149" spans="1:9" x14ac:dyDescent="0.2">
      <c r="A149" s="26" t="s">
        <v>35</v>
      </c>
      <c r="B149" s="26"/>
      <c r="C149" s="26"/>
      <c r="D149" s="32"/>
      <c r="E149" s="33">
        <f>E147</f>
        <v>0</v>
      </c>
      <c r="F149" s="34">
        <f>F147</f>
        <v>100</v>
      </c>
      <c r="G149" s="33"/>
      <c r="H149" s="18"/>
      <c r="I149" s="18"/>
    </row>
    <row r="150" spans="1:9" x14ac:dyDescent="0.2">
      <c r="A150" s="26"/>
      <c r="B150" s="26"/>
      <c r="C150" s="26"/>
      <c r="D150" s="32"/>
      <c r="E150" s="33"/>
      <c r="F150" s="34"/>
      <c r="G150" s="33"/>
      <c r="H150" s="18"/>
      <c r="I150" s="18"/>
    </row>
    <row r="151" spans="1:9" x14ac:dyDescent="0.2">
      <c r="A151" s="26" t="s">
        <v>37</v>
      </c>
      <c r="B151" s="26"/>
      <c r="C151" s="26"/>
      <c r="D151" s="32"/>
      <c r="E151" s="33">
        <f>E153-(E147)</f>
        <v>3.9999999999999998E-7</v>
      </c>
      <c r="F151" s="34">
        <v>0</v>
      </c>
      <c r="G151" s="33"/>
      <c r="H151" s="18"/>
      <c r="I151" s="18"/>
    </row>
    <row r="152" spans="1:9" x14ac:dyDescent="0.2">
      <c r="A152" s="26"/>
      <c r="B152" s="26"/>
      <c r="C152" s="26"/>
      <c r="D152" s="32"/>
      <c r="E152" s="33"/>
      <c r="F152" s="34"/>
      <c r="G152" s="33"/>
      <c r="H152" s="18"/>
      <c r="I152" s="18"/>
    </row>
    <row r="153" spans="1:9" x14ac:dyDescent="0.2">
      <c r="A153" s="35" t="s">
        <v>36</v>
      </c>
      <c r="B153" s="35"/>
      <c r="C153" s="35"/>
      <c r="D153" s="36"/>
      <c r="E153" s="37">
        <v>3.9999999999999998E-7</v>
      </c>
      <c r="F153" s="38">
        <v>100</v>
      </c>
      <c r="G153" s="37"/>
      <c r="H153" s="18"/>
      <c r="I153" s="18"/>
    </row>
    <row r="155" spans="1:9" x14ac:dyDescent="0.2">
      <c r="A155" s="18" t="s">
        <v>38</v>
      </c>
    </row>
    <row r="156" spans="1:9" x14ac:dyDescent="0.2">
      <c r="A156" s="18" t="s">
        <v>1095</v>
      </c>
    </row>
    <row r="158" spans="1:9" s="13" customFormat="1" x14ac:dyDescent="0.2">
      <c r="A158" s="18" t="s">
        <v>39</v>
      </c>
      <c r="B158" s="9"/>
      <c r="C158" s="9"/>
      <c r="D158" s="10"/>
      <c r="F158" s="14"/>
      <c r="H158" s="9"/>
      <c r="I158" s="9"/>
    </row>
    <row r="159" spans="1:9" s="13" customFormat="1" x14ac:dyDescent="0.2">
      <c r="A159" s="18" t="s">
        <v>40</v>
      </c>
      <c r="B159" s="9"/>
      <c r="C159" s="9"/>
      <c r="D159" s="10"/>
      <c r="F159" s="14"/>
      <c r="H159" s="9"/>
      <c r="I159" s="9"/>
    </row>
    <row r="160" spans="1:9" s="13" customFormat="1" x14ac:dyDescent="0.2">
      <c r="A160" s="18" t="s">
        <v>41</v>
      </c>
      <c r="B160" s="18"/>
      <c r="C160" s="39" t="s">
        <v>43</v>
      </c>
      <c r="D160" s="19" t="s">
        <v>42</v>
      </c>
      <c r="F160" s="14"/>
      <c r="H160" s="9"/>
      <c r="I160" s="9"/>
    </row>
    <row r="161" spans="1:9" s="13" customFormat="1" x14ac:dyDescent="0.2">
      <c r="A161" s="9" t="s">
        <v>64</v>
      </c>
      <c r="B161" s="9"/>
      <c r="C161" s="40">
        <v>0</v>
      </c>
      <c r="D161" s="40">
        <v>0</v>
      </c>
      <c r="F161" s="14"/>
      <c r="H161" s="9"/>
      <c r="I161" s="9"/>
    </row>
    <row r="162" spans="1:9" s="13" customFormat="1" x14ac:dyDescent="0.2">
      <c r="A162" s="9" t="s">
        <v>70</v>
      </c>
      <c r="B162" s="9"/>
      <c r="C162" s="40">
        <v>0</v>
      </c>
      <c r="D162" s="40">
        <v>0</v>
      </c>
      <c r="F162" s="14"/>
      <c r="H162" s="9"/>
      <c r="I162" s="9"/>
    </row>
    <row r="163" spans="1:9" s="13" customFormat="1" x14ac:dyDescent="0.2">
      <c r="A163" s="9" t="s">
        <v>67</v>
      </c>
      <c r="B163" s="9"/>
      <c r="C163" s="40">
        <v>0</v>
      </c>
      <c r="D163" s="40">
        <v>0</v>
      </c>
      <c r="F163" s="14"/>
      <c r="H163" s="9"/>
      <c r="I163" s="9"/>
    </row>
    <row r="164" spans="1:9" s="13" customFormat="1" x14ac:dyDescent="0.2">
      <c r="A164" s="9" t="s">
        <v>71</v>
      </c>
      <c r="B164" s="9"/>
      <c r="C164" s="40">
        <v>0</v>
      </c>
      <c r="D164" s="40">
        <v>0</v>
      </c>
      <c r="F164" s="14"/>
      <c r="H164" s="9"/>
      <c r="I164" s="9"/>
    </row>
    <row r="166" spans="1:9" s="13" customFormat="1" x14ac:dyDescent="0.2">
      <c r="A166" s="9" t="s">
        <v>44</v>
      </c>
      <c r="B166" s="9"/>
      <c r="C166" s="9"/>
      <c r="D166" s="10"/>
      <c r="F166" s="14"/>
      <c r="H166" s="9"/>
      <c r="I166" s="9"/>
    </row>
    <row r="168" spans="1:9" s="13" customFormat="1" x14ac:dyDescent="0.2">
      <c r="A168" s="18" t="s">
        <v>1247</v>
      </c>
      <c r="B168" s="9"/>
      <c r="C168" s="9"/>
      <c r="D168" s="41" t="s">
        <v>46</v>
      </c>
      <c r="F168" s="14"/>
      <c r="H168" s="9"/>
      <c r="I168" s="9"/>
    </row>
    <row r="169" spans="1:9" s="13" customFormat="1" x14ac:dyDescent="0.2">
      <c r="A169" s="9" t="s">
        <v>49</v>
      </c>
      <c r="B169" s="9"/>
      <c r="C169" s="9"/>
      <c r="D169" s="10"/>
      <c r="F169" s="14"/>
      <c r="H169" s="9"/>
      <c r="I169" s="9"/>
    </row>
    <row r="170" spans="1:9" s="13" customFormat="1" x14ac:dyDescent="0.2">
      <c r="A170" s="48" t="s">
        <v>709</v>
      </c>
      <c r="B170" s="9"/>
      <c r="C170" s="9"/>
      <c r="D170" s="10"/>
      <c r="F170" s="14"/>
      <c r="H170" s="9"/>
      <c r="I170" s="9"/>
    </row>
  </sheetData>
  <mergeCells count="7">
    <mergeCell ref="A141:G141"/>
    <mergeCell ref="A1:G1"/>
    <mergeCell ref="A66:G66"/>
    <mergeCell ref="A68:G68"/>
    <mergeCell ref="A70:G70"/>
    <mergeCell ref="A73:G73"/>
    <mergeCell ref="A109:G109"/>
  </mergeCells>
  <conditionalFormatting sqref="F2:F3 F5:F14 F67 F69 F71:F72 F110 F142 F122:F140 F154:F65507 F74:F108 F19:F65">
    <cfRule type="cellIs" dxfId="26" priority="9" stopIfTrue="1" operator="between">
      <formula>0.009</formula>
      <formula>-0.009</formula>
    </cfRule>
  </conditionalFormatting>
  <conditionalFormatting sqref="F112:F113">
    <cfRule type="cellIs" dxfId="25" priority="8" stopIfTrue="1" operator="between">
      <formula>0.009</formula>
      <formula>-0.009</formula>
    </cfRule>
  </conditionalFormatting>
  <conditionalFormatting sqref="F117:F118 F120:F121">
    <cfRule type="cellIs" dxfId="24" priority="5" stopIfTrue="1" operator="between">
      <formula>0.009</formula>
      <formula>-0.009</formula>
    </cfRule>
  </conditionalFormatting>
  <conditionalFormatting sqref="F115:F116">
    <cfRule type="cellIs" dxfId="23" priority="7" stopIfTrue="1" operator="between">
      <formula>0.009</formula>
      <formula>-0.009</formula>
    </cfRule>
  </conditionalFormatting>
  <conditionalFormatting sqref="F114">
    <cfRule type="cellIs" dxfId="22" priority="6" stopIfTrue="1" operator="between">
      <formula>0.009</formula>
      <formula>-0.009</formula>
    </cfRule>
  </conditionalFormatting>
  <conditionalFormatting sqref="F144:F145">
    <cfRule type="cellIs" dxfId="21" priority="4" stopIfTrue="1" operator="between">
      <formula>0.009</formula>
      <formula>-0.009</formula>
    </cfRule>
  </conditionalFormatting>
  <conditionalFormatting sqref="F149:F150 F152:F153">
    <cfRule type="cellIs" dxfId="20" priority="1" stopIfTrue="1" operator="between">
      <formula>0.009</formula>
      <formula>-0.009</formula>
    </cfRule>
  </conditionalFormatting>
  <conditionalFormatting sqref="F147:F148">
    <cfRule type="cellIs" dxfId="19" priority="3" stopIfTrue="1" operator="between">
      <formula>0.009</formula>
      <formula>-0.009</formula>
    </cfRule>
  </conditionalFormatting>
  <conditionalFormatting sqref="F146">
    <cfRule type="cellIs" dxfId="18" priority="2" stopIfTrue="1" operator="between">
      <formula>0.009</formula>
      <formula>-0.009</formula>
    </cfRule>
  </conditionalFormatting>
  <hyperlinks>
    <hyperlink ref="A50" r:id="rId1" tooltip="https://www.franklintempletonindia.com/investor/reports" xr:uid="{00000000-0004-0000-2A00-000000000000}"/>
    <hyperlink ref="A71" r:id="rId2" tooltip="https://www.franklintempletonindia.com/downloadsServlet/pdf/fair-valuation-reliance-big-reliance-infra-november-4-2020-kgox4tfq" xr:uid="{00000000-0004-0000-2A00-000001000000}"/>
    <hyperlink ref="A139" r:id="rId3" xr:uid="{00000000-0004-0000-2A00-000002000000}"/>
    <hyperlink ref="A170" r:id="rId4" xr:uid="{00000000-0004-0000-2A00-000003000000}"/>
  </hyperlinks>
  <pageMargins left="0.7" right="0.7" top="0.75" bottom="0.75" header="0.3" footer="0.3"/>
  <pageSetup paperSize="9" scale="46" orientation="portrait" r:id="rId5"/>
  <headerFooter>
    <oddFooter>&amp;C&amp;1#&amp;"Calibri"&amp;10&amp;K000000PUBLIC</oddFooter>
    <evenFooter>&amp;LPUBLIC</evenFooter>
    <firstFooter>&amp;LPUBLIC</firstFooter>
  </headerFooter>
  <rowBreaks count="1" manualBreakCount="1">
    <brk id="108" max="6" man="1"/>
  </rowBreaks>
  <colBreaks count="2" manualBreakCount="2">
    <brk id="7" max="1048575" man="1"/>
    <brk id="8" max="1048575" man="1"/>
  </colBreaks>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30"/>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52.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1110</v>
      </c>
      <c r="B1" s="114"/>
      <c r="C1" s="114"/>
      <c r="D1" s="114"/>
      <c r="E1" s="114"/>
      <c r="F1" s="114"/>
      <c r="G1" s="114"/>
    </row>
    <row r="2" spans="1:9" s="1" customFormat="1" ht="12" x14ac:dyDescent="0.25">
      <c r="A2" s="74" t="s">
        <v>1068</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1111</v>
      </c>
      <c r="B7" s="27" t="s">
        <v>1112</v>
      </c>
      <c r="C7" s="27" t="s">
        <v>1113</v>
      </c>
      <c r="D7" s="31">
        <v>650</v>
      </c>
      <c r="E7" s="29">
        <v>6251.1019999999999</v>
      </c>
      <c r="F7" s="30">
        <v>64.539709290609295</v>
      </c>
      <c r="G7" s="29">
        <v>14.639900000000001</v>
      </c>
    </row>
    <row r="8" spans="1:9" x14ac:dyDescent="0.2">
      <c r="A8" s="27" t="s">
        <v>1114</v>
      </c>
      <c r="B8" s="27" t="s">
        <v>1115</v>
      </c>
      <c r="C8" s="27" t="s">
        <v>1078</v>
      </c>
      <c r="D8" s="31">
        <v>300</v>
      </c>
      <c r="E8" s="29">
        <v>751.23</v>
      </c>
      <c r="F8" s="30">
        <v>7.7560989742903601</v>
      </c>
      <c r="G8" s="29">
        <v>6.4665999999999997</v>
      </c>
    </row>
    <row r="9" spans="1:9" x14ac:dyDescent="0.2">
      <c r="A9" s="27" t="s">
        <v>852</v>
      </c>
      <c r="B9" s="27" t="s">
        <v>853</v>
      </c>
      <c r="C9" s="27" t="s">
        <v>854</v>
      </c>
      <c r="D9" s="31">
        <v>2</v>
      </c>
      <c r="E9" s="29">
        <v>20.184180000000001</v>
      </c>
      <c r="F9" s="30">
        <v>0.20839223379642999</v>
      </c>
      <c r="G9" s="29">
        <v>8.5449999999999999</v>
      </c>
    </row>
    <row r="10" spans="1:9" x14ac:dyDescent="0.2">
      <c r="A10" s="26" t="s">
        <v>33</v>
      </c>
      <c r="B10" s="26"/>
      <c r="C10" s="26"/>
      <c r="D10" s="32"/>
      <c r="E10" s="33">
        <f>SUM(E6:E9)</f>
        <v>7022.5161800000005</v>
      </c>
      <c r="F10" s="34">
        <f>SUM(F6:F9)</f>
        <v>72.504200498696079</v>
      </c>
      <c r="G10" s="33"/>
      <c r="H10" s="18"/>
      <c r="I10" s="18"/>
    </row>
    <row r="11" spans="1:9" x14ac:dyDescent="0.2">
      <c r="A11" s="27"/>
      <c r="B11" s="27"/>
      <c r="C11" s="27"/>
      <c r="D11" s="28"/>
      <c r="E11" s="29"/>
      <c r="F11" s="30"/>
      <c r="G11" s="29"/>
    </row>
    <row r="12" spans="1:9" x14ac:dyDescent="0.2">
      <c r="A12" s="26" t="s">
        <v>34</v>
      </c>
      <c r="B12" s="27"/>
      <c r="C12" s="27"/>
      <c r="D12" s="28"/>
      <c r="E12" s="29"/>
      <c r="F12" s="30"/>
      <c r="G12" s="29"/>
    </row>
    <row r="13" spans="1:9" x14ac:dyDescent="0.2">
      <c r="A13" s="27" t="s">
        <v>1092</v>
      </c>
      <c r="B13" s="27" t="s">
        <v>1093</v>
      </c>
      <c r="C13" s="27" t="s">
        <v>1094</v>
      </c>
      <c r="D13" s="31">
        <v>31359.567999999999</v>
      </c>
      <c r="E13" s="29">
        <v>1067.6932850000001</v>
      </c>
      <c r="F13" s="30">
        <v>11.023434624076801</v>
      </c>
      <c r="G13" s="29">
        <v>3.2263000000000002</v>
      </c>
    </row>
    <row r="14" spans="1:9" x14ac:dyDescent="0.2">
      <c r="A14" s="26" t="s">
        <v>33</v>
      </c>
      <c r="B14" s="26"/>
      <c r="C14" s="26"/>
      <c r="D14" s="32"/>
      <c r="E14" s="33">
        <f>SUM(E13:E13)</f>
        <v>1067.6932850000001</v>
      </c>
      <c r="F14" s="34">
        <f>SUM(F13:F13)</f>
        <v>11.023434624076801</v>
      </c>
      <c r="G14" s="33"/>
      <c r="H14" s="18"/>
      <c r="I14" s="18"/>
    </row>
    <row r="15" spans="1:9" x14ac:dyDescent="0.2">
      <c r="A15" s="27"/>
      <c r="B15" s="27"/>
      <c r="C15" s="27"/>
      <c r="D15" s="28"/>
      <c r="E15" s="29"/>
      <c r="F15" s="30"/>
      <c r="G15" s="29"/>
    </row>
    <row r="16" spans="1:9" x14ac:dyDescent="0.2">
      <c r="A16" s="26" t="s">
        <v>35</v>
      </c>
      <c r="B16" s="26"/>
      <c r="C16" s="26"/>
      <c r="D16" s="32"/>
      <c r="E16" s="33">
        <f>E10+E14</f>
        <v>8090.2094650000008</v>
      </c>
      <c r="F16" s="34">
        <f>F10+F14</f>
        <v>83.527635122772878</v>
      </c>
      <c r="G16" s="33"/>
      <c r="H16" s="18"/>
      <c r="I16" s="18"/>
    </row>
    <row r="17" spans="1:9" x14ac:dyDescent="0.2">
      <c r="A17" s="26"/>
      <c r="B17" s="26"/>
      <c r="C17" s="26"/>
      <c r="D17" s="32"/>
      <c r="E17" s="33"/>
      <c r="F17" s="34"/>
      <c r="G17" s="33"/>
      <c r="H17" s="18"/>
      <c r="I17" s="18"/>
    </row>
    <row r="18" spans="1:9" x14ac:dyDescent="0.2">
      <c r="A18" s="26" t="s">
        <v>37</v>
      </c>
      <c r="B18" s="26"/>
      <c r="C18" s="26"/>
      <c r="D18" s="32"/>
      <c r="E18" s="33">
        <f>E20-(E10+E14)</f>
        <v>1595.4585813999993</v>
      </c>
      <c r="F18" s="34">
        <f>F20-(F10+F14)</f>
        <v>16.472364877227122</v>
      </c>
      <c r="G18" s="33"/>
      <c r="H18" s="18"/>
      <c r="I18" s="18"/>
    </row>
    <row r="19" spans="1:9" x14ac:dyDescent="0.2">
      <c r="A19" s="26"/>
      <c r="B19" s="26"/>
      <c r="C19" s="26"/>
      <c r="D19" s="32"/>
      <c r="E19" s="33"/>
      <c r="F19" s="34"/>
      <c r="G19" s="33"/>
      <c r="H19" s="18"/>
      <c r="I19" s="18"/>
    </row>
    <row r="20" spans="1:9" x14ac:dyDescent="0.2">
      <c r="A20" s="35" t="s">
        <v>36</v>
      </c>
      <c r="B20" s="35"/>
      <c r="C20" s="35"/>
      <c r="D20" s="36"/>
      <c r="E20" s="37">
        <v>9685.6680464000001</v>
      </c>
      <c r="F20" s="38">
        <v>100</v>
      </c>
      <c r="G20" s="37"/>
      <c r="H20" s="18"/>
      <c r="I20" s="18"/>
    </row>
    <row r="22" spans="1:9" x14ac:dyDescent="0.2">
      <c r="A22" s="18" t="s">
        <v>38</v>
      </c>
    </row>
    <row r="23" spans="1:9" x14ac:dyDescent="0.2">
      <c r="A23" s="18" t="s">
        <v>1179</v>
      </c>
    </row>
    <row r="24" spans="1:9" x14ac:dyDescent="0.2">
      <c r="A24" s="18"/>
    </row>
    <row r="25" spans="1:9" x14ac:dyDescent="0.2">
      <c r="A25" s="18" t="s">
        <v>39</v>
      </c>
    </row>
    <row r="26" spans="1:9" x14ac:dyDescent="0.2">
      <c r="A26" s="18" t="s">
        <v>40</v>
      </c>
    </row>
    <row r="27" spans="1:9" x14ac:dyDescent="0.2">
      <c r="A27" s="18" t="s">
        <v>41</v>
      </c>
      <c r="B27" s="18"/>
      <c r="C27" s="39" t="s">
        <v>43</v>
      </c>
      <c r="D27" s="19" t="s">
        <v>42</v>
      </c>
    </row>
    <row r="28" spans="1:9" x14ac:dyDescent="0.2">
      <c r="A28" s="9" t="s">
        <v>64</v>
      </c>
      <c r="C28" s="40">
        <v>23.209199999999999</v>
      </c>
      <c r="D28" s="40">
        <v>25.168700000000001</v>
      </c>
    </row>
    <row r="29" spans="1:9" x14ac:dyDescent="0.2">
      <c r="A29" s="9" t="s">
        <v>65</v>
      </c>
      <c r="C29" s="40">
        <v>10.7018</v>
      </c>
      <c r="D29" s="40">
        <v>11.6053</v>
      </c>
    </row>
    <row r="30" spans="1:9" x14ac:dyDescent="0.2">
      <c r="A30" s="9" t="s">
        <v>66</v>
      </c>
      <c r="C30" s="40">
        <v>10.5107</v>
      </c>
      <c r="D30" s="40">
        <v>11.398099999999999</v>
      </c>
    </row>
    <row r="31" spans="1:9" x14ac:dyDescent="0.2">
      <c r="A31" s="9" t="s">
        <v>67</v>
      </c>
      <c r="C31" s="40">
        <v>23.8369</v>
      </c>
      <c r="D31" s="40">
        <v>25.849299999999999</v>
      </c>
    </row>
    <row r="32" spans="1:9" x14ac:dyDescent="0.2">
      <c r="A32" s="9" t="s">
        <v>68</v>
      </c>
      <c r="C32" s="40">
        <v>11.078099999999999</v>
      </c>
      <c r="D32" s="40">
        <v>12.013400000000001</v>
      </c>
    </row>
    <row r="33" spans="1:5" x14ac:dyDescent="0.2">
      <c r="A33" s="9" t="s">
        <v>69</v>
      </c>
      <c r="C33" s="40">
        <v>10.8863</v>
      </c>
      <c r="D33" s="40">
        <v>11.805400000000001</v>
      </c>
    </row>
    <row r="35" spans="1:5" x14ac:dyDescent="0.2">
      <c r="A35" s="9" t="s">
        <v>44</v>
      </c>
    </row>
    <row r="37" spans="1:5" x14ac:dyDescent="0.2">
      <c r="A37" s="18" t="s">
        <v>45</v>
      </c>
      <c r="D37" s="41" t="s">
        <v>46</v>
      </c>
    </row>
    <row r="39" spans="1:5" x14ac:dyDescent="0.2">
      <c r="A39" s="18" t="s">
        <v>795</v>
      </c>
      <c r="D39" s="42">
        <v>1.13322956750685</v>
      </c>
      <c r="E39" s="13" t="s">
        <v>47</v>
      </c>
    </row>
    <row r="41" spans="1:5" x14ac:dyDescent="0.2">
      <c r="A41" s="18" t="s">
        <v>48</v>
      </c>
      <c r="D41" s="10" t="s">
        <v>46</v>
      </c>
    </row>
    <row r="42" spans="1:5" x14ac:dyDescent="0.2">
      <c r="A42" s="9" t="s">
        <v>49</v>
      </c>
    </row>
    <row r="43" spans="1:5" x14ac:dyDescent="0.2">
      <c r="A43" s="48" t="s">
        <v>1096</v>
      </c>
    </row>
    <row r="45" spans="1:5" x14ac:dyDescent="0.2">
      <c r="A45" s="18" t="s">
        <v>1181</v>
      </c>
    </row>
    <row r="47" spans="1:5" x14ac:dyDescent="0.2">
      <c r="A47" s="9" t="s">
        <v>1182</v>
      </c>
    </row>
    <row r="49" spans="1:7" ht="61.2" x14ac:dyDescent="0.2">
      <c r="A49" s="8" t="s">
        <v>2</v>
      </c>
      <c r="B49" s="106" t="s">
        <v>1183</v>
      </c>
      <c r="C49" s="107" t="s">
        <v>1184</v>
      </c>
      <c r="D49" s="107" t="s">
        <v>1185</v>
      </c>
      <c r="E49" s="107" t="s">
        <v>1186</v>
      </c>
    </row>
    <row r="50" spans="1:7" x14ac:dyDescent="0.2">
      <c r="A50" s="108" t="s">
        <v>1205</v>
      </c>
      <c r="B50" s="108" t="s">
        <v>1206</v>
      </c>
      <c r="C50" s="109">
        <v>0</v>
      </c>
      <c r="D50" s="89">
        <v>0</v>
      </c>
      <c r="E50" s="109">
        <v>7441.0527078118184</v>
      </c>
    </row>
    <row r="51" spans="1:7" x14ac:dyDescent="0.2">
      <c r="A51" s="108" t="s">
        <v>1191</v>
      </c>
      <c r="B51" s="108" t="s">
        <v>1192</v>
      </c>
      <c r="C51" s="109">
        <v>0</v>
      </c>
      <c r="D51" s="89">
        <v>0</v>
      </c>
      <c r="E51" s="109">
        <v>14167.051880755575</v>
      </c>
    </row>
    <row r="52" spans="1:7" x14ac:dyDescent="0.2">
      <c r="A52" s="108" t="s">
        <v>1207</v>
      </c>
      <c r="B52" s="108" t="s">
        <v>1208</v>
      </c>
      <c r="C52" s="109">
        <v>0</v>
      </c>
      <c r="D52" s="89">
        <v>0</v>
      </c>
      <c r="E52" s="109">
        <v>3249.5273981712326</v>
      </c>
    </row>
    <row r="53" spans="1:7" ht="20.399999999999999" x14ac:dyDescent="0.2">
      <c r="A53" s="108" t="s">
        <v>1209</v>
      </c>
      <c r="B53" s="110" t="s">
        <v>1210</v>
      </c>
      <c r="C53" s="109">
        <v>0</v>
      </c>
      <c r="D53" s="89">
        <v>0</v>
      </c>
      <c r="E53" s="109">
        <v>10507.510799891781</v>
      </c>
    </row>
    <row r="54" spans="1:7" ht="14.4" x14ac:dyDescent="0.3">
      <c r="A54" s="43"/>
    </row>
    <row r="55" spans="1:7" x14ac:dyDescent="0.2">
      <c r="A55" s="65" t="s">
        <v>1189</v>
      </c>
    </row>
    <row r="57" spans="1:7" ht="24.75" customHeight="1" x14ac:dyDescent="0.3">
      <c r="A57" s="124" t="s">
        <v>1211</v>
      </c>
      <c r="B57" s="125"/>
      <c r="C57" s="125"/>
      <c r="D57" s="125"/>
      <c r="E57" s="125"/>
      <c r="F57" s="125"/>
      <c r="G57" s="125"/>
    </row>
    <row r="59" spans="1:7" ht="48" customHeight="1" x14ac:dyDescent="0.3">
      <c r="A59" s="124" t="s">
        <v>1212</v>
      </c>
      <c r="B59" s="125"/>
      <c r="C59" s="125"/>
      <c r="D59" s="125"/>
      <c r="E59" s="125"/>
      <c r="F59" s="125"/>
      <c r="G59" s="125"/>
    </row>
    <row r="60" spans="1:7" x14ac:dyDescent="0.2">
      <c r="A60" s="48" t="s">
        <v>1098</v>
      </c>
    </row>
    <row r="62" spans="1:7" ht="24.75" customHeight="1" x14ac:dyDescent="0.3">
      <c r="A62" s="124" t="s">
        <v>1099</v>
      </c>
      <c r="B62" s="125"/>
      <c r="C62" s="125"/>
      <c r="D62" s="125"/>
      <c r="E62" s="125"/>
      <c r="F62" s="125"/>
      <c r="G62" s="125"/>
    </row>
    <row r="64" spans="1:7" s="65" customFormat="1" x14ac:dyDescent="0.2">
      <c r="A64" s="49" t="s">
        <v>1100</v>
      </c>
      <c r="E64" s="66"/>
      <c r="F64" s="66"/>
      <c r="G64" s="66"/>
    </row>
    <row r="65" spans="1:7" s="65" customFormat="1" x14ac:dyDescent="0.2">
      <c r="A65" s="49"/>
      <c r="E65" s="66"/>
      <c r="F65" s="66"/>
      <c r="G65" s="66"/>
    </row>
    <row r="66" spans="1:7" s="65" customFormat="1" x14ac:dyDescent="0.2">
      <c r="A66" s="49" t="s">
        <v>1263</v>
      </c>
      <c r="E66" s="66"/>
      <c r="F66" s="66"/>
      <c r="G66" s="66"/>
    </row>
    <row r="67" spans="1:7" s="65" customFormat="1" x14ac:dyDescent="0.2">
      <c r="A67" s="67"/>
      <c r="E67" s="66"/>
      <c r="F67" s="66"/>
      <c r="G67" s="66"/>
    </row>
    <row r="68" spans="1:7" s="65" customFormat="1" x14ac:dyDescent="0.2">
      <c r="E68" s="66"/>
      <c r="F68" s="66"/>
      <c r="G68" s="66"/>
    </row>
    <row r="69" spans="1:7" s="65" customFormat="1" x14ac:dyDescent="0.2">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A80" s="75" t="s">
        <v>1299</v>
      </c>
      <c r="E80" s="66"/>
      <c r="F80" s="66"/>
      <c r="G80" s="66"/>
    </row>
    <row r="81" spans="1:7" s="65" customFormat="1" x14ac:dyDescent="0.2">
      <c r="E81" s="66"/>
      <c r="F81" s="66"/>
      <c r="G81" s="66"/>
    </row>
    <row r="82" spans="1:7" s="65" customFormat="1" x14ac:dyDescent="0.2">
      <c r="A82" s="60" t="s">
        <v>1262</v>
      </c>
      <c r="E82" s="66"/>
      <c r="F82" s="66"/>
      <c r="G82" s="66"/>
    </row>
    <row r="83" spans="1:7" s="65" customFormat="1" x14ac:dyDescent="0.2">
      <c r="E83" s="66"/>
      <c r="F83" s="66"/>
      <c r="G83" s="66"/>
    </row>
    <row r="84" spans="1:7" s="65" customFormat="1" x14ac:dyDescent="0.2">
      <c r="E84" s="66"/>
      <c r="F84" s="66"/>
      <c r="G84" s="66"/>
    </row>
    <row r="85" spans="1:7" s="65" customFormat="1" x14ac:dyDescent="0.2">
      <c r="E85" s="66"/>
      <c r="F85" s="66"/>
      <c r="G85" s="66"/>
    </row>
    <row r="86" spans="1:7" s="65" customFormat="1" x14ac:dyDescent="0.2">
      <c r="E86" s="66"/>
      <c r="F86" s="66"/>
      <c r="G86" s="66"/>
    </row>
    <row r="87" spans="1:7" s="65" customFormat="1" x14ac:dyDescent="0.2">
      <c r="E87" s="66"/>
      <c r="F87" s="66"/>
      <c r="G87" s="66"/>
    </row>
    <row r="88" spans="1:7" s="65" customFormat="1" x14ac:dyDescent="0.2">
      <c r="E88" s="66"/>
      <c r="F88" s="66"/>
      <c r="G88" s="66"/>
    </row>
    <row r="89" spans="1:7" s="65" customFormat="1" x14ac:dyDescent="0.2">
      <c r="E89" s="66"/>
      <c r="F89" s="66"/>
      <c r="G89" s="66"/>
    </row>
    <row r="90" spans="1:7" s="65" customFormat="1" x14ac:dyDescent="0.2">
      <c r="E90" s="66"/>
      <c r="F90" s="66"/>
      <c r="G90" s="66"/>
    </row>
    <row r="91" spans="1:7" s="65" customFormat="1" x14ac:dyDescent="0.2">
      <c r="E91" s="66"/>
      <c r="F91" s="66"/>
      <c r="G91" s="66"/>
    </row>
    <row r="92" spans="1:7" s="65" customFormat="1" x14ac:dyDescent="0.2">
      <c r="E92" s="66"/>
      <c r="F92" s="66"/>
      <c r="G92" s="66"/>
    </row>
    <row r="93" spans="1:7" s="65" customFormat="1" x14ac:dyDescent="0.2">
      <c r="E93" s="66"/>
      <c r="F93" s="66"/>
      <c r="G93" s="66"/>
    </row>
    <row r="94" spans="1:7" s="65" customFormat="1" x14ac:dyDescent="0.2">
      <c r="E94" s="66"/>
      <c r="F94" s="66"/>
      <c r="G94" s="66"/>
    </row>
    <row r="95" spans="1:7" s="65" customFormat="1" x14ac:dyDescent="0.2">
      <c r="E95" s="66"/>
      <c r="F95" s="66"/>
      <c r="G95" s="66"/>
    </row>
    <row r="96" spans="1:7" x14ac:dyDescent="0.2">
      <c r="A96" s="18" t="s">
        <v>724</v>
      </c>
    </row>
    <row r="98" spans="1:9" s="1" customFormat="1" ht="13.95" customHeight="1" x14ac:dyDescent="0.2">
      <c r="A98" s="113" t="s">
        <v>1116</v>
      </c>
      <c r="B98" s="114"/>
      <c r="C98" s="114"/>
      <c r="D98" s="114"/>
      <c r="E98" s="114"/>
      <c r="F98" s="114"/>
      <c r="G98" s="114"/>
    </row>
    <row r="99" spans="1:9" x14ac:dyDescent="0.2">
      <c r="A99" s="18" t="s">
        <v>7</v>
      </c>
    </row>
    <row r="100" spans="1:9" s="1" customFormat="1" ht="17.55" customHeight="1" x14ac:dyDescent="0.2">
      <c r="A100" s="8" t="s">
        <v>2</v>
      </c>
      <c r="B100" s="8" t="s">
        <v>0</v>
      </c>
      <c r="C100" s="17" t="s">
        <v>729</v>
      </c>
      <c r="D100" s="16" t="s">
        <v>1</v>
      </c>
      <c r="E100" s="15" t="s">
        <v>3</v>
      </c>
      <c r="F100" s="15" t="s">
        <v>4</v>
      </c>
      <c r="G100" s="15" t="s">
        <v>6</v>
      </c>
    </row>
    <row r="101" spans="1:9" x14ac:dyDescent="0.2">
      <c r="A101" s="21" t="s">
        <v>30</v>
      </c>
      <c r="B101" s="22"/>
      <c r="C101" s="22"/>
      <c r="D101" s="23"/>
      <c r="E101" s="24"/>
      <c r="F101" s="25"/>
      <c r="G101" s="24"/>
    </row>
    <row r="102" spans="1:9" x14ac:dyDescent="0.2">
      <c r="A102" s="26" t="s">
        <v>31</v>
      </c>
      <c r="B102" s="27"/>
      <c r="C102" s="27"/>
      <c r="D102" s="28"/>
      <c r="E102" s="29"/>
      <c r="F102" s="30"/>
      <c r="G102" s="29"/>
    </row>
    <row r="103" spans="1:9" x14ac:dyDescent="0.2">
      <c r="A103" s="27" t="s">
        <v>1102</v>
      </c>
      <c r="B103" s="27" t="s">
        <v>1103</v>
      </c>
      <c r="C103" s="27" t="s">
        <v>1104</v>
      </c>
      <c r="D103" s="31">
        <v>1510</v>
      </c>
      <c r="E103" s="29">
        <v>0</v>
      </c>
      <c r="F103" s="30">
        <v>100</v>
      </c>
      <c r="G103" s="29">
        <v>0</v>
      </c>
    </row>
    <row r="104" spans="1:9" x14ac:dyDescent="0.2">
      <c r="A104" s="26" t="s">
        <v>33</v>
      </c>
      <c r="B104" s="26"/>
      <c r="C104" s="26"/>
      <c r="D104" s="32"/>
      <c r="E104" s="33">
        <v>0</v>
      </c>
      <c r="F104" s="34">
        <v>100</v>
      </c>
      <c r="G104" s="33"/>
      <c r="H104" s="18"/>
      <c r="I104" s="18"/>
    </row>
    <row r="105" spans="1:9" x14ac:dyDescent="0.2">
      <c r="A105" s="27"/>
      <c r="B105" s="27"/>
      <c r="C105" s="27"/>
      <c r="D105" s="28"/>
      <c r="E105" s="29"/>
      <c r="F105" s="30"/>
      <c r="G105" s="29"/>
    </row>
    <row r="106" spans="1:9" x14ac:dyDescent="0.2">
      <c r="A106" s="26" t="s">
        <v>35</v>
      </c>
      <c r="B106" s="26"/>
      <c r="C106" s="26"/>
      <c r="D106" s="32"/>
      <c r="E106" s="33">
        <v>0</v>
      </c>
      <c r="F106" s="34">
        <v>100</v>
      </c>
      <c r="G106" s="33"/>
      <c r="H106" s="18"/>
      <c r="I106" s="18"/>
    </row>
    <row r="107" spans="1:9" x14ac:dyDescent="0.2">
      <c r="A107" s="26"/>
      <c r="B107" s="26"/>
      <c r="C107" s="26"/>
      <c r="D107" s="32"/>
      <c r="E107" s="33"/>
      <c r="F107" s="34"/>
      <c r="G107" s="33"/>
      <c r="H107" s="18"/>
      <c r="I107" s="18"/>
    </row>
    <row r="108" spans="1:9" x14ac:dyDescent="0.2">
      <c r="A108" s="26" t="s">
        <v>37</v>
      </c>
      <c r="B108" s="26"/>
      <c r="C108" s="26"/>
      <c r="D108" s="32"/>
      <c r="E108" s="33">
        <v>5.9999999999999997E-7</v>
      </c>
      <c r="F108" s="34">
        <v>0</v>
      </c>
      <c r="G108" s="33"/>
      <c r="H108" s="18"/>
      <c r="I108" s="18"/>
    </row>
    <row r="109" spans="1:9" x14ac:dyDescent="0.2">
      <c r="A109" s="26"/>
      <c r="B109" s="26"/>
      <c r="C109" s="26"/>
      <c r="D109" s="32"/>
      <c r="E109" s="33"/>
      <c r="F109" s="34"/>
      <c r="G109" s="33"/>
      <c r="H109" s="18"/>
      <c r="I109" s="18"/>
    </row>
    <row r="110" spans="1:9" x14ac:dyDescent="0.2">
      <c r="A110" s="35" t="s">
        <v>36</v>
      </c>
      <c r="B110" s="35"/>
      <c r="C110" s="35"/>
      <c r="D110" s="36"/>
      <c r="E110" s="37">
        <v>5.9999999999999997E-7</v>
      </c>
      <c r="F110" s="38">
        <v>100</v>
      </c>
      <c r="G110" s="37"/>
      <c r="H110" s="18"/>
      <c r="I110" s="18"/>
    </row>
    <row r="112" spans="1:9" x14ac:dyDescent="0.2">
      <c r="A112" s="18" t="s">
        <v>38</v>
      </c>
    </row>
    <row r="113" spans="1:9" x14ac:dyDescent="0.2">
      <c r="A113" s="49" t="s">
        <v>1095</v>
      </c>
    </row>
    <row r="114" spans="1:9" x14ac:dyDescent="0.2">
      <c r="A114" s="18" t="s">
        <v>1105</v>
      </c>
    </row>
    <row r="116" spans="1:9" x14ac:dyDescent="0.2">
      <c r="A116" s="18" t="s">
        <v>39</v>
      </c>
    </row>
    <row r="117" spans="1:9" x14ac:dyDescent="0.2">
      <c r="A117" s="18" t="s">
        <v>40</v>
      </c>
    </row>
    <row r="118" spans="1:9" x14ac:dyDescent="0.2">
      <c r="A118" s="18" t="s">
        <v>41</v>
      </c>
      <c r="B118" s="18"/>
      <c r="C118" s="39" t="s">
        <v>43</v>
      </c>
      <c r="D118" s="19" t="s">
        <v>42</v>
      </c>
    </row>
    <row r="119" spans="1:9" x14ac:dyDescent="0.2">
      <c r="A119" s="9" t="s">
        <v>64</v>
      </c>
      <c r="C119" s="40">
        <v>0</v>
      </c>
      <c r="D119" s="40">
        <v>0</v>
      </c>
    </row>
    <row r="120" spans="1:9" x14ac:dyDescent="0.2">
      <c r="A120" s="9" t="s">
        <v>65</v>
      </c>
      <c r="C120" s="40">
        <v>0</v>
      </c>
      <c r="D120" s="40">
        <v>0</v>
      </c>
    </row>
    <row r="121" spans="1:9" x14ac:dyDescent="0.2">
      <c r="A121" s="9" t="s">
        <v>66</v>
      </c>
      <c r="C121" s="40">
        <v>0</v>
      </c>
      <c r="D121" s="40">
        <v>0</v>
      </c>
    </row>
    <row r="122" spans="1:9" x14ac:dyDescent="0.2">
      <c r="A122" s="9" t="s">
        <v>67</v>
      </c>
      <c r="C122" s="40">
        <v>0</v>
      </c>
      <c r="D122" s="40">
        <v>0</v>
      </c>
    </row>
    <row r="123" spans="1:9" x14ac:dyDescent="0.2">
      <c r="A123" s="9" t="s">
        <v>68</v>
      </c>
      <c r="C123" s="40">
        <v>0</v>
      </c>
      <c r="D123" s="40">
        <v>0</v>
      </c>
    </row>
    <row r="124" spans="1:9" x14ac:dyDescent="0.2">
      <c r="A124" s="9" t="s">
        <v>69</v>
      </c>
      <c r="C124" s="40">
        <v>0</v>
      </c>
      <c r="D124" s="40">
        <v>0</v>
      </c>
    </row>
    <row r="126" spans="1:9" s="13" customFormat="1" x14ac:dyDescent="0.2">
      <c r="A126" s="9" t="s">
        <v>44</v>
      </c>
      <c r="B126" s="9"/>
      <c r="C126" s="9"/>
      <c r="D126" s="10"/>
      <c r="F126" s="14"/>
      <c r="H126" s="9"/>
      <c r="I126" s="9"/>
    </row>
    <row r="128" spans="1:9" s="13" customFormat="1" x14ac:dyDescent="0.2">
      <c r="A128" s="18" t="s">
        <v>1247</v>
      </c>
      <c r="B128" s="9"/>
      <c r="C128" s="9"/>
      <c r="D128" s="41" t="s">
        <v>46</v>
      </c>
      <c r="F128" s="14"/>
      <c r="H128" s="9"/>
      <c r="I128" s="9"/>
    </row>
    <row r="129" spans="1:9" s="13" customFormat="1" x14ac:dyDescent="0.2">
      <c r="A129" s="9" t="s">
        <v>49</v>
      </c>
      <c r="B129" s="9"/>
      <c r="C129" s="9"/>
      <c r="D129" s="10"/>
      <c r="F129" s="14"/>
      <c r="H129" s="9"/>
      <c r="I129" s="9"/>
    </row>
    <row r="130" spans="1:9" s="13" customFormat="1" x14ac:dyDescent="0.2">
      <c r="A130" s="48" t="s">
        <v>709</v>
      </c>
      <c r="B130" s="9"/>
      <c r="C130" s="9"/>
      <c r="D130" s="10"/>
      <c r="F130" s="14"/>
      <c r="H130" s="9"/>
      <c r="I130" s="9"/>
    </row>
  </sheetData>
  <mergeCells count="5">
    <mergeCell ref="A1:G1"/>
    <mergeCell ref="A57:G57"/>
    <mergeCell ref="A59:G59"/>
    <mergeCell ref="A62:G62"/>
    <mergeCell ref="A98:G98"/>
  </mergeCells>
  <conditionalFormatting sqref="F2:F3 F58 F60:F61 F99 F5:F56 F111:F65528 F63:F97">
    <cfRule type="cellIs" dxfId="17" priority="2" stopIfTrue="1" operator="between">
      <formula>0.009</formula>
      <formula>-0.009</formula>
    </cfRule>
  </conditionalFormatting>
  <conditionalFormatting sqref="F101:F110">
    <cfRule type="cellIs" dxfId="16" priority="1" stopIfTrue="1" operator="between">
      <formula>0.009</formula>
      <formula>-0.009</formula>
    </cfRule>
  </conditionalFormatting>
  <hyperlinks>
    <hyperlink ref="A43" r:id="rId1" tooltip="https://www.franklintempletonindia.com/investor/reports" xr:uid="{00000000-0004-0000-2B00-000000000000}"/>
    <hyperlink ref="A60" r:id="rId2" tooltip="https://www.franklintempletonindia.com/downloadsServlet/pdf/fair-valuation-reliance-big-reliance-infra-november-4-2020-kgox4tfq" xr:uid="{00000000-0004-0000-2B00-000001000000}"/>
    <hyperlink ref="A130" r:id="rId3" xr:uid="{00000000-0004-0000-2B00-000002000000}"/>
  </hyperlinks>
  <pageMargins left="0.7" right="0.7" top="0.75" bottom="0.75" header="0.3" footer="0.3"/>
  <pageSetup paperSize="9" scale="43" orientation="portrait" r:id="rId4"/>
  <headerFooter>
    <oddFooter>&amp;C&amp;1#&amp;"Calibri"&amp;10&amp;K000000PUBLIC</oddFooter>
    <evenFooter>&amp;LPUBLIC</evenFooter>
    <firstFooter>&amp;LPUBLIC</firstFooter>
  </headerFooter>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86"/>
  <sheetViews>
    <sheetView view="pageBreakPreview" zoomScale="80" zoomScaleNormal="100" zoomScaleSheetLayoutView="80"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1147</v>
      </c>
      <c r="B1" s="114"/>
      <c r="C1" s="114"/>
      <c r="D1" s="114"/>
      <c r="E1" s="114"/>
      <c r="F1" s="114"/>
      <c r="G1" s="114"/>
    </row>
    <row r="2" spans="1:9" s="1" customFormat="1" ht="12" x14ac:dyDescent="0.25">
      <c r="A2" s="74" t="s">
        <v>1068</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row>
    <row r="5" spans="1:9" x14ac:dyDescent="0.2">
      <c r="A5" s="21" t="s">
        <v>30</v>
      </c>
      <c r="B5" s="22"/>
      <c r="C5" s="22"/>
      <c r="D5" s="23"/>
      <c r="E5" s="24"/>
      <c r="F5" s="25"/>
      <c r="G5" s="24"/>
    </row>
    <row r="6" spans="1:9" x14ac:dyDescent="0.2">
      <c r="A6" s="26" t="s">
        <v>31</v>
      </c>
      <c r="B6" s="27"/>
      <c r="C6" s="27"/>
      <c r="D6" s="28"/>
      <c r="E6" s="29"/>
      <c r="F6" s="30"/>
      <c r="G6" s="29"/>
    </row>
    <row r="7" spans="1:9" x14ac:dyDescent="0.2">
      <c r="A7" s="27" t="s">
        <v>1073</v>
      </c>
      <c r="B7" s="27" t="s">
        <v>1074</v>
      </c>
      <c r="C7" s="27" t="s">
        <v>1075</v>
      </c>
      <c r="D7" s="31">
        <v>3194</v>
      </c>
      <c r="E7" s="29">
        <v>31764.809099999999</v>
      </c>
      <c r="F7" s="30">
        <v>39.082477091667698</v>
      </c>
      <c r="G7" s="29">
        <v>13.741899999999999</v>
      </c>
    </row>
    <row r="8" spans="1:9" x14ac:dyDescent="0.2">
      <c r="A8" s="27" t="s">
        <v>1111</v>
      </c>
      <c r="B8" s="27" t="s">
        <v>1112</v>
      </c>
      <c r="C8" s="27" t="s">
        <v>1113</v>
      </c>
      <c r="D8" s="31">
        <v>2350</v>
      </c>
      <c r="E8" s="29">
        <v>22600.137999999999</v>
      </c>
      <c r="F8" s="30">
        <v>27.8065381369954</v>
      </c>
      <c r="G8" s="29">
        <v>14.639900000000001</v>
      </c>
    </row>
    <row r="9" spans="1:9" x14ac:dyDescent="0.2">
      <c r="A9" s="27" t="s">
        <v>1148</v>
      </c>
      <c r="B9" s="27" t="s">
        <v>1149</v>
      </c>
      <c r="C9" s="27" t="s">
        <v>1113</v>
      </c>
      <c r="D9" s="31">
        <v>2000</v>
      </c>
      <c r="E9" s="29">
        <v>19269.740000000002</v>
      </c>
      <c r="F9" s="30">
        <v>23.708915414586698</v>
      </c>
      <c r="G9" s="29">
        <v>14.64</v>
      </c>
    </row>
    <row r="10" spans="1:9" x14ac:dyDescent="0.2">
      <c r="A10" s="27" t="s">
        <v>1150</v>
      </c>
      <c r="B10" s="27" t="s">
        <v>1151</v>
      </c>
      <c r="C10" s="27" t="s">
        <v>32</v>
      </c>
      <c r="D10" s="31">
        <v>34</v>
      </c>
      <c r="E10" s="29">
        <v>340.63614000000001</v>
      </c>
      <c r="F10" s="30">
        <v>0.41910858321966399</v>
      </c>
      <c r="G10" s="29">
        <v>3.6400999999999999</v>
      </c>
    </row>
    <row r="11" spans="1:9" x14ac:dyDescent="0.2">
      <c r="A11" s="27" t="s">
        <v>852</v>
      </c>
      <c r="B11" s="27" t="s">
        <v>853</v>
      </c>
      <c r="C11" s="27" t="s">
        <v>854</v>
      </c>
      <c r="D11" s="31">
        <v>28</v>
      </c>
      <c r="E11" s="29">
        <v>282.57852000000003</v>
      </c>
      <c r="F11" s="30">
        <v>0.34767621299815599</v>
      </c>
      <c r="G11" s="29">
        <v>8.5449999999999999</v>
      </c>
    </row>
    <row r="12" spans="1:9" x14ac:dyDescent="0.2">
      <c r="A12" s="26" t="s">
        <v>33</v>
      </c>
      <c r="B12" s="26"/>
      <c r="C12" s="26"/>
      <c r="D12" s="32"/>
      <c r="E12" s="33">
        <f>SUM(E6:E11)</f>
        <v>74257.901759999993</v>
      </c>
      <c r="F12" s="34">
        <f>SUM(F6:F11)</f>
        <v>91.364715439467616</v>
      </c>
      <c r="G12" s="33"/>
      <c r="H12" s="18"/>
      <c r="I12" s="18"/>
    </row>
    <row r="13" spans="1:9" x14ac:dyDescent="0.2">
      <c r="A13" s="27"/>
      <c r="B13" s="27"/>
      <c r="C13" s="27"/>
      <c r="D13" s="28"/>
      <c r="E13" s="29"/>
      <c r="F13" s="30"/>
      <c r="G13" s="29"/>
    </row>
    <row r="14" spans="1:9" x14ac:dyDescent="0.2">
      <c r="A14" s="26" t="s">
        <v>34</v>
      </c>
      <c r="B14" s="27"/>
      <c r="C14" s="27"/>
      <c r="D14" s="28"/>
      <c r="E14" s="29"/>
      <c r="F14" s="30"/>
      <c r="G14" s="29"/>
    </row>
    <row r="15" spans="1:9" x14ac:dyDescent="0.2">
      <c r="A15" s="27" t="s">
        <v>1092</v>
      </c>
      <c r="B15" s="27" t="s">
        <v>1093</v>
      </c>
      <c r="C15" s="27" t="s">
        <v>1094</v>
      </c>
      <c r="D15" s="31">
        <v>188365.28200000001</v>
      </c>
      <c r="E15" s="29">
        <v>6413.2371549999998</v>
      </c>
      <c r="F15" s="30">
        <v>7.8906563991823102</v>
      </c>
      <c r="G15" s="29">
        <v>3.2263000000000002</v>
      </c>
    </row>
    <row r="16" spans="1:9" x14ac:dyDescent="0.2">
      <c r="A16" s="26" t="s">
        <v>33</v>
      </c>
      <c r="B16" s="26"/>
      <c r="C16" s="26"/>
      <c r="D16" s="32"/>
      <c r="E16" s="33">
        <f>SUM(E15:E15)</f>
        <v>6413.2371549999998</v>
      </c>
      <c r="F16" s="34">
        <f>SUM(F15:F15)</f>
        <v>7.8906563991823102</v>
      </c>
      <c r="G16" s="33"/>
      <c r="H16" s="18"/>
      <c r="I16" s="18"/>
    </row>
    <row r="17" spans="1:9" x14ac:dyDescent="0.2">
      <c r="A17" s="27"/>
      <c r="B17" s="27"/>
      <c r="C17" s="27"/>
      <c r="D17" s="28"/>
      <c r="E17" s="29"/>
      <c r="F17" s="30"/>
      <c r="G17" s="29"/>
    </row>
    <row r="18" spans="1:9" x14ac:dyDescent="0.2">
      <c r="A18" s="26" t="s">
        <v>35</v>
      </c>
      <c r="B18" s="26"/>
      <c r="C18" s="26"/>
      <c r="D18" s="32"/>
      <c r="E18" s="33">
        <f>E12+E16</f>
        <v>80671.138914999989</v>
      </c>
      <c r="F18" s="34">
        <f>F12+F16</f>
        <v>99.255371838649921</v>
      </c>
      <c r="G18" s="33"/>
      <c r="H18" s="18"/>
      <c r="I18" s="18"/>
    </row>
    <row r="19" spans="1:9" x14ac:dyDescent="0.2">
      <c r="A19" s="26"/>
      <c r="B19" s="26"/>
      <c r="C19" s="26"/>
      <c r="D19" s="32"/>
      <c r="E19" s="33"/>
      <c r="F19" s="34"/>
      <c r="G19" s="33"/>
      <c r="H19" s="18"/>
      <c r="I19" s="18"/>
    </row>
    <row r="20" spans="1:9" x14ac:dyDescent="0.2">
      <c r="A20" s="26" t="s">
        <v>37</v>
      </c>
      <c r="B20" s="26"/>
      <c r="C20" s="26"/>
      <c r="D20" s="32"/>
      <c r="E20" s="33">
        <f>E22-(E12+E16)</f>
        <v>605.20655690001149</v>
      </c>
      <c r="F20" s="34">
        <f>F22-(F12+F16)</f>
        <v>0.7446281613500787</v>
      </c>
      <c r="G20" s="33"/>
      <c r="H20" s="18"/>
      <c r="I20" s="18"/>
    </row>
    <row r="21" spans="1:9" x14ac:dyDescent="0.2">
      <c r="A21" s="26"/>
      <c r="B21" s="26"/>
      <c r="C21" s="26"/>
      <c r="D21" s="32"/>
      <c r="E21" s="33"/>
      <c r="F21" s="34"/>
      <c r="G21" s="33"/>
      <c r="H21" s="18"/>
      <c r="I21" s="18"/>
    </row>
    <row r="22" spans="1:9" x14ac:dyDescent="0.2">
      <c r="A22" s="35" t="s">
        <v>36</v>
      </c>
      <c r="B22" s="35"/>
      <c r="C22" s="35"/>
      <c r="D22" s="36"/>
      <c r="E22" s="37">
        <v>81276.3454719</v>
      </c>
      <c r="F22" s="38">
        <v>100</v>
      </c>
      <c r="G22" s="37"/>
      <c r="H22" s="18"/>
      <c r="I22" s="18"/>
    </row>
    <row r="24" spans="1:9" x14ac:dyDescent="0.2">
      <c r="A24" s="18" t="s">
        <v>38</v>
      </c>
    </row>
    <row r="25" spans="1:9" x14ac:dyDescent="0.2">
      <c r="A25" s="18" t="s">
        <v>1179</v>
      </c>
    </row>
    <row r="27" spans="1:9" x14ac:dyDescent="0.2">
      <c r="A27" s="18" t="s">
        <v>39</v>
      </c>
    </row>
    <row r="28" spans="1:9" x14ac:dyDescent="0.2">
      <c r="A28" s="18" t="s">
        <v>40</v>
      </c>
    </row>
    <row r="29" spans="1:9" x14ac:dyDescent="0.2">
      <c r="A29" s="18" t="s">
        <v>41</v>
      </c>
      <c r="B29" s="18"/>
      <c r="C29" s="39" t="s">
        <v>43</v>
      </c>
      <c r="D29" s="19" t="s">
        <v>42</v>
      </c>
    </row>
    <row r="30" spans="1:9" x14ac:dyDescent="0.2">
      <c r="A30" s="9" t="s">
        <v>1213</v>
      </c>
      <c r="C30" s="40">
        <v>28.0337</v>
      </c>
      <c r="D30" s="40">
        <v>29.5823</v>
      </c>
    </row>
    <row r="31" spans="1:9" x14ac:dyDescent="0.2">
      <c r="A31" s="9" t="s">
        <v>1214</v>
      </c>
      <c r="C31" s="40">
        <v>10.569100000000001</v>
      </c>
      <c r="D31" s="40">
        <v>11.152900000000001</v>
      </c>
    </row>
    <row r="32" spans="1:9" x14ac:dyDescent="0.2">
      <c r="A32" s="9" t="s">
        <v>1215</v>
      </c>
      <c r="C32" s="40">
        <v>10.656499999999999</v>
      </c>
      <c r="D32" s="40">
        <v>11.245200000000001</v>
      </c>
    </row>
    <row r="33" spans="1:5" x14ac:dyDescent="0.2">
      <c r="A33" s="9" t="s">
        <v>1216</v>
      </c>
      <c r="C33" s="40">
        <v>28.756900000000002</v>
      </c>
      <c r="D33" s="40">
        <v>30.345400000000001</v>
      </c>
    </row>
    <row r="34" spans="1:5" x14ac:dyDescent="0.2">
      <c r="A34" s="9" t="s">
        <v>1217</v>
      </c>
      <c r="C34" s="40">
        <v>10.531499999999999</v>
      </c>
      <c r="D34" s="40">
        <v>11.113799999999999</v>
      </c>
    </row>
    <row r="35" spans="1:5" x14ac:dyDescent="0.2">
      <c r="A35" s="9" t="s">
        <v>787</v>
      </c>
      <c r="C35" s="40">
        <v>29.725300000000001</v>
      </c>
      <c r="D35" s="40">
        <v>31.3674</v>
      </c>
    </row>
    <row r="36" spans="1:5" x14ac:dyDescent="0.2">
      <c r="A36" s="9" t="s">
        <v>1152</v>
      </c>
      <c r="C36" s="40">
        <v>10.624499999999999</v>
      </c>
      <c r="D36" s="40">
        <v>11.211399999999999</v>
      </c>
    </row>
    <row r="37" spans="1:5" x14ac:dyDescent="0.2">
      <c r="A37" s="9" t="s">
        <v>789</v>
      </c>
      <c r="C37" s="40">
        <v>10.652100000000001</v>
      </c>
      <c r="D37" s="40">
        <v>11.240500000000001</v>
      </c>
    </row>
    <row r="38" spans="1:5" x14ac:dyDescent="0.2">
      <c r="A38" s="9" t="s">
        <v>1153</v>
      </c>
      <c r="C38" s="40">
        <v>29.9099</v>
      </c>
      <c r="D38" s="40">
        <v>31.562100000000001</v>
      </c>
    </row>
    <row r="39" spans="1:5" x14ac:dyDescent="0.2">
      <c r="A39" s="9" t="s">
        <v>1154</v>
      </c>
      <c r="C39" s="40">
        <v>10.6159</v>
      </c>
      <c r="D39" s="40">
        <v>11.202299999999999</v>
      </c>
    </row>
    <row r="40" spans="1:5" x14ac:dyDescent="0.2">
      <c r="A40" s="9" t="s">
        <v>1155</v>
      </c>
      <c r="C40" s="40">
        <v>10.655099999999999</v>
      </c>
      <c r="D40" s="40">
        <v>11.243600000000001</v>
      </c>
    </row>
    <row r="42" spans="1:5" x14ac:dyDescent="0.2">
      <c r="A42" s="9" t="s">
        <v>44</v>
      </c>
    </row>
    <row r="44" spans="1:5" x14ac:dyDescent="0.2">
      <c r="A44" s="49" t="s">
        <v>1177</v>
      </c>
    </row>
    <row r="46" spans="1:5" x14ac:dyDescent="0.2">
      <c r="A46" s="18" t="s">
        <v>45</v>
      </c>
      <c r="D46" s="41" t="s">
        <v>46</v>
      </c>
    </row>
    <row r="48" spans="1:5" x14ac:dyDescent="0.2">
      <c r="A48" s="18" t="s">
        <v>795</v>
      </c>
      <c r="D48" s="42">
        <v>0.94926584021917804</v>
      </c>
      <c r="E48" s="13" t="s">
        <v>47</v>
      </c>
    </row>
    <row r="50" spans="1:7" x14ac:dyDescent="0.2">
      <c r="A50" s="18" t="s">
        <v>48</v>
      </c>
      <c r="D50" s="41" t="s">
        <v>46</v>
      </c>
    </row>
    <row r="52" spans="1:7" ht="24.75" customHeight="1" x14ac:dyDescent="0.3">
      <c r="A52" s="124" t="s">
        <v>1156</v>
      </c>
      <c r="B52" s="125"/>
      <c r="C52" s="125"/>
      <c r="D52" s="125"/>
      <c r="E52" s="125"/>
      <c r="F52" s="125"/>
      <c r="G52" s="125"/>
    </row>
    <row r="54" spans="1:7" s="65" customFormat="1" x14ac:dyDescent="0.2">
      <c r="A54" s="49" t="s">
        <v>958</v>
      </c>
      <c r="E54" s="66"/>
      <c r="F54" s="66"/>
      <c r="G54" s="66"/>
    </row>
    <row r="55" spans="1:7" s="65" customFormat="1" x14ac:dyDescent="0.2">
      <c r="A55" s="49"/>
      <c r="E55" s="66"/>
      <c r="F55" s="66"/>
      <c r="G55" s="66"/>
    </row>
    <row r="56" spans="1:7" s="65" customFormat="1" x14ac:dyDescent="0.2">
      <c r="A56" s="49" t="s">
        <v>1263</v>
      </c>
      <c r="E56" s="66"/>
      <c r="F56" s="66"/>
      <c r="G56" s="66"/>
    </row>
    <row r="57" spans="1:7" s="65" customFormat="1" x14ac:dyDescent="0.2">
      <c r="A57" s="67"/>
      <c r="E57" s="66"/>
      <c r="F57" s="66"/>
      <c r="G57" s="66"/>
    </row>
    <row r="58" spans="1:7" s="65" customFormat="1" x14ac:dyDescent="0.2">
      <c r="E58" s="66"/>
      <c r="F58" s="66"/>
      <c r="G58" s="66"/>
    </row>
    <row r="59" spans="1:7" s="65" customFormat="1" x14ac:dyDescent="0.2">
      <c r="E59" s="66"/>
      <c r="F59" s="66"/>
      <c r="G59" s="66"/>
    </row>
    <row r="60" spans="1:7" s="65" customFormat="1" x14ac:dyDescent="0.2">
      <c r="E60" s="66"/>
      <c r="F60" s="66"/>
      <c r="G60" s="66"/>
    </row>
    <row r="61" spans="1:7" s="65" customFormat="1" x14ac:dyDescent="0.2">
      <c r="E61" s="66"/>
      <c r="F61" s="66"/>
      <c r="G61" s="66"/>
    </row>
    <row r="62" spans="1:7" s="65" customFormat="1" x14ac:dyDescent="0.2">
      <c r="E62" s="66"/>
      <c r="F62" s="66"/>
      <c r="G62" s="66"/>
    </row>
    <row r="63" spans="1:7" s="65" customFormat="1" x14ac:dyDescent="0.2">
      <c r="E63" s="66"/>
      <c r="F63" s="66"/>
      <c r="G63" s="66"/>
    </row>
    <row r="64" spans="1:7" s="65" customFormat="1" x14ac:dyDescent="0.2">
      <c r="E64" s="66"/>
      <c r="F64" s="66"/>
      <c r="G64" s="66"/>
    </row>
    <row r="65" spans="1:7" s="65" customFormat="1" x14ac:dyDescent="0.2">
      <c r="E65" s="66"/>
      <c r="F65" s="66"/>
      <c r="G65" s="66"/>
    </row>
    <row r="66" spans="1:7" s="65" customFormat="1" x14ac:dyDescent="0.2">
      <c r="E66" s="66"/>
      <c r="F66" s="66"/>
      <c r="G66" s="66"/>
    </row>
    <row r="67" spans="1:7" s="65" customFormat="1" x14ac:dyDescent="0.2">
      <c r="E67" s="66"/>
      <c r="F67" s="66"/>
      <c r="G67" s="66"/>
    </row>
    <row r="68" spans="1:7" s="65" customFormat="1" x14ac:dyDescent="0.2">
      <c r="E68" s="66"/>
      <c r="F68" s="66"/>
      <c r="G68" s="66"/>
    </row>
    <row r="69" spans="1:7" s="65" customFormat="1" x14ac:dyDescent="0.2">
      <c r="E69" s="66"/>
      <c r="F69" s="66"/>
      <c r="G69" s="66"/>
    </row>
    <row r="70" spans="1:7" s="65" customFormat="1" x14ac:dyDescent="0.2">
      <c r="A70" s="75" t="s">
        <v>1300</v>
      </c>
      <c r="E70" s="66"/>
      <c r="F70" s="66"/>
      <c r="G70" s="66"/>
    </row>
    <row r="71" spans="1:7" s="65" customFormat="1" x14ac:dyDescent="0.2">
      <c r="E71" s="66"/>
      <c r="F71" s="66"/>
      <c r="G71" s="66"/>
    </row>
    <row r="72" spans="1:7" s="65" customFormat="1" x14ac:dyDescent="0.2">
      <c r="A72" s="60" t="s">
        <v>1262</v>
      </c>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1:7" s="65" customFormat="1" x14ac:dyDescent="0.2">
      <c r="E81" s="66"/>
      <c r="F81" s="66"/>
      <c r="G81" s="66"/>
    </row>
    <row r="82" spans="1:7" s="65" customFormat="1" x14ac:dyDescent="0.2">
      <c r="E82" s="66"/>
      <c r="F82" s="66"/>
      <c r="G82" s="66"/>
    </row>
    <row r="83" spans="1:7" s="65" customFormat="1" x14ac:dyDescent="0.2">
      <c r="E83" s="66"/>
      <c r="F83" s="66"/>
      <c r="G83" s="66"/>
    </row>
    <row r="84" spans="1:7" s="65" customFormat="1" ht="14.7" customHeight="1" x14ac:dyDescent="0.2">
      <c r="E84" s="66"/>
      <c r="F84" s="66"/>
      <c r="G84" s="66"/>
    </row>
    <row r="85" spans="1:7" s="65" customFormat="1" x14ac:dyDescent="0.2">
      <c r="E85" s="66"/>
      <c r="F85" s="66"/>
      <c r="G85" s="66"/>
    </row>
    <row r="86" spans="1:7" s="65" customFormat="1" x14ac:dyDescent="0.2">
      <c r="A86" s="49" t="s">
        <v>724</v>
      </c>
      <c r="D86" s="68"/>
      <c r="E86" s="66"/>
      <c r="F86" s="14"/>
      <c r="G86" s="66"/>
    </row>
  </sheetData>
  <mergeCells count="2">
    <mergeCell ref="A1:G1"/>
    <mergeCell ref="A52:G52"/>
  </mergeCells>
  <conditionalFormatting sqref="F2:F3 F5:F51 F53:F65557">
    <cfRule type="cellIs" dxfId="15" priority="1" stopIfTrue="1" operator="between">
      <formula>0.009</formula>
      <formula>-0.009</formula>
    </cfRule>
  </conditionalFormatting>
  <pageMargins left="0.7" right="0.7" top="0.75" bottom="0.75" header="0.3" footer="0.3"/>
  <pageSetup paperSize="9" scale="46" orientation="portrait" r:id="rId1"/>
  <headerFooter>
    <oddFooter>&amp;C&amp;1#&amp;"Calibri"&amp;10&amp;K000000PUBLIC</oddFooter>
    <evenFooter>&amp;LPUBLIC</evenFooter>
    <firstFooter>&amp;LPUBLIC</firstFooter>
  </headerFooter>
  <colBreaks count="2" manualBreakCount="2">
    <brk id="7" max="1048575" man="1"/>
    <brk id="8" max="1048575" man="1"/>
  </col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210"/>
  <sheetViews>
    <sheetView view="pageBreakPreview" zoomScale="80" zoomScaleNormal="100" zoomScaleSheetLayoutView="80" workbookViewId="0">
      <selection sqref="A1:H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1117</v>
      </c>
      <c r="B1" s="114"/>
      <c r="C1" s="114"/>
      <c r="D1" s="114"/>
      <c r="E1" s="114"/>
      <c r="F1" s="114"/>
      <c r="G1" s="114"/>
      <c r="H1" s="114"/>
    </row>
    <row r="2" spans="1:9" s="1" customFormat="1" ht="12" x14ac:dyDescent="0.25">
      <c r="A2" s="74" t="s">
        <v>1068</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c r="H4" s="15" t="s">
        <v>1118</v>
      </c>
    </row>
    <row r="5" spans="1:9" x14ac:dyDescent="0.2">
      <c r="A5" s="21" t="s">
        <v>30</v>
      </c>
      <c r="B5" s="22"/>
      <c r="C5" s="22"/>
      <c r="D5" s="23"/>
      <c r="E5" s="24"/>
      <c r="F5" s="25"/>
      <c r="G5" s="24"/>
      <c r="H5" s="24"/>
    </row>
    <row r="6" spans="1:9" x14ac:dyDescent="0.2">
      <c r="A6" s="26" t="s">
        <v>31</v>
      </c>
      <c r="B6" s="27"/>
      <c r="C6" s="27"/>
      <c r="D6" s="28"/>
      <c r="E6" s="29"/>
      <c r="F6" s="30"/>
      <c r="G6" s="29"/>
      <c r="H6" s="29"/>
    </row>
    <row r="7" spans="1:9" x14ac:dyDescent="0.2">
      <c r="A7" s="27" t="s">
        <v>1119</v>
      </c>
      <c r="B7" s="27" t="s">
        <v>1120</v>
      </c>
      <c r="C7" s="27" t="s">
        <v>1078</v>
      </c>
      <c r="D7" s="31">
        <v>11135</v>
      </c>
      <c r="E7" s="29">
        <v>24346.610690000001</v>
      </c>
      <c r="F7" s="30">
        <v>20.381678965039299</v>
      </c>
      <c r="G7" s="29">
        <v>7.4710000000000001</v>
      </c>
      <c r="H7" s="29"/>
    </row>
    <row r="8" spans="1:9" x14ac:dyDescent="0.2">
      <c r="A8" s="27" t="s">
        <v>1121</v>
      </c>
      <c r="B8" s="27" t="s">
        <v>1122</v>
      </c>
      <c r="C8" s="27" t="s">
        <v>1078</v>
      </c>
      <c r="D8" s="31">
        <v>10675</v>
      </c>
      <c r="E8" s="29">
        <v>22925.864850000002</v>
      </c>
      <c r="F8" s="30">
        <v>19.192306613770299</v>
      </c>
      <c r="G8" s="29">
        <v>7.2558999999999996</v>
      </c>
      <c r="H8" s="29"/>
    </row>
    <row r="9" spans="1:9" x14ac:dyDescent="0.2">
      <c r="A9" s="27" t="s">
        <v>1073</v>
      </c>
      <c r="B9" s="27" t="s">
        <v>1074</v>
      </c>
      <c r="C9" s="27" t="s">
        <v>1075</v>
      </c>
      <c r="D9" s="31">
        <v>1768</v>
      </c>
      <c r="E9" s="29">
        <v>17583.0252</v>
      </c>
      <c r="F9" s="30">
        <v>14.7195673115926</v>
      </c>
      <c r="G9" s="29">
        <v>13.741899999999999</v>
      </c>
      <c r="H9" s="29"/>
    </row>
    <row r="10" spans="1:9" x14ac:dyDescent="0.2">
      <c r="A10" s="27" t="s">
        <v>1083</v>
      </c>
      <c r="B10" s="27" t="s">
        <v>1084</v>
      </c>
      <c r="C10" s="27" t="s">
        <v>32</v>
      </c>
      <c r="D10" s="31">
        <v>531</v>
      </c>
      <c r="E10" s="29">
        <v>5537.54943</v>
      </c>
      <c r="F10" s="30">
        <v>4.6357399053353099</v>
      </c>
      <c r="G10" s="29">
        <v>9.8648000000000007</v>
      </c>
      <c r="H10" s="29"/>
    </row>
    <row r="11" spans="1:9" x14ac:dyDescent="0.2">
      <c r="A11" s="27" t="s">
        <v>1123</v>
      </c>
      <c r="B11" s="27" t="s">
        <v>1124</v>
      </c>
      <c r="C11" s="27" t="s">
        <v>1078</v>
      </c>
      <c r="D11" s="31">
        <v>2125</v>
      </c>
      <c r="E11" s="29">
        <v>4669.3644999999997</v>
      </c>
      <c r="F11" s="30">
        <v>3.9089419641001899</v>
      </c>
      <c r="G11" s="29">
        <v>7.9249999999999998</v>
      </c>
      <c r="H11" s="29"/>
    </row>
    <row r="12" spans="1:9" x14ac:dyDescent="0.2">
      <c r="A12" s="27" t="s">
        <v>1125</v>
      </c>
      <c r="B12" s="27" t="s">
        <v>1126</v>
      </c>
      <c r="C12" s="27" t="s">
        <v>1127</v>
      </c>
      <c r="D12" s="31">
        <v>1400</v>
      </c>
      <c r="E12" s="29">
        <v>1407.5796</v>
      </c>
      <c r="F12" s="30">
        <v>1.1783502800544601</v>
      </c>
      <c r="G12" s="29">
        <v>9.9433000000000007</v>
      </c>
      <c r="H12" s="29">
        <v>5.5015735641500001</v>
      </c>
    </row>
    <row r="13" spans="1:9" x14ac:dyDescent="0.2">
      <c r="A13" s="27" t="s">
        <v>1114</v>
      </c>
      <c r="B13" s="27" t="s">
        <v>1115</v>
      </c>
      <c r="C13" s="27" t="s">
        <v>1078</v>
      </c>
      <c r="D13" s="31">
        <v>350</v>
      </c>
      <c r="E13" s="29">
        <v>876.43499999999995</v>
      </c>
      <c r="F13" s="30">
        <v>0.73370445813475205</v>
      </c>
      <c r="G13" s="29">
        <v>6.4665999999999997</v>
      </c>
      <c r="H13" s="29"/>
    </row>
    <row r="14" spans="1:9" x14ac:dyDescent="0.2">
      <c r="A14" s="26" t="s">
        <v>33</v>
      </c>
      <c r="B14" s="26"/>
      <c r="C14" s="26"/>
      <c r="D14" s="32"/>
      <c r="E14" s="33">
        <f>SUM(E6:E13)</f>
        <v>77346.429269999993</v>
      </c>
      <c r="F14" s="34">
        <f>SUM(F6:F13)</f>
        <v>64.750289498026916</v>
      </c>
      <c r="G14" s="33"/>
      <c r="H14" s="33"/>
      <c r="I14" s="18"/>
    </row>
    <row r="15" spans="1:9" x14ac:dyDescent="0.2">
      <c r="A15" s="27"/>
      <c r="B15" s="27"/>
      <c r="C15" s="27"/>
      <c r="D15" s="28"/>
      <c r="E15" s="29"/>
      <c r="F15" s="30"/>
      <c r="G15" s="29"/>
      <c r="H15" s="29"/>
    </row>
    <row r="16" spans="1:9" x14ac:dyDescent="0.2">
      <c r="A16" s="26" t="s">
        <v>1058</v>
      </c>
      <c r="B16" s="27"/>
      <c r="C16" s="27"/>
      <c r="D16" s="28"/>
      <c r="E16" s="29"/>
      <c r="F16" s="30"/>
      <c r="G16" s="29"/>
      <c r="H16" s="29"/>
    </row>
    <row r="17" spans="1:9" x14ac:dyDescent="0.2">
      <c r="A17" s="27" t="s">
        <v>1090</v>
      </c>
      <c r="B17" s="27" t="s">
        <v>1091</v>
      </c>
      <c r="C17" s="27" t="s">
        <v>1087</v>
      </c>
      <c r="D17" s="31">
        <v>1000</v>
      </c>
      <c r="E17" s="29">
        <v>0</v>
      </c>
      <c r="F17" s="29">
        <v>0</v>
      </c>
      <c r="G17" s="29">
        <v>0</v>
      </c>
      <c r="H17" s="29"/>
    </row>
    <row r="18" spans="1:9" x14ac:dyDescent="0.2">
      <c r="A18" s="27" t="s">
        <v>1128</v>
      </c>
      <c r="B18" s="27" t="s">
        <v>1129</v>
      </c>
      <c r="C18" s="27" t="s">
        <v>1087</v>
      </c>
      <c r="D18" s="31">
        <v>800</v>
      </c>
      <c r="E18" s="29">
        <v>0</v>
      </c>
      <c r="F18" s="29">
        <v>0</v>
      </c>
      <c r="G18" s="29">
        <v>0</v>
      </c>
      <c r="H18" s="29"/>
    </row>
    <row r="19" spans="1:9" x14ac:dyDescent="0.2">
      <c r="A19" s="27" t="s">
        <v>1130</v>
      </c>
      <c r="B19" s="27" t="s">
        <v>1131</v>
      </c>
      <c r="C19" s="27" t="s">
        <v>1087</v>
      </c>
      <c r="D19" s="31">
        <v>500</v>
      </c>
      <c r="E19" s="29">
        <v>0</v>
      </c>
      <c r="F19" s="29">
        <v>0</v>
      </c>
      <c r="G19" s="29">
        <v>0</v>
      </c>
      <c r="H19" s="29"/>
    </row>
    <row r="20" spans="1:9" x14ac:dyDescent="0.2">
      <c r="A20" s="27" t="s">
        <v>1132</v>
      </c>
      <c r="B20" s="27" t="s">
        <v>1133</v>
      </c>
      <c r="C20" s="27" t="s">
        <v>1087</v>
      </c>
      <c r="D20" s="31">
        <v>375</v>
      </c>
      <c r="E20" s="29">
        <v>0</v>
      </c>
      <c r="F20" s="29">
        <v>0</v>
      </c>
      <c r="G20" s="29">
        <v>0</v>
      </c>
      <c r="H20" s="29"/>
    </row>
    <row r="21" spans="1:9" x14ac:dyDescent="0.2">
      <c r="A21" s="27" t="s">
        <v>1134</v>
      </c>
      <c r="B21" s="27" t="s">
        <v>1135</v>
      </c>
      <c r="C21" s="27" t="s">
        <v>1087</v>
      </c>
      <c r="D21" s="31">
        <v>350</v>
      </c>
      <c r="E21" s="29">
        <v>0</v>
      </c>
      <c r="F21" s="29">
        <v>0</v>
      </c>
      <c r="G21" s="29">
        <v>0</v>
      </c>
      <c r="H21" s="29"/>
    </row>
    <row r="22" spans="1:9" x14ac:dyDescent="0.2">
      <c r="A22" s="27" t="s">
        <v>1136</v>
      </c>
      <c r="B22" s="27" t="s">
        <v>1137</v>
      </c>
      <c r="C22" s="27" t="s">
        <v>1087</v>
      </c>
      <c r="D22" s="31">
        <v>300</v>
      </c>
      <c r="E22" s="29">
        <v>0</v>
      </c>
      <c r="F22" s="29">
        <v>0</v>
      </c>
      <c r="G22" s="29">
        <v>0</v>
      </c>
      <c r="H22" s="29"/>
    </row>
    <row r="23" spans="1:9" x14ac:dyDescent="0.2">
      <c r="A23" s="27" t="s">
        <v>1138</v>
      </c>
      <c r="B23" s="27" t="s">
        <v>1139</v>
      </c>
      <c r="C23" s="27" t="s">
        <v>1087</v>
      </c>
      <c r="D23" s="31">
        <v>200</v>
      </c>
      <c r="E23" s="29">
        <v>0</v>
      </c>
      <c r="F23" s="29">
        <v>0</v>
      </c>
      <c r="G23" s="29">
        <v>0</v>
      </c>
      <c r="H23" s="29"/>
    </row>
    <row r="24" spans="1:9" x14ac:dyDescent="0.2">
      <c r="A24" s="26" t="s">
        <v>33</v>
      </c>
      <c r="B24" s="26"/>
      <c r="C24" s="26"/>
      <c r="D24" s="32"/>
      <c r="E24" s="33">
        <f>SUM(E16:E23)</f>
        <v>0</v>
      </c>
      <c r="F24" s="33">
        <f>SUM(F16:F23)</f>
        <v>0</v>
      </c>
      <c r="G24" s="33"/>
      <c r="H24" s="33"/>
      <c r="I24" s="18"/>
    </row>
    <row r="25" spans="1:9" x14ac:dyDescent="0.2">
      <c r="A25" s="27"/>
      <c r="B25" s="27"/>
      <c r="C25" s="27"/>
      <c r="D25" s="28"/>
      <c r="E25" s="29"/>
      <c r="F25" s="30"/>
      <c r="G25" s="29"/>
      <c r="H25" s="29"/>
    </row>
    <row r="26" spans="1:9" x14ac:dyDescent="0.2">
      <c r="A26" s="26" t="s">
        <v>34</v>
      </c>
      <c r="B26" s="27"/>
      <c r="C26" s="27"/>
      <c r="D26" s="28"/>
      <c r="E26" s="29"/>
      <c r="F26" s="30"/>
      <c r="G26" s="29"/>
      <c r="H26" s="29"/>
    </row>
    <row r="27" spans="1:9" x14ac:dyDescent="0.2">
      <c r="A27" s="27" t="s">
        <v>1092</v>
      </c>
      <c r="B27" s="27" t="s">
        <v>1093</v>
      </c>
      <c r="C27" s="27" t="s">
        <v>1094</v>
      </c>
      <c r="D27" s="31">
        <v>221087.109</v>
      </c>
      <c r="E27" s="29">
        <v>7527.3110150000002</v>
      </c>
      <c r="F27" s="30">
        <v>6.3014617735169498</v>
      </c>
      <c r="G27" s="29">
        <v>3.2263000000000002</v>
      </c>
      <c r="H27" s="29"/>
    </row>
    <row r="28" spans="1:9" x14ac:dyDescent="0.2">
      <c r="A28" s="26" t="s">
        <v>33</v>
      </c>
      <c r="B28" s="26"/>
      <c r="C28" s="26"/>
      <c r="D28" s="32"/>
      <c r="E28" s="33">
        <f>SUM(E27:E27)</f>
        <v>7527.3110150000002</v>
      </c>
      <c r="F28" s="34">
        <f>SUM(F27:F27)</f>
        <v>6.3014617735169498</v>
      </c>
      <c r="G28" s="33"/>
      <c r="H28" s="33"/>
      <c r="I28" s="18"/>
    </row>
    <row r="29" spans="1:9" x14ac:dyDescent="0.2">
      <c r="A29" s="27"/>
      <c r="B29" s="27"/>
      <c r="C29" s="27"/>
      <c r="D29" s="28"/>
      <c r="E29" s="29"/>
      <c r="F29" s="30"/>
      <c r="G29" s="29"/>
      <c r="H29" s="29"/>
    </row>
    <row r="30" spans="1:9" x14ac:dyDescent="0.2">
      <c r="A30" s="26" t="s">
        <v>35</v>
      </c>
      <c r="B30" s="26"/>
      <c r="C30" s="26"/>
      <c r="D30" s="32"/>
      <c r="E30" s="33">
        <f>E14+E24+E28</f>
        <v>84873.740284999993</v>
      </c>
      <c r="F30" s="34">
        <f>F14+F24+F28</f>
        <v>71.051751271543864</v>
      </c>
      <c r="G30" s="33"/>
      <c r="H30" s="33"/>
      <c r="I30" s="18"/>
    </row>
    <row r="31" spans="1:9" x14ac:dyDescent="0.2">
      <c r="A31" s="26"/>
      <c r="B31" s="26"/>
      <c r="C31" s="26"/>
      <c r="D31" s="32"/>
      <c r="E31" s="33"/>
      <c r="F31" s="34"/>
      <c r="G31" s="33"/>
      <c r="H31" s="33"/>
      <c r="I31" s="18"/>
    </row>
    <row r="32" spans="1:9" x14ac:dyDescent="0.2">
      <c r="A32" s="26" t="s">
        <v>37</v>
      </c>
      <c r="B32" s="26"/>
      <c r="C32" s="26"/>
      <c r="D32" s="32"/>
      <c r="E32" s="33">
        <f>E34-(E14+E24+E28)</f>
        <v>34579.670455900006</v>
      </c>
      <c r="F32" s="34">
        <f>F34-(F14+F24+F28)</f>
        <v>28.948248728456136</v>
      </c>
      <c r="G32" s="33"/>
      <c r="H32" s="33"/>
      <c r="I32" s="18"/>
    </row>
    <row r="33" spans="1:9" x14ac:dyDescent="0.2">
      <c r="A33" s="26"/>
      <c r="B33" s="26"/>
      <c r="C33" s="26"/>
      <c r="D33" s="32"/>
      <c r="E33" s="33"/>
      <c r="F33" s="34"/>
      <c r="G33" s="33"/>
      <c r="H33" s="33"/>
      <c r="I33" s="18"/>
    </row>
    <row r="34" spans="1:9" x14ac:dyDescent="0.2">
      <c r="A34" s="35" t="s">
        <v>36</v>
      </c>
      <c r="B34" s="35"/>
      <c r="C34" s="35"/>
      <c r="D34" s="36"/>
      <c r="E34" s="37">
        <v>119453.4107409</v>
      </c>
      <c r="F34" s="38">
        <v>100</v>
      </c>
      <c r="G34" s="37"/>
      <c r="H34" s="37"/>
      <c r="I34" s="18"/>
    </row>
    <row r="36" spans="1:9" x14ac:dyDescent="0.2">
      <c r="A36" s="18" t="s">
        <v>38</v>
      </c>
    </row>
    <row r="37" spans="1:9" x14ac:dyDescent="0.2">
      <c r="A37" s="18" t="s">
        <v>1095</v>
      </c>
    </row>
    <row r="38" spans="1:9" x14ac:dyDescent="0.2">
      <c r="A38" s="18" t="s">
        <v>1179</v>
      </c>
    </row>
    <row r="40" spans="1:9" x14ac:dyDescent="0.2">
      <c r="A40" s="18" t="s">
        <v>39</v>
      </c>
    </row>
    <row r="41" spans="1:9" x14ac:dyDescent="0.2">
      <c r="A41" s="18" t="s">
        <v>40</v>
      </c>
    </row>
    <row r="42" spans="1:9" x14ac:dyDescent="0.2">
      <c r="A42" s="18" t="s">
        <v>41</v>
      </c>
      <c r="B42" s="18"/>
      <c r="C42" s="39" t="s">
        <v>43</v>
      </c>
      <c r="D42" s="19" t="s">
        <v>42</v>
      </c>
    </row>
    <row r="43" spans="1:9" x14ac:dyDescent="0.2">
      <c r="A43" s="9" t="s">
        <v>837</v>
      </c>
      <c r="C43" s="40">
        <v>3991.8861000000002</v>
      </c>
      <c r="D43" s="40">
        <v>4368.3217999999997</v>
      </c>
    </row>
    <row r="44" spans="1:9" x14ac:dyDescent="0.2">
      <c r="A44" s="9" t="s">
        <v>1140</v>
      </c>
      <c r="C44" s="40">
        <v>1008.9275</v>
      </c>
      <c r="D44" s="40">
        <v>1104.0684000000001</v>
      </c>
    </row>
    <row r="45" spans="1:9" x14ac:dyDescent="0.2">
      <c r="A45" s="9" t="s">
        <v>839</v>
      </c>
      <c r="C45" s="40">
        <v>1113.9058</v>
      </c>
      <c r="D45" s="40">
        <v>1218.9463000000001</v>
      </c>
    </row>
    <row r="46" spans="1:9" x14ac:dyDescent="0.2">
      <c r="A46" s="9" t="s">
        <v>840</v>
      </c>
      <c r="C46" s="40">
        <v>1158.8062</v>
      </c>
      <c r="D46" s="40">
        <v>1268.0808</v>
      </c>
    </row>
    <row r="47" spans="1:9" x14ac:dyDescent="0.2">
      <c r="A47" s="9" t="s">
        <v>1216</v>
      </c>
      <c r="C47" s="40">
        <v>3306.2824000000001</v>
      </c>
      <c r="D47" s="40">
        <v>3615.5776000000001</v>
      </c>
    </row>
    <row r="48" spans="1:9" x14ac:dyDescent="0.2">
      <c r="A48" s="9" t="s">
        <v>841</v>
      </c>
      <c r="C48" s="40">
        <v>4249.9885000000004</v>
      </c>
      <c r="D48" s="40">
        <v>4650.7578000000003</v>
      </c>
    </row>
    <row r="49" spans="1:5" x14ac:dyDescent="0.2">
      <c r="A49" s="9" t="s">
        <v>1141</v>
      </c>
      <c r="C49" s="40">
        <v>1019.8775000000001</v>
      </c>
      <c r="D49" s="40">
        <v>1116.05</v>
      </c>
    </row>
    <row r="50" spans="1:5" x14ac:dyDescent="0.2">
      <c r="A50" s="9" t="s">
        <v>843</v>
      </c>
      <c r="C50" s="40">
        <v>1205.2280000000001</v>
      </c>
      <c r="D50" s="40">
        <v>1318.8787</v>
      </c>
    </row>
    <row r="51" spans="1:5" x14ac:dyDescent="0.2">
      <c r="A51" s="9" t="s">
        <v>844</v>
      </c>
      <c r="C51" s="40">
        <v>1255.5119999999999</v>
      </c>
      <c r="D51" s="40">
        <v>1373.9048</v>
      </c>
    </row>
    <row r="53" spans="1:5" x14ac:dyDescent="0.2">
      <c r="A53" s="9" t="s">
        <v>44</v>
      </c>
    </row>
    <row r="55" spans="1:5" x14ac:dyDescent="0.2">
      <c r="A55" s="49" t="s">
        <v>1177</v>
      </c>
    </row>
    <row r="57" spans="1:5" x14ac:dyDescent="0.2">
      <c r="A57" s="18" t="s">
        <v>45</v>
      </c>
      <c r="D57" s="41" t="s">
        <v>46</v>
      </c>
    </row>
    <row r="59" spans="1:5" x14ac:dyDescent="0.2">
      <c r="A59" s="18" t="s">
        <v>795</v>
      </c>
      <c r="D59" s="42">
        <v>1.5952308986027399</v>
      </c>
      <c r="E59" s="13" t="s">
        <v>47</v>
      </c>
    </row>
    <row r="61" spans="1:5" x14ac:dyDescent="0.2">
      <c r="A61" s="18" t="s">
        <v>48</v>
      </c>
      <c r="D61" s="10" t="s">
        <v>46</v>
      </c>
    </row>
    <row r="62" spans="1:5" x14ac:dyDescent="0.2">
      <c r="A62" s="9" t="s">
        <v>49</v>
      </c>
    </row>
    <row r="63" spans="1:5" x14ac:dyDescent="0.2">
      <c r="A63" s="48" t="s">
        <v>1096</v>
      </c>
    </row>
    <row r="65" spans="1:5" x14ac:dyDescent="0.2">
      <c r="A65" s="18" t="s">
        <v>1181</v>
      </c>
    </row>
    <row r="67" spans="1:5" x14ac:dyDescent="0.2">
      <c r="A67" s="9" t="s">
        <v>1182</v>
      </c>
    </row>
    <row r="69" spans="1:5" ht="61.2" x14ac:dyDescent="0.2">
      <c r="A69" s="8" t="s">
        <v>2</v>
      </c>
      <c r="B69" s="106" t="s">
        <v>1183</v>
      </c>
      <c r="C69" s="107" t="s">
        <v>1184</v>
      </c>
      <c r="D69" s="107" t="s">
        <v>1185</v>
      </c>
      <c r="E69" s="107" t="s">
        <v>1186</v>
      </c>
    </row>
    <row r="70" spans="1:5" x14ac:dyDescent="0.2">
      <c r="A70" s="108" t="s">
        <v>1191</v>
      </c>
      <c r="B70" s="108" t="s">
        <v>1192</v>
      </c>
      <c r="C70" s="109">
        <v>0</v>
      </c>
      <c r="D70" s="89">
        <v>0</v>
      </c>
      <c r="E70" s="109">
        <v>3990.6652338569625</v>
      </c>
    </row>
    <row r="71" spans="1:5" x14ac:dyDescent="0.2">
      <c r="A71" s="108" t="s">
        <v>1205</v>
      </c>
      <c r="B71" s="108" t="s">
        <v>1206</v>
      </c>
      <c r="C71" s="109">
        <v>0</v>
      </c>
      <c r="D71" s="89">
        <v>0</v>
      </c>
      <c r="E71" s="109">
        <v>10435.050403625937</v>
      </c>
    </row>
    <row r="72" spans="1:5" x14ac:dyDescent="0.2">
      <c r="A72" s="108" t="s">
        <v>1187</v>
      </c>
      <c r="B72" s="108" t="s">
        <v>1218</v>
      </c>
      <c r="C72" s="109">
        <v>1250.9639999999999</v>
      </c>
      <c r="D72" s="89">
        <f>C72/E34</f>
        <v>1.0472400848506529E-2</v>
      </c>
      <c r="E72" s="109">
        <v>5251.4845213999997</v>
      </c>
    </row>
    <row r="73" spans="1:5" x14ac:dyDescent="0.2">
      <c r="A73" s="108" t="s">
        <v>1193</v>
      </c>
      <c r="B73" s="108" t="s">
        <v>1219</v>
      </c>
      <c r="C73" s="109">
        <v>0</v>
      </c>
      <c r="D73" s="89">
        <v>0</v>
      </c>
      <c r="E73" s="109">
        <v>715.06102477103832</v>
      </c>
    </row>
    <row r="74" spans="1:5" x14ac:dyDescent="0.2">
      <c r="A74" s="108" t="s">
        <v>1220</v>
      </c>
      <c r="B74" s="108" t="s">
        <v>1221</v>
      </c>
      <c r="C74" s="109">
        <v>0</v>
      </c>
      <c r="D74" s="89">
        <v>0</v>
      </c>
      <c r="E74" s="109">
        <v>876.74023073227909</v>
      </c>
    </row>
    <row r="75" spans="1:5" x14ac:dyDescent="0.2">
      <c r="A75" s="108" t="s">
        <v>1138</v>
      </c>
      <c r="B75" s="108" t="s">
        <v>1259</v>
      </c>
      <c r="C75" s="109">
        <v>0</v>
      </c>
      <c r="D75" s="89">
        <v>0</v>
      </c>
      <c r="E75" s="109">
        <v>1536.8633880000002</v>
      </c>
    </row>
    <row r="76" spans="1:5" x14ac:dyDescent="0.2">
      <c r="A76" s="108" t="s">
        <v>1222</v>
      </c>
      <c r="B76" s="108" t="s">
        <v>1223</v>
      </c>
      <c r="C76" s="109">
        <v>0</v>
      </c>
      <c r="D76" s="89">
        <v>0</v>
      </c>
      <c r="E76" s="109">
        <v>1408.0150019098819</v>
      </c>
    </row>
    <row r="77" spans="1:5" x14ac:dyDescent="0.2">
      <c r="A77" s="108" t="s">
        <v>1197</v>
      </c>
      <c r="B77" s="108" t="s">
        <v>1224</v>
      </c>
      <c r="C77" s="109">
        <v>0</v>
      </c>
      <c r="D77" s="89">
        <v>0</v>
      </c>
      <c r="E77" s="109">
        <v>2815.5041412</v>
      </c>
    </row>
    <row r="78" spans="1:5" x14ac:dyDescent="0.2">
      <c r="A78" s="108" t="s">
        <v>1130</v>
      </c>
      <c r="B78" s="108" t="s">
        <v>1225</v>
      </c>
      <c r="C78" s="109">
        <v>0</v>
      </c>
      <c r="D78" s="89">
        <v>0</v>
      </c>
      <c r="E78" s="109">
        <v>4937.3286545999999</v>
      </c>
    </row>
    <row r="79" spans="1:5" x14ac:dyDescent="0.2">
      <c r="A79" s="108" t="s">
        <v>1226</v>
      </c>
      <c r="B79" s="108" t="s">
        <v>1227</v>
      </c>
      <c r="C79" s="109">
        <v>0</v>
      </c>
      <c r="D79" s="89">
        <v>0</v>
      </c>
      <c r="E79" s="109">
        <v>2838.3193988999997</v>
      </c>
    </row>
    <row r="80" spans="1:5" x14ac:dyDescent="0.2">
      <c r="A80" s="108" t="s">
        <v>1257</v>
      </c>
      <c r="B80" s="108" t="s">
        <v>1258</v>
      </c>
      <c r="C80" s="109">
        <v>0</v>
      </c>
      <c r="D80" s="89">
        <v>0</v>
      </c>
      <c r="E80" s="109">
        <v>7203.0761283000002</v>
      </c>
    </row>
    <row r="81" spans="1:7" x14ac:dyDescent="0.2">
      <c r="A81" s="108" t="s">
        <v>1207</v>
      </c>
      <c r="B81" s="108" t="s">
        <v>1228</v>
      </c>
      <c r="C81" s="109">
        <v>0</v>
      </c>
      <c r="D81" s="89">
        <v>0</v>
      </c>
      <c r="E81" s="109">
        <v>278.29872290087582</v>
      </c>
    </row>
    <row r="82" spans="1:7" x14ac:dyDescent="0.2">
      <c r="A82" s="108" t="s">
        <v>1229</v>
      </c>
      <c r="B82" s="108" t="s">
        <v>1230</v>
      </c>
      <c r="C82" s="109">
        <v>0</v>
      </c>
      <c r="D82" s="89">
        <v>0</v>
      </c>
      <c r="E82" s="109">
        <v>7810.5814008726029</v>
      </c>
    </row>
    <row r="83" spans="1:7" x14ac:dyDescent="0.2">
      <c r="A83" s="108" t="s">
        <v>1209</v>
      </c>
      <c r="B83" s="108" t="s">
        <v>1231</v>
      </c>
      <c r="C83" s="109">
        <v>0</v>
      </c>
      <c r="D83" s="89">
        <v>0</v>
      </c>
      <c r="E83" s="109">
        <v>16205.425476912329</v>
      </c>
    </row>
    <row r="84" spans="1:7" ht="14.4" x14ac:dyDescent="0.3">
      <c r="A84" s="43"/>
    </row>
    <row r="85" spans="1:7" x14ac:dyDescent="0.2">
      <c r="A85" s="65" t="s">
        <v>1201</v>
      </c>
    </row>
    <row r="86" spans="1:7" x14ac:dyDescent="0.2">
      <c r="A86" s="65" t="s">
        <v>1189</v>
      </c>
    </row>
    <row r="88" spans="1:7" ht="24" customHeight="1" x14ac:dyDescent="0.2">
      <c r="A88" s="126" t="s">
        <v>1232</v>
      </c>
      <c r="B88" s="127"/>
      <c r="C88" s="127"/>
      <c r="D88" s="127"/>
      <c r="E88" s="127"/>
      <c r="F88" s="127"/>
      <c r="G88" s="127"/>
    </row>
    <row r="90" spans="1:7" x14ac:dyDescent="0.2">
      <c r="A90" s="18" t="s">
        <v>1233</v>
      </c>
    </row>
    <row r="91" spans="1:7" x14ac:dyDescent="0.2">
      <c r="A91" s="48" t="s">
        <v>957</v>
      </c>
    </row>
    <row r="93" spans="1:7" ht="82.05" customHeight="1" x14ac:dyDescent="0.2">
      <c r="A93" s="126" t="s">
        <v>1234</v>
      </c>
      <c r="B93" s="127"/>
      <c r="C93" s="127"/>
      <c r="D93" s="127"/>
      <c r="E93" s="127"/>
      <c r="F93" s="127"/>
      <c r="G93" s="127"/>
    </row>
    <row r="95" spans="1:7" ht="37.5" customHeight="1" x14ac:dyDescent="0.2">
      <c r="A95" s="126" t="s">
        <v>1235</v>
      </c>
      <c r="B95" s="127"/>
      <c r="C95" s="127"/>
      <c r="D95" s="127"/>
      <c r="E95" s="127"/>
      <c r="F95" s="127"/>
      <c r="G95" s="127"/>
    </row>
    <row r="96" spans="1:7" x14ac:dyDescent="0.2">
      <c r="A96" s="48" t="s">
        <v>1098</v>
      </c>
    </row>
    <row r="98" spans="1:7" ht="26.25" customHeight="1" x14ac:dyDescent="0.3">
      <c r="A98" s="124" t="s">
        <v>1236</v>
      </c>
      <c r="B98" s="125"/>
      <c r="C98" s="125"/>
      <c r="D98" s="125"/>
      <c r="E98" s="125"/>
      <c r="F98" s="125"/>
      <c r="G98" s="125"/>
    </row>
    <row r="100" spans="1:7" s="65" customFormat="1" x14ac:dyDescent="0.2">
      <c r="A100" s="49" t="s">
        <v>1237</v>
      </c>
      <c r="E100" s="66"/>
      <c r="F100" s="66"/>
      <c r="G100" s="66"/>
    </row>
    <row r="101" spans="1:7" s="65" customFormat="1" x14ac:dyDescent="0.2">
      <c r="A101" s="49"/>
      <c r="E101" s="66"/>
      <c r="F101" s="66"/>
      <c r="G101" s="66"/>
    </row>
    <row r="102" spans="1:7" s="65" customFormat="1" x14ac:dyDescent="0.2">
      <c r="A102" s="49" t="s">
        <v>1263</v>
      </c>
      <c r="E102" s="66"/>
      <c r="F102" s="66"/>
      <c r="G102" s="66"/>
    </row>
    <row r="103" spans="1:7" s="65" customFormat="1" x14ac:dyDescent="0.2">
      <c r="A103" s="67"/>
      <c r="E103" s="66"/>
      <c r="F103" s="66"/>
      <c r="G103" s="66"/>
    </row>
    <row r="104" spans="1:7" s="65" customFormat="1" x14ac:dyDescent="0.2">
      <c r="E104" s="66"/>
      <c r="F104" s="66"/>
      <c r="G104" s="66"/>
    </row>
    <row r="105" spans="1:7" s="65" customFormat="1" x14ac:dyDescent="0.2">
      <c r="E105" s="66"/>
      <c r="F105" s="66"/>
      <c r="G105" s="66"/>
    </row>
    <row r="106" spans="1:7" s="65" customFormat="1" x14ac:dyDescent="0.2">
      <c r="E106" s="66"/>
      <c r="F106" s="66"/>
      <c r="G106" s="66"/>
    </row>
    <row r="107" spans="1:7" s="65" customFormat="1" x14ac:dyDescent="0.2">
      <c r="E107" s="66"/>
      <c r="F107" s="66"/>
      <c r="G107" s="66"/>
    </row>
    <row r="108" spans="1:7" s="65" customFormat="1" x14ac:dyDescent="0.2">
      <c r="E108" s="66"/>
      <c r="F108" s="66"/>
      <c r="G108" s="66"/>
    </row>
    <row r="109" spans="1:7" s="65" customFormat="1" x14ac:dyDescent="0.2">
      <c r="E109" s="66"/>
      <c r="F109" s="66"/>
      <c r="G109" s="66"/>
    </row>
    <row r="110" spans="1:7" s="65" customFormat="1" x14ac:dyDescent="0.2">
      <c r="E110" s="66"/>
      <c r="F110" s="66"/>
      <c r="G110" s="66"/>
    </row>
    <row r="111" spans="1:7" s="65" customFormat="1" x14ac:dyDescent="0.2">
      <c r="E111" s="66"/>
      <c r="F111" s="66"/>
      <c r="G111" s="66"/>
    </row>
    <row r="112" spans="1:7" s="65" customFormat="1" x14ac:dyDescent="0.2">
      <c r="E112" s="66"/>
      <c r="F112" s="66"/>
      <c r="G112" s="66"/>
    </row>
    <row r="113" spans="1:7" s="65" customFormat="1" x14ac:dyDescent="0.2">
      <c r="E113" s="66"/>
      <c r="F113" s="66"/>
      <c r="G113" s="66"/>
    </row>
    <row r="114" spans="1:7" s="65" customFormat="1" x14ac:dyDescent="0.2">
      <c r="E114" s="66"/>
      <c r="F114" s="66"/>
      <c r="G114" s="66"/>
    </row>
    <row r="115" spans="1:7" s="65" customFormat="1" x14ac:dyDescent="0.2">
      <c r="E115" s="66"/>
      <c r="F115" s="66"/>
      <c r="G115" s="66"/>
    </row>
    <row r="116" spans="1:7" s="65" customFormat="1" x14ac:dyDescent="0.2">
      <c r="A116" s="75" t="s">
        <v>1301</v>
      </c>
      <c r="E116" s="66"/>
      <c r="F116" s="66"/>
      <c r="G116" s="66"/>
    </row>
    <row r="117" spans="1:7" s="65" customFormat="1" x14ac:dyDescent="0.2">
      <c r="E117" s="66"/>
      <c r="F117" s="66"/>
      <c r="G117" s="66"/>
    </row>
    <row r="118" spans="1:7" s="65" customFormat="1" x14ac:dyDescent="0.2">
      <c r="A118" s="60" t="s">
        <v>1262</v>
      </c>
      <c r="E118" s="66"/>
      <c r="F118" s="66"/>
      <c r="G118" s="66"/>
    </row>
    <row r="119" spans="1:7" s="65" customFormat="1" x14ac:dyDescent="0.2">
      <c r="E119" s="66"/>
      <c r="F119" s="66"/>
      <c r="G119" s="66"/>
    </row>
    <row r="120" spans="1:7" s="65" customFormat="1" x14ac:dyDescent="0.2">
      <c r="E120" s="66"/>
      <c r="F120" s="66"/>
      <c r="G120" s="66"/>
    </row>
    <row r="121" spans="1:7" s="65" customFormat="1" x14ac:dyDescent="0.2">
      <c r="E121" s="66"/>
      <c r="F121" s="66"/>
      <c r="G121" s="66"/>
    </row>
    <row r="122" spans="1:7" s="65" customFormat="1" x14ac:dyDescent="0.2">
      <c r="E122" s="66"/>
      <c r="F122" s="66"/>
      <c r="G122" s="66"/>
    </row>
    <row r="123" spans="1:7" s="65" customFormat="1" x14ac:dyDescent="0.2">
      <c r="E123" s="66"/>
      <c r="F123" s="66"/>
      <c r="G123" s="66"/>
    </row>
    <row r="124" spans="1:7" s="65" customFormat="1" x14ac:dyDescent="0.2">
      <c r="E124" s="66"/>
      <c r="F124" s="66"/>
      <c r="G124" s="66"/>
    </row>
    <row r="125" spans="1:7" s="65" customFormat="1" x14ac:dyDescent="0.2">
      <c r="E125" s="66"/>
      <c r="F125" s="66"/>
      <c r="G125" s="66"/>
    </row>
    <row r="126" spans="1:7" s="65" customFormat="1" x14ac:dyDescent="0.2">
      <c r="E126" s="66"/>
      <c r="F126" s="66"/>
      <c r="G126" s="66"/>
    </row>
    <row r="127" spans="1:7" s="65" customFormat="1" x14ac:dyDescent="0.2">
      <c r="E127" s="66"/>
      <c r="F127" s="66"/>
      <c r="G127" s="66"/>
    </row>
    <row r="128" spans="1:7" s="65" customFormat="1" x14ac:dyDescent="0.2">
      <c r="E128" s="66"/>
      <c r="F128" s="66"/>
      <c r="G128" s="66"/>
    </row>
    <row r="129" spans="1:9" s="65" customFormat="1" x14ac:dyDescent="0.2">
      <c r="E129" s="66"/>
      <c r="F129" s="66"/>
      <c r="G129" s="66"/>
    </row>
    <row r="130" spans="1:9" s="65" customFormat="1" x14ac:dyDescent="0.2">
      <c r="E130" s="66"/>
      <c r="F130" s="66"/>
      <c r="G130" s="66"/>
    </row>
    <row r="131" spans="1:9" s="65" customFormat="1" x14ac:dyDescent="0.2">
      <c r="E131" s="66"/>
      <c r="F131" s="66"/>
      <c r="G131" s="66"/>
    </row>
    <row r="133" spans="1:9" x14ac:dyDescent="0.2">
      <c r="A133" s="18" t="s">
        <v>724</v>
      </c>
    </row>
    <row r="135" spans="1:9" s="1" customFormat="1" ht="13.8" x14ac:dyDescent="0.2">
      <c r="A135" s="113" t="s">
        <v>1145</v>
      </c>
      <c r="B135" s="114"/>
      <c r="C135" s="114"/>
      <c r="D135" s="114"/>
      <c r="E135" s="114"/>
      <c r="F135" s="114"/>
      <c r="G135" s="114"/>
    </row>
    <row r="136" spans="1:9" x14ac:dyDescent="0.2">
      <c r="A136" s="18" t="s">
        <v>7</v>
      </c>
    </row>
    <row r="137" spans="1:9" s="1" customFormat="1" ht="17.55" customHeight="1" x14ac:dyDescent="0.2">
      <c r="A137" s="8" t="s">
        <v>2</v>
      </c>
      <c r="B137" s="8" t="s">
        <v>0</v>
      </c>
      <c r="C137" s="17" t="s">
        <v>729</v>
      </c>
      <c r="D137" s="16" t="s">
        <v>1</v>
      </c>
      <c r="E137" s="15" t="s">
        <v>3</v>
      </c>
      <c r="F137" s="15" t="s">
        <v>4</v>
      </c>
      <c r="G137" s="15" t="s">
        <v>6</v>
      </c>
    </row>
    <row r="138" spans="1:9" x14ac:dyDescent="0.2">
      <c r="A138" s="21" t="s">
        <v>30</v>
      </c>
      <c r="B138" s="22"/>
      <c r="C138" s="22"/>
      <c r="D138" s="23"/>
      <c r="E138" s="24"/>
      <c r="F138" s="25"/>
      <c r="G138" s="24"/>
    </row>
    <row r="139" spans="1:9" x14ac:dyDescent="0.2">
      <c r="A139" s="26" t="s">
        <v>31</v>
      </c>
      <c r="B139" s="27"/>
      <c r="C139" s="27"/>
      <c r="D139" s="28"/>
      <c r="E139" s="29"/>
      <c r="F139" s="30"/>
      <c r="G139" s="29"/>
    </row>
    <row r="140" spans="1:9" x14ac:dyDescent="0.2">
      <c r="A140" s="27" t="s">
        <v>1102</v>
      </c>
      <c r="B140" s="27" t="s">
        <v>1103</v>
      </c>
      <c r="C140" s="27" t="s">
        <v>1104</v>
      </c>
      <c r="D140" s="31">
        <v>5230</v>
      </c>
      <c r="E140" s="29">
        <v>0</v>
      </c>
      <c r="F140" s="30">
        <v>100</v>
      </c>
      <c r="G140" s="29">
        <v>0</v>
      </c>
    </row>
    <row r="141" spans="1:9" x14ac:dyDescent="0.2">
      <c r="A141" s="26" t="s">
        <v>33</v>
      </c>
      <c r="B141" s="26"/>
      <c r="C141" s="26"/>
      <c r="D141" s="32"/>
      <c r="E141" s="33">
        <f>SUM(E139:E140)</f>
        <v>0</v>
      </c>
      <c r="F141" s="34">
        <f>SUM(F139:F140)</f>
        <v>100</v>
      </c>
      <c r="G141" s="33"/>
      <c r="H141" s="18"/>
      <c r="I141" s="18"/>
    </row>
    <row r="142" spans="1:9" x14ac:dyDescent="0.2">
      <c r="A142" s="27"/>
      <c r="B142" s="27"/>
      <c r="C142" s="27"/>
      <c r="D142" s="28"/>
      <c r="E142" s="29"/>
      <c r="F142" s="30"/>
      <c r="G142" s="29"/>
    </row>
    <row r="143" spans="1:9" x14ac:dyDescent="0.2">
      <c r="A143" s="26" t="s">
        <v>35</v>
      </c>
      <c r="B143" s="26"/>
      <c r="C143" s="26"/>
      <c r="D143" s="32"/>
      <c r="E143" s="33">
        <f>E141</f>
        <v>0</v>
      </c>
      <c r="F143" s="34">
        <f>F141</f>
        <v>100</v>
      </c>
      <c r="G143" s="33"/>
      <c r="H143" s="18"/>
      <c r="I143" s="18"/>
    </row>
    <row r="144" spans="1:9" x14ac:dyDescent="0.2">
      <c r="A144" s="26"/>
      <c r="B144" s="26"/>
      <c r="C144" s="26"/>
      <c r="D144" s="32"/>
      <c r="E144" s="33"/>
      <c r="F144" s="34"/>
      <c r="G144" s="33"/>
      <c r="H144" s="18"/>
      <c r="I144" s="18"/>
    </row>
    <row r="145" spans="1:9" x14ac:dyDescent="0.2">
      <c r="A145" s="26" t="s">
        <v>37</v>
      </c>
      <c r="B145" s="26"/>
      <c r="C145" s="26"/>
      <c r="D145" s="32"/>
      <c r="E145" s="33">
        <f>E147-(E141)</f>
        <v>8.9999999999999996E-7</v>
      </c>
      <c r="F145" s="34">
        <v>0</v>
      </c>
      <c r="G145" s="33"/>
      <c r="H145" s="18"/>
      <c r="I145" s="18"/>
    </row>
    <row r="146" spans="1:9" x14ac:dyDescent="0.2">
      <c r="A146" s="26"/>
      <c r="B146" s="26"/>
      <c r="C146" s="26"/>
      <c r="D146" s="32"/>
      <c r="E146" s="33"/>
      <c r="F146" s="34"/>
      <c r="G146" s="33"/>
      <c r="H146" s="18"/>
      <c r="I146" s="18"/>
    </row>
    <row r="147" spans="1:9" x14ac:dyDescent="0.2">
      <c r="A147" s="35" t="s">
        <v>36</v>
      </c>
      <c r="B147" s="35"/>
      <c r="C147" s="35"/>
      <c r="D147" s="36"/>
      <c r="E147" s="37">
        <v>8.9999999999999996E-7</v>
      </c>
      <c r="F147" s="38">
        <v>100</v>
      </c>
      <c r="G147" s="37"/>
      <c r="H147" s="18"/>
      <c r="I147" s="18"/>
    </row>
    <row r="149" spans="1:9" x14ac:dyDescent="0.2">
      <c r="A149" s="18" t="s">
        <v>38</v>
      </c>
    </row>
    <row r="150" spans="1:9" x14ac:dyDescent="0.2">
      <c r="A150" s="49" t="s">
        <v>1095</v>
      </c>
    </row>
    <row r="151" spans="1:9" x14ac:dyDescent="0.2">
      <c r="A151" s="18" t="s">
        <v>1105</v>
      </c>
    </row>
    <row r="153" spans="1:9" x14ac:dyDescent="0.2">
      <c r="A153" s="18" t="s">
        <v>39</v>
      </c>
    </row>
    <row r="154" spans="1:9" x14ac:dyDescent="0.2">
      <c r="A154" s="18" t="s">
        <v>40</v>
      </c>
    </row>
    <row r="155" spans="1:9" x14ac:dyDescent="0.2">
      <c r="A155" s="18" t="s">
        <v>41</v>
      </c>
      <c r="B155" s="18"/>
      <c r="C155" s="39" t="s">
        <v>43</v>
      </c>
      <c r="D155" s="19" t="s">
        <v>42</v>
      </c>
    </row>
    <row r="156" spans="1:9" x14ac:dyDescent="0.2">
      <c r="A156" s="9" t="s">
        <v>837</v>
      </c>
      <c r="C156" s="40">
        <v>0</v>
      </c>
      <c r="D156" s="40">
        <v>0</v>
      </c>
    </row>
    <row r="157" spans="1:9" x14ac:dyDescent="0.2">
      <c r="A157" s="9" t="s">
        <v>1140</v>
      </c>
      <c r="C157" s="40">
        <v>0</v>
      </c>
      <c r="D157" s="40">
        <v>0</v>
      </c>
    </row>
    <row r="158" spans="1:9" x14ac:dyDescent="0.2">
      <c r="A158" s="9" t="s">
        <v>839</v>
      </c>
      <c r="C158" s="40">
        <v>0</v>
      </c>
      <c r="D158" s="40">
        <v>0</v>
      </c>
    </row>
    <row r="159" spans="1:9" x14ac:dyDescent="0.2">
      <c r="A159" s="9" t="s">
        <v>840</v>
      </c>
      <c r="C159" s="40">
        <v>0</v>
      </c>
      <c r="D159" s="40">
        <v>0</v>
      </c>
    </row>
    <row r="160" spans="1:9" x14ac:dyDescent="0.2">
      <c r="A160" s="9" t="s">
        <v>1238</v>
      </c>
      <c r="C160" s="40">
        <v>0</v>
      </c>
      <c r="D160" s="40">
        <v>0</v>
      </c>
    </row>
    <row r="161" spans="1:7" x14ac:dyDescent="0.2">
      <c r="A161" s="9" t="s">
        <v>841</v>
      </c>
      <c r="C161" s="40">
        <v>0</v>
      </c>
      <c r="D161" s="40">
        <v>0</v>
      </c>
    </row>
    <row r="162" spans="1:7" x14ac:dyDescent="0.2">
      <c r="A162" s="9" t="s">
        <v>1141</v>
      </c>
      <c r="C162" s="40">
        <v>0</v>
      </c>
      <c r="D162" s="40">
        <v>0</v>
      </c>
    </row>
    <row r="163" spans="1:7" x14ac:dyDescent="0.2">
      <c r="A163" s="9" t="s">
        <v>843</v>
      </c>
      <c r="C163" s="40">
        <v>0</v>
      </c>
      <c r="D163" s="40">
        <v>0</v>
      </c>
    </row>
    <row r="164" spans="1:7" x14ac:dyDescent="0.2">
      <c r="A164" s="9" t="s">
        <v>844</v>
      </c>
      <c r="C164" s="40">
        <v>0</v>
      </c>
      <c r="D164" s="40">
        <v>0</v>
      </c>
    </row>
    <row r="166" spans="1:7" x14ac:dyDescent="0.2">
      <c r="A166" s="9" t="s">
        <v>44</v>
      </c>
    </row>
    <row r="168" spans="1:7" x14ac:dyDescent="0.2">
      <c r="A168" s="49" t="s">
        <v>1239</v>
      </c>
    </row>
    <row r="170" spans="1:7" x14ac:dyDescent="0.2">
      <c r="A170" s="18" t="s">
        <v>1247</v>
      </c>
      <c r="D170" s="41" t="s">
        <v>46</v>
      </c>
    </row>
    <row r="171" spans="1:7" x14ac:dyDescent="0.2">
      <c r="A171" s="9" t="s">
        <v>49</v>
      </c>
    </row>
    <row r="172" spans="1:7" x14ac:dyDescent="0.2">
      <c r="A172" s="48" t="s">
        <v>709</v>
      </c>
    </row>
    <row r="174" spans="1:7" s="1" customFormat="1" ht="13.8" x14ac:dyDescent="0.2">
      <c r="A174" s="113" t="s">
        <v>1146</v>
      </c>
      <c r="B174" s="114"/>
      <c r="C174" s="114"/>
      <c r="D174" s="114"/>
      <c r="E174" s="114"/>
      <c r="F174" s="114"/>
      <c r="G174" s="114"/>
    </row>
    <row r="175" spans="1:7" x14ac:dyDescent="0.2">
      <c r="A175" s="18" t="s">
        <v>7</v>
      </c>
    </row>
    <row r="176" spans="1:7" s="1" customFormat="1" ht="17.55" customHeight="1" x14ac:dyDescent="0.2">
      <c r="A176" s="8" t="s">
        <v>2</v>
      </c>
      <c r="B176" s="8" t="s">
        <v>0</v>
      </c>
      <c r="C176" s="17" t="s">
        <v>729</v>
      </c>
      <c r="D176" s="16" t="s">
        <v>1</v>
      </c>
      <c r="E176" s="15" t="s">
        <v>3</v>
      </c>
      <c r="F176" s="15" t="s">
        <v>4</v>
      </c>
      <c r="G176" s="15" t="s">
        <v>6</v>
      </c>
    </row>
    <row r="177" spans="1:9" x14ac:dyDescent="0.2">
      <c r="A177" s="21" t="s">
        <v>30</v>
      </c>
      <c r="B177" s="22"/>
      <c r="C177" s="22"/>
      <c r="D177" s="23"/>
      <c r="E177" s="24"/>
      <c r="F177" s="25"/>
      <c r="G177" s="24"/>
    </row>
    <row r="178" spans="1:9" x14ac:dyDescent="0.2">
      <c r="A178" s="26" t="s">
        <v>31</v>
      </c>
      <c r="B178" s="27"/>
      <c r="C178" s="27"/>
      <c r="D178" s="28"/>
      <c r="E178" s="29"/>
      <c r="F178" s="30"/>
      <c r="G178" s="29"/>
    </row>
    <row r="179" spans="1:9" ht="20.399999999999999" x14ac:dyDescent="0.2">
      <c r="A179" s="27" t="s">
        <v>1107</v>
      </c>
      <c r="B179" s="27" t="s">
        <v>1108</v>
      </c>
      <c r="C179" s="54" t="s">
        <v>1109</v>
      </c>
      <c r="D179" s="31">
        <v>3523</v>
      </c>
      <c r="E179" s="29">
        <v>0</v>
      </c>
      <c r="F179" s="30">
        <v>100</v>
      </c>
      <c r="G179" s="29">
        <v>0</v>
      </c>
    </row>
    <row r="180" spans="1:9" x14ac:dyDescent="0.2">
      <c r="A180" s="26" t="s">
        <v>33</v>
      </c>
      <c r="B180" s="26"/>
      <c r="C180" s="26"/>
      <c r="D180" s="32"/>
      <c r="E180" s="33">
        <f>SUM(E178:E179)</f>
        <v>0</v>
      </c>
      <c r="F180" s="34">
        <f>SUM(F178:F179)</f>
        <v>100</v>
      </c>
      <c r="G180" s="33"/>
      <c r="H180" s="18"/>
      <c r="I180" s="18"/>
    </row>
    <row r="181" spans="1:9" x14ac:dyDescent="0.2">
      <c r="A181" s="27"/>
      <c r="B181" s="27"/>
      <c r="C181" s="27"/>
      <c r="D181" s="28"/>
      <c r="E181" s="29"/>
      <c r="F181" s="30"/>
      <c r="G181" s="29"/>
    </row>
    <row r="182" spans="1:9" x14ac:dyDescent="0.2">
      <c r="A182" s="26" t="s">
        <v>35</v>
      </c>
      <c r="B182" s="26"/>
      <c r="C182" s="26"/>
      <c r="D182" s="32"/>
      <c r="E182" s="33">
        <f>E180</f>
        <v>0</v>
      </c>
      <c r="F182" s="34">
        <f>F180</f>
        <v>100</v>
      </c>
      <c r="G182" s="33"/>
      <c r="H182" s="18"/>
      <c r="I182" s="18"/>
    </row>
    <row r="183" spans="1:9" x14ac:dyDescent="0.2">
      <c r="A183" s="26"/>
      <c r="B183" s="26"/>
      <c r="C183" s="26"/>
      <c r="D183" s="32"/>
      <c r="E183" s="33"/>
      <c r="F183" s="34"/>
      <c r="G183" s="33"/>
      <c r="H183" s="18"/>
      <c r="I183" s="18"/>
    </row>
    <row r="184" spans="1:9" x14ac:dyDescent="0.2">
      <c r="A184" s="26" t="s">
        <v>37</v>
      </c>
      <c r="B184" s="26"/>
      <c r="C184" s="26"/>
      <c r="D184" s="32"/>
      <c r="E184" s="33">
        <f>E186-(E180)</f>
        <v>8.9999999999999996E-7</v>
      </c>
      <c r="F184" s="34">
        <v>0</v>
      </c>
      <c r="G184" s="33"/>
      <c r="H184" s="18"/>
      <c r="I184" s="18"/>
    </row>
    <row r="185" spans="1:9" x14ac:dyDescent="0.2">
      <c r="A185" s="26"/>
      <c r="B185" s="26"/>
      <c r="C185" s="26"/>
      <c r="D185" s="32"/>
      <c r="E185" s="33"/>
      <c r="F185" s="34"/>
      <c r="G185" s="33"/>
      <c r="H185" s="18"/>
      <c r="I185" s="18"/>
    </row>
    <row r="186" spans="1:9" x14ac:dyDescent="0.2">
      <c r="A186" s="35" t="s">
        <v>36</v>
      </c>
      <c r="B186" s="35"/>
      <c r="C186" s="35"/>
      <c r="D186" s="36"/>
      <c r="E186" s="37">
        <v>8.9999999999999996E-7</v>
      </c>
      <c r="F186" s="38">
        <v>100</v>
      </c>
      <c r="G186" s="37"/>
      <c r="H186" s="18"/>
      <c r="I186" s="18"/>
    </row>
    <row r="188" spans="1:9" x14ac:dyDescent="0.2">
      <c r="A188" s="18" t="s">
        <v>38</v>
      </c>
    </row>
    <row r="189" spans="1:9" x14ac:dyDescent="0.2">
      <c r="A189" s="18" t="s">
        <v>1095</v>
      </c>
    </row>
    <row r="190" spans="1:9" x14ac:dyDescent="0.2">
      <c r="A190" s="18"/>
    </row>
    <row r="191" spans="1:9" x14ac:dyDescent="0.2">
      <c r="A191" s="18" t="s">
        <v>39</v>
      </c>
    </row>
    <row r="192" spans="1:9" x14ac:dyDescent="0.2">
      <c r="A192" s="18" t="s">
        <v>40</v>
      </c>
    </row>
    <row r="193" spans="1:9" s="13" customFormat="1" x14ac:dyDescent="0.2">
      <c r="A193" s="18" t="s">
        <v>41</v>
      </c>
      <c r="B193" s="18"/>
      <c r="C193" s="39" t="s">
        <v>43</v>
      </c>
      <c r="D193" s="19" t="s">
        <v>42</v>
      </c>
      <c r="F193" s="14"/>
      <c r="H193" s="9"/>
      <c r="I193" s="9"/>
    </row>
    <row r="194" spans="1:9" s="13" customFormat="1" x14ac:dyDescent="0.2">
      <c r="A194" s="9" t="s">
        <v>837</v>
      </c>
      <c r="B194" s="9"/>
      <c r="C194" s="40">
        <v>0</v>
      </c>
      <c r="D194" s="40">
        <v>0</v>
      </c>
      <c r="F194" s="14"/>
      <c r="H194" s="9"/>
      <c r="I194" s="9"/>
    </row>
    <row r="195" spans="1:9" s="13" customFormat="1" x14ac:dyDescent="0.2">
      <c r="A195" s="9" t="s">
        <v>1140</v>
      </c>
      <c r="B195" s="9"/>
      <c r="C195" s="40">
        <v>0</v>
      </c>
      <c r="D195" s="40">
        <v>0</v>
      </c>
      <c r="F195" s="14"/>
      <c r="H195" s="9"/>
      <c r="I195" s="9"/>
    </row>
    <row r="196" spans="1:9" s="13" customFormat="1" x14ac:dyDescent="0.2">
      <c r="A196" s="9" t="s">
        <v>839</v>
      </c>
      <c r="B196" s="9"/>
      <c r="C196" s="40">
        <v>0</v>
      </c>
      <c r="D196" s="40">
        <v>0</v>
      </c>
      <c r="F196" s="14"/>
      <c r="H196" s="9"/>
      <c r="I196" s="9"/>
    </row>
    <row r="197" spans="1:9" s="13" customFormat="1" x14ac:dyDescent="0.2">
      <c r="A197" s="9" t="s">
        <v>840</v>
      </c>
      <c r="B197" s="9"/>
      <c r="C197" s="40">
        <v>0</v>
      </c>
      <c r="D197" s="40">
        <v>0</v>
      </c>
      <c r="F197" s="14"/>
      <c r="H197" s="9"/>
      <c r="I197" s="9"/>
    </row>
    <row r="198" spans="1:9" s="13" customFormat="1" x14ac:dyDescent="0.2">
      <c r="A198" s="9" t="s">
        <v>1238</v>
      </c>
      <c r="B198" s="9"/>
      <c r="C198" s="40">
        <v>0</v>
      </c>
      <c r="D198" s="40">
        <v>0</v>
      </c>
      <c r="F198" s="14"/>
      <c r="H198" s="9"/>
      <c r="I198" s="9"/>
    </row>
    <row r="199" spans="1:9" s="13" customFormat="1" x14ac:dyDescent="0.2">
      <c r="A199" s="9" t="s">
        <v>841</v>
      </c>
      <c r="B199" s="9"/>
      <c r="C199" s="40">
        <v>0</v>
      </c>
      <c r="D199" s="40">
        <v>0</v>
      </c>
      <c r="F199" s="14"/>
      <c r="H199" s="9"/>
      <c r="I199" s="9"/>
    </row>
    <row r="200" spans="1:9" s="13" customFormat="1" x14ac:dyDescent="0.2">
      <c r="A200" s="9" t="s">
        <v>1141</v>
      </c>
      <c r="B200" s="9"/>
      <c r="C200" s="40">
        <v>0</v>
      </c>
      <c r="D200" s="40">
        <v>0</v>
      </c>
      <c r="F200" s="14"/>
      <c r="H200" s="9"/>
      <c r="I200" s="9"/>
    </row>
    <row r="201" spans="1:9" s="13" customFormat="1" x14ac:dyDescent="0.2">
      <c r="A201" s="9" t="s">
        <v>843</v>
      </c>
      <c r="B201" s="9"/>
      <c r="C201" s="40">
        <v>0</v>
      </c>
      <c r="D201" s="40">
        <v>0</v>
      </c>
      <c r="F201" s="14"/>
      <c r="H201" s="9"/>
      <c r="I201" s="9"/>
    </row>
    <row r="202" spans="1:9" s="13" customFormat="1" x14ac:dyDescent="0.2">
      <c r="A202" s="9" t="s">
        <v>844</v>
      </c>
      <c r="B202" s="9"/>
      <c r="C202" s="40">
        <v>0</v>
      </c>
      <c r="D202" s="40">
        <v>0</v>
      </c>
      <c r="F202" s="14"/>
      <c r="H202" s="9"/>
      <c r="I202" s="9"/>
    </row>
    <row r="204" spans="1:9" s="13" customFormat="1" x14ac:dyDescent="0.2">
      <c r="A204" s="9" t="s">
        <v>44</v>
      </c>
      <c r="B204" s="9"/>
      <c r="C204" s="9"/>
      <c r="D204" s="10"/>
      <c r="F204" s="14"/>
      <c r="H204" s="9"/>
      <c r="I204" s="9"/>
    </row>
    <row r="206" spans="1:9" s="13" customFormat="1" x14ac:dyDescent="0.2">
      <c r="A206" s="49" t="s">
        <v>1239</v>
      </c>
      <c r="B206" s="9"/>
      <c r="C206" s="9"/>
      <c r="D206" s="10"/>
      <c r="F206" s="14"/>
      <c r="H206" s="9"/>
      <c r="I206" s="9"/>
    </row>
    <row r="208" spans="1:9" s="13" customFormat="1" x14ac:dyDescent="0.2">
      <c r="A208" s="18" t="s">
        <v>1247</v>
      </c>
      <c r="B208" s="9"/>
      <c r="C208" s="9"/>
      <c r="D208" s="41" t="s">
        <v>46</v>
      </c>
      <c r="F208" s="14"/>
      <c r="H208" s="9"/>
      <c r="I208" s="9"/>
    </row>
    <row r="209" spans="1:1" x14ac:dyDescent="0.2">
      <c r="A209" s="9" t="s">
        <v>49</v>
      </c>
    </row>
    <row r="210" spans="1:1" x14ac:dyDescent="0.2">
      <c r="A210" s="48" t="s">
        <v>709</v>
      </c>
    </row>
  </sheetData>
  <mergeCells count="7">
    <mergeCell ref="A174:G174"/>
    <mergeCell ref="A1:H1"/>
    <mergeCell ref="A88:G88"/>
    <mergeCell ref="A93:G93"/>
    <mergeCell ref="A95:G95"/>
    <mergeCell ref="A98:G98"/>
    <mergeCell ref="A135:G135"/>
  </mergeCells>
  <conditionalFormatting sqref="F2:F3 F5:F16 F89:F92 F94 F96:F97 F136 F175 F25:F87 F148:F173 F187:F65540 F99:F134">
    <cfRule type="cellIs" dxfId="14" priority="7" stopIfTrue="1" operator="between">
      <formula>0.009</formula>
      <formula>-0.009</formula>
    </cfRule>
  </conditionalFormatting>
  <conditionalFormatting sqref="F138:F139">
    <cfRule type="cellIs" dxfId="13" priority="6" stopIfTrue="1" operator="between">
      <formula>0.009</formula>
      <formula>-0.009</formula>
    </cfRule>
  </conditionalFormatting>
  <conditionalFormatting sqref="F142:F144 F146:F147">
    <cfRule type="cellIs" dxfId="12" priority="5" stopIfTrue="1" operator="between">
      <formula>0.009</formula>
      <formula>-0.009</formula>
    </cfRule>
  </conditionalFormatting>
  <conditionalFormatting sqref="F140:F141">
    <cfRule type="cellIs" dxfId="11" priority="4" stopIfTrue="1" operator="between">
      <formula>0.009</formula>
      <formula>-0.009</formula>
    </cfRule>
  </conditionalFormatting>
  <conditionalFormatting sqref="F177:F178">
    <cfRule type="cellIs" dxfId="10" priority="3" stopIfTrue="1" operator="between">
      <formula>0.009</formula>
      <formula>-0.009</formula>
    </cfRule>
  </conditionalFormatting>
  <conditionalFormatting sqref="F181:F183 F185:F186">
    <cfRule type="cellIs" dxfId="9" priority="2" stopIfTrue="1" operator="between">
      <formula>0.009</formula>
      <formula>-0.009</formula>
    </cfRule>
  </conditionalFormatting>
  <conditionalFormatting sqref="F179:F180">
    <cfRule type="cellIs" dxfId="8" priority="1" stopIfTrue="1" operator="between">
      <formula>0.009</formula>
      <formula>-0.009</formula>
    </cfRule>
  </conditionalFormatting>
  <hyperlinks>
    <hyperlink ref="A63" r:id="rId1" tooltip="https://www.franklintempletonindia.com/investor/reports" xr:uid="{00000000-0004-0000-2D00-000000000000}"/>
    <hyperlink ref="A91" r:id="rId2" tooltip="https://www.franklintempletonindia.com/downloadsServlet/pdf/franklin-templeton-update-on-reliance-broadcast-july-23-2020-kcg9m1gq" xr:uid="{00000000-0004-0000-2D00-000001000000}"/>
    <hyperlink ref="A96" r:id="rId3" tooltip="https://www.franklintempletonindia.com/downloadsServlet/pdf/fair-valuation-reliance-big-reliance-infra-november-4-2020-kgox4tfq" xr:uid="{00000000-0004-0000-2D00-000002000000}"/>
    <hyperlink ref="A172" r:id="rId4" xr:uid="{00000000-0004-0000-2D00-000003000000}"/>
    <hyperlink ref="A210" r:id="rId5" xr:uid="{00000000-0004-0000-2D00-000004000000}"/>
  </hyperlinks>
  <pageMargins left="0.7" right="0.7" top="0.75" bottom="0.75" header="0.3" footer="0.3"/>
  <pageSetup paperSize="9" scale="42" orientation="portrait" r:id="rId6"/>
  <headerFooter>
    <oddFooter>&amp;C&amp;1#&amp;"Calibri"&amp;10&amp;K000000PUBLIC</oddFooter>
    <evenFooter>&amp;LPUBLIC</evenFooter>
    <firstFooter>&amp;LPUBLIC</firstFooter>
  </headerFooter>
  <rowBreaks count="1" manualBreakCount="1">
    <brk id="133" max="7" man="1"/>
  </rowBreaks>
  <drawing r:id="rId7"/>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130"/>
  <sheetViews>
    <sheetView view="pageBreakPreview" zoomScale="80" zoomScaleNormal="100" zoomScaleSheetLayoutView="80" workbookViewId="0">
      <selection sqref="A1:H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1157</v>
      </c>
      <c r="B1" s="114"/>
      <c r="C1" s="114"/>
      <c r="D1" s="114"/>
      <c r="E1" s="114"/>
      <c r="F1" s="114"/>
      <c r="G1" s="114"/>
      <c r="H1" s="114"/>
    </row>
    <row r="2" spans="1:9" s="1" customFormat="1" ht="12" x14ac:dyDescent="0.25">
      <c r="A2" s="74" t="s">
        <v>1068</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c r="H4" s="15" t="s">
        <v>1118</v>
      </c>
    </row>
    <row r="5" spans="1:9" x14ac:dyDescent="0.2">
      <c r="A5" s="21" t="s">
        <v>30</v>
      </c>
      <c r="B5" s="22"/>
      <c r="C5" s="22"/>
      <c r="D5" s="23"/>
      <c r="E5" s="24"/>
      <c r="F5" s="25"/>
      <c r="G5" s="24"/>
      <c r="H5" s="24"/>
    </row>
    <row r="6" spans="1:9" x14ac:dyDescent="0.2">
      <c r="A6" s="26" t="s">
        <v>31</v>
      </c>
      <c r="B6" s="27"/>
      <c r="C6" s="27"/>
      <c r="D6" s="28"/>
      <c r="E6" s="29"/>
      <c r="F6" s="30"/>
      <c r="G6" s="29"/>
      <c r="H6" s="29"/>
    </row>
    <row r="7" spans="1:9" x14ac:dyDescent="0.2">
      <c r="A7" s="27" t="s">
        <v>1158</v>
      </c>
      <c r="B7" s="27" t="s">
        <v>1159</v>
      </c>
      <c r="C7" s="27" t="s">
        <v>1075</v>
      </c>
      <c r="D7" s="31">
        <v>10635</v>
      </c>
      <c r="E7" s="29">
        <v>10764.853349999999</v>
      </c>
      <c r="F7" s="30">
        <v>47.781850174632403</v>
      </c>
      <c r="G7" s="29">
        <v>9.81</v>
      </c>
      <c r="H7" s="29">
        <v>8.9931297629999989</v>
      </c>
    </row>
    <row r="8" spans="1:9" x14ac:dyDescent="0.2">
      <c r="A8" s="27" t="s">
        <v>1073</v>
      </c>
      <c r="B8" s="27" t="s">
        <v>1074</v>
      </c>
      <c r="C8" s="27" t="s">
        <v>1075</v>
      </c>
      <c r="D8" s="31">
        <v>681</v>
      </c>
      <c r="E8" s="29">
        <v>6772.6471499999998</v>
      </c>
      <c r="F8" s="30">
        <v>30.061683228313701</v>
      </c>
      <c r="G8" s="29">
        <v>13.741899999999999</v>
      </c>
      <c r="H8" s="29"/>
    </row>
    <row r="9" spans="1:9" x14ac:dyDescent="0.2">
      <c r="A9" s="27" t="s">
        <v>1160</v>
      </c>
      <c r="B9" s="27" t="s">
        <v>1161</v>
      </c>
      <c r="C9" s="27" t="s">
        <v>32</v>
      </c>
      <c r="D9" s="31">
        <v>150</v>
      </c>
      <c r="E9" s="29">
        <v>1475.4839999999999</v>
      </c>
      <c r="F9" s="30">
        <v>6.5492165225889796</v>
      </c>
      <c r="G9" s="29">
        <v>9.8648000000000007</v>
      </c>
      <c r="H9" s="29"/>
    </row>
    <row r="10" spans="1:9" x14ac:dyDescent="0.2">
      <c r="A10" s="26" t="s">
        <v>33</v>
      </c>
      <c r="B10" s="26"/>
      <c r="C10" s="26"/>
      <c r="D10" s="32"/>
      <c r="E10" s="33">
        <f>SUM(E6:E9)</f>
        <v>19012.984499999999</v>
      </c>
      <c r="F10" s="34">
        <f>SUM(F6:F9)</f>
        <v>84.392749925535085</v>
      </c>
      <c r="G10" s="33"/>
      <c r="H10" s="33"/>
      <c r="I10" s="18"/>
    </row>
    <row r="11" spans="1:9" x14ac:dyDescent="0.2">
      <c r="A11" s="27"/>
      <c r="B11" s="27"/>
      <c r="C11" s="27"/>
      <c r="D11" s="28"/>
      <c r="E11" s="29"/>
      <c r="F11" s="30"/>
      <c r="G11" s="29"/>
      <c r="H11" s="29"/>
    </row>
    <row r="12" spans="1:9" x14ac:dyDescent="0.2">
      <c r="A12" s="26" t="s">
        <v>1058</v>
      </c>
      <c r="B12" s="27"/>
      <c r="C12" s="27"/>
      <c r="D12" s="28"/>
      <c r="E12" s="29"/>
      <c r="F12" s="30"/>
      <c r="G12" s="29"/>
      <c r="H12" s="29"/>
    </row>
    <row r="13" spans="1:9" x14ac:dyDescent="0.2">
      <c r="A13" s="27" t="s">
        <v>1085</v>
      </c>
      <c r="B13" s="27" t="s">
        <v>1086</v>
      </c>
      <c r="C13" s="27" t="s">
        <v>1087</v>
      </c>
      <c r="D13" s="31">
        <v>1400</v>
      </c>
      <c r="E13" s="29">
        <v>0</v>
      </c>
      <c r="F13" s="29">
        <v>0</v>
      </c>
      <c r="G13" s="29">
        <v>0</v>
      </c>
      <c r="H13" s="29"/>
    </row>
    <row r="14" spans="1:9" x14ac:dyDescent="0.2">
      <c r="A14" s="27" t="s">
        <v>1088</v>
      </c>
      <c r="B14" s="27" t="s">
        <v>1089</v>
      </c>
      <c r="C14" s="27" t="s">
        <v>1087</v>
      </c>
      <c r="D14" s="31">
        <v>688</v>
      </c>
      <c r="E14" s="29">
        <v>0</v>
      </c>
      <c r="F14" s="29">
        <v>0</v>
      </c>
      <c r="G14" s="29">
        <v>0</v>
      </c>
      <c r="H14" s="29"/>
    </row>
    <row r="15" spans="1:9" x14ac:dyDescent="0.2">
      <c r="A15" s="27" t="s">
        <v>1162</v>
      </c>
      <c r="B15" s="27" t="s">
        <v>1163</v>
      </c>
      <c r="C15" s="27" t="s">
        <v>1087</v>
      </c>
      <c r="D15" s="31">
        <v>400</v>
      </c>
      <c r="E15" s="29">
        <v>0</v>
      </c>
      <c r="F15" s="29">
        <v>0</v>
      </c>
      <c r="G15" s="29">
        <v>0</v>
      </c>
      <c r="H15" s="29"/>
    </row>
    <row r="16" spans="1:9" x14ac:dyDescent="0.2">
      <c r="A16" s="26" t="s">
        <v>33</v>
      </c>
      <c r="B16" s="26"/>
      <c r="C16" s="26"/>
      <c r="D16" s="32"/>
      <c r="E16" s="33">
        <f>SUM(E12:E15)</f>
        <v>0</v>
      </c>
      <c r="F16" s="33">
        <f>SUM(F12:F15)</f>
        <v>0</v>
      </c>
      <c r="G16" s="33"/>
      <c r="H16" s="33"/>
      <c r="I16" s="18"/>
    </row>
    <row r="17" spans="1:9" x14ac:dyDescent="0.2">
      <c r="A17" s="27"/>
      <c r="B17" s="27"/>
      <c r="C17" s="27"/>
      <c r="D17" s="28"/>
      <c r="E17" s="29"/>
      <c r="F17" s="30"/>
      <c r="G17" s="29"/>
      <c r="H17" s="29"/>
    </row>
    <row r="18" spans="1:9" x14ac:dyDescent="0.2">
      <c r="A18" s="26" t="s">
        <v>34</v>
      </c>
      <c r="B18" s="27"/>
      <c r="C18" s="27"/>
      <c r="D18" s="28"/>
      <c r="E18" s="29"/>
      <c r="F18" s="30"/>
      <c r="G18" s="29"/>
      <c r="H18" s="29"/>
    </row>
    <row r="19" spans="1:9" x14ac:dyDescent="0.2">
      <c r="A19" s="27" t="s">
        <v>1092</v>
      </c>
      <c r="B19" s="27" t="s">
        <v>1093</v>
      </c>
      <c r="C19" s="27" t="s">
        <v>1094</v>
      </c>
      <c r="D19" s="31">
        <v>95649.434999999998</v>
      </c>
      <c r="E19" s="29">
        <v>3256.5582359999999</v>
      </c>
      <c r="F19" s="30">
        <v>14.454853462311</v>
      </c>
      <c r="G19" s="29">
        <v>3.2263000000000002</v>
      </c>
      <c r="H19" s="29"/>
    </row>
    <row r="20" spans="1:9" x14ac:dyDescent="0.2">
      <c r="A20" s="26" t="s">
        <v>33</v>
      </c>
      <c r="B20" s="26"/>
      <c r="C20" s="26"/>
      <c r="D20" s="32"/>
      <c r="E20" s="33">
        <f>SUM(E19:E19)</f>
        <v>3256.5582359999999</v>
      </c>
      <c r="F20" s="34">
        <f>SUM(F19:F19)</f>
        <v>14.454853462311</v>
      </c>
      <c r="G20" s="33"/>
      <c r="H20" s="33"/>
      <c r="I20" s="18"/>
    </row>
    <row r="21" spans="1:9" x14ac:dyDescent="0.2">
      <c r="A21" s="27"/>
      <c r="B21" s="27"/>
      <c r="C21" s="27"/>
      <c r="D21" s="28"/>
      <c r="E21" s="29"/>
      <c r="F21" s="30"/>
      <c r="G21" s="29"/>
      <c r="H21" s="29"/>
    </row>
    <row r="22" spans="1:9" x14ac:dyDescent="0.2">
      <c r="A22" s="26" t="s">
        <v>35</v>
      </c>
      <c r="B22" s="26"/>
      <c r="C22" s="26"/>
      <c r="D22" s="32"/>
      <c r="E22" s="33">
        <f>E10+E16+E20</f>
        <v>22269.542735999999</v>
      </c>
      <c r="F22" s="34">
        <f>F10+F16+F20</f>
        <v>98.847603387846078</v>
      </c>
      <c r="G22" s="33"/>
      <c r="H22" s="33"/>
      <c r="I22" s="18"/>
    </row>
    <row r="23" spans="1:9" x14ac:dyDescent="0.2">
      <c r="A23" s="26"/>
      <c r="B23" s="26"/>
      <c r="C23" s="26"/>
      <c r="D23" s="32"/>
      <c r="E23" s="33"/>
      <c r="F23" s="34"/>
      <c r="G23" s="33"/>
      <c r="H23" s="33"/>
      <c r="I23" s="18"/>
    </row>
    <row r="24" spans="1:9" x14ac:dyDescent="0.2">
      <c r="A24" s="26" t="s">
        <v>37</v>
      </c>
      <c r="B24" s="26"/>
      <c r="C24" s="26"/>
      <c r="D24" s="32"/>
      <c r="E24" s="33">
        <f>E26-(E10+E16+E20)</f>
        <v>259.62537000000157</v>
      </c>
      <c r="F24" s="34">
        <f>F26-(F10+F16+F20)</f>
        <v>1.1523966121539218</v>
      </c>
      <c r="G24" s="33"/>
      <c r="H24" s="33"/>
      <c r="I24" s="18"/>
    </row>
    <row r="25" spans="1:9" x14ac:dyDescent="0.2">
      <c r="A25" s="26"/>
      <c r="B25" s="26"/>
      <c r="C25" s="26"/>
      <c r="D25" s="32"/>
      <c r="E25" s="33"/>
      <c r="F25" s="34"/>
      <c r="G25" s="33"/>
      <c r="H25" s="33"/>
      <c r="I25" s="18"/>
    </row>
    <row r="26" spans="1:9" x14ac:dyDescent="0.2">
      <c r="A26" s="35" t="s">
        <v>36</v>
      </c>
      <c r="B26" s="35"/>
      <c r="C26" s="35"/>
      <c r="D26" s="36"/>
      <c r="E26" s="37">
        <v>22529.168106000001</v>
      </c>
      <c r="F26" s="38">
        <v>100</v>
      </c>
      <c r="G26" s="37"/>
      <c r="H26" s="37"/>
      <c r="I26" s="18"/>
    </row>
    <row r="28" spans="1:9" x14ac:dyDescent="0.2">
      <c r="A28" s="18" t="s">
        <v>38</v>
      </c>
    </row>
    <row r="29" spans="1:9" x14ac:dyDescent="0.2">
      <c r="A29" s="53" t="s">
        <v>1095</v>
      </c>
    </row>
    <row r="30" spans="1:9" x14ac:dyDescent="0.2">
      <c r="A30" s="83" t="s">
        <v>1179</v>
      </c>
    </row>
    <row r="31" spans="1:9" x14ac:dyDescent="0.2">
      <c r="A31" s="18"/>
    </row>
    <row r="32" spans="1:9" x14ac:dyDescent="0.2">
      <c r="A32" s="18" t="s">
        <v>39</v>
      </c>
    </row>
    <row r="33" spans="1:5" x14ac:dyDescent="0.2">
      <c r="A33" s="18" t="s">
        <v>40</v>
      </c>
    </row>
    <row r="34" spans="1:5" x14ac:dyDescent="0.2">
      <c r="A34" s="18" t="s">
        <v>41</v>
      </c>
      <c r="B34" s="18"/>
      <c r="C34" s="39" t="s">
        <v>43</v>
      </c>
      <c r="D34" s="19" t="s">
        <v>42</v>
      </c>
    </row>
    <row r="35" spans="1:5" x14ac:dyDescent="0.2">
      <c r="A35" s="9" t="s">
        <v>64</v>
      </c>
      <c r="C35" s="40">
        <v>22.8567</v>
      </c>
      <c r="D35" s="40">
        <v>24.6235</v>
      </c>
    </row>
    <row r="36" spans="1:5" x14ac:dyDescent="0.2">
      <c r="A36" s="9" t="s">
        <v>70</v>
      </c>
      <c r="C36" s="40">
        <v>10.596399999999999</v>
      </c>
      <c r="D36" s="40">
        <v>11.4155</v>
      </c>
    </row>
    <row r="37" spans="1:5" x14ac:dyDescent="0.2">
      <c r="A37" s="9" t="s">
        <v>67</v>
      </c>
      <c r="C37" s="40">
        <v>24.362100000000002</v>
      </c>
      <c r="D37" s="40">
        <v>26.245200000000001</v>
      </c>
    </row>
    <row r="38" spans="1:5" x14ac:dyDescent="0.2">
      <c r="A38" s="9" t="s">
        <v>71</v>
      </c>
      <c r="C38" s="40">
        <v>11.441000000000001</v>
      </c>
      <c r="D38" s="40">
        <v>12.3253</v>
      </c>
    </row>
    <row r="40" spans="1:5" x14ac:dyDescent="0.2">
      <c r="A40" s="9" t="s">
        <v>44</v>
      </c>
    </row>
    <row r="42" spans="1:5" x14ac:dyDescent="0.2">
      <c r="A42" s="18" t="s">
        <v>45</v>
      </c>
      <c r="D42" s="41" t="s">
        <v>46</v>
      </c>
    </row>
    <row r="44" spans="1:5" x14ac:dyDescent="0.2">
      <c r="A44" s="18" t="s">
        <v>795</v>
      </c>
      <c r="D44" s="42">
        <v>3.2477837459178098</v>
      </c>
      <c r="E44" s="13" t="s">
        <v>47</v>
      </c>
    </row>
    <row r="46" spans="1:5" x14ac:dyDescent="0.2">
      <c r="A46" s="18" t="s">
        <v>48</v>
      </c>
      <c r="D46" s="10" t="s">
        <v>46</v>
      </c>
    </row>
    <row r="47" spans="1:5" x14ac:dyDescent="0.2">
      <c r="A47" s="9" t="s">
        <v>49</v>
      </c>
    </row>
    <row r="48" spans="1:5" x14ac:dyDescent="0.2">
      <c r="A48" s="48" t="s">
        <v>1096</v>
      </c>
    </row>
    <row r="50" spans="1:7" x14ac:dyDescent="0.2">
      <c r="A50" s="18" t="s">
        <v>1181</v>
      </c>
    </row>
    <row r="52" spans="1:7" x14ac:dyDescent="0.2">
      <c r="A52" s="9" t="s">
        <v>1182</v>
      </c>
    </row>
    <row r="54" spans="1:7" ht="61.2" x14ac:dyDescent="0.2">
      <c r="A54" s="90" t="s">
        <v>2</v>
      </c>
      <c r="B54" s="91" t="s">
        <v>1183</v>
      </c>
      <c r="C54" s="92" t="s">
        <v>1184</v>
      </c>
      <c r="D54" s="92" t="s">
        <v>1185</v>
      </c>
      <c r="E54" s="92" t="s">
        <v>1186</v>
      </c>
    </row>
    <row r="55" spans="1:7" x14ac:dyDescent="0.2">
      <c r="A55" s="93" t="s">
        <v>1199</v>
      </c>
      <c r="B55" s="93" t="s">
        <v>1240</v>
      </c>
      <c r="C55" s="94">
        <v>0</v>
      </c>
      <c r="D55" s="95">
        <v>0</v>
      </c>
      <c r="E55" s="94">
        <v>6031.9105084972607</v>
      </c>
    </row>
    <row r="57" spans="1:7" x14ac:dyDescent="0.2">
      <c r="A57" s="65" t="s">
        <v>1189</v>
      </c>
    </row>
    <row r="59" spans="1:7" ht="36" customHeight="1" x14ac:dyDescent="0.3">
      <c r="A59" s="124" t="s">
        <v>1241</v>
      </c>
      <c r="B59" s="125"/>
      <c r="C59" s="125"/>
      <c r="D59" s="125"/>
      <c r="E59" s="125"/>
      <c r="F59" s="125"/>
      <c r="G59" s="125"/>
    </row>
    <row r="61" spans="1:7" ht="35.25" customHeight="1" x14ac:dyDescent="0.3">
      <c r="A61" s="124" t="s">
        <v>1097</v>
      </c>
      <c r="B61" s="125"/>
      <c r="C61" s="125"/>
      <c r="D61" s="125"/>
      <c r="E61" s="125"/>
      <c r="F61" s="125"/>
      <c r="G61" s="125"/>
    </row>
    <row r="62" spans="1:7" x14ac:dyDescent="0.2">
      <c r="A62" s="48" t="s">
        <v>1098</v>
      </c>
    </row>
    <row r="64" spans="1:7" ht="24.75" customHeight="1" x14ac:dyDescent="0.3">
      <c r="A64" s="124" t="s">
        <v>1099</v>
      </c>
      <c r="B64" s="125"/>
      <c r="C64" s="125"/>
      <c r="D64" s="125"/>
      <c r="E64" s="125"/>
      <c r="F64" s="125"/>
      <c r="G64" s="125"/>
    </row>
    <row r="65" spans="1:7" ht="11.55" customHeight="1" x14ac:dyDescent="0.3">
      <c r="A65" s="76"/>
      <c r="B65" s="77"/>
      <c r="C65" s="77"/>
      <c r="D65" s="77"/>
      <c r="E65" s="77"/>
      <c r="F65" s="77"/>
      <c r="G65" s="77"/>
    </row>
    <row r="66" spans="1:7" s="65" customFormat="1" x14ac:dyDescent="0.2">
      <c r="A66" s="49" t="s">
        <v>1100</v>
      </c>
      <c r="E66" s="66"/>
      <c r="F66" s="66"/>
      <c r="G66" s="66"/>
    </row>
    <row r="67" spans="1:7" s="65" customFormat="1" x14ac:dyDescent="0.2">
      <c r="A67" s="49"/>
      <c r="E67" s="66"/>
      <c r="F67" s="66"/>
      <c r="G67" s="66"/>
    </row>
    <row r="68" spans="1:7" s="65" customFormat="1" x14ac:dyDescent="0.2">
      <c r="A68" s="49" t="s">
        <v>1263</v>
      </c>
      <c r="E68" s="66"/>
      <c r="F68" s="66"/>
      <c r="G68" s="66"/>
    </row>
    <row r="69" spans="1:7" s="65" customFormat="1" x14ac:dyDescent="0.2">
      <c r="A69" s="67"/>
      <c r="E69" s="66"/>
      <c r="F69" s="66"/>
      <c r="G69" s="66"/>
    </row>
    <row r="70" spans="1:7" s="65" customFormat="1" x14ac:dyDescent="0.2">
      <c r="E70" s="66"/>
      <c r="F70" s="66"/>
      <c r="G70" s="66"/>
    </row>
    <row r="71" spans="1:7" s="65" customFormat="1" x14ac:dyDescent="0.2">
      <c r="E71" s="66"/>
      <c r="F71" s="66"/>
      <c r="G71" s="66"/>
    </row>
    <row r="72" spans="1:7" s="65" customFormat="1" x14ac:dyDescent="0.2">
      <c r="E72" s="66"/>
      <c r="F72" s="66"/>
      <c r="G72" s="66"/>
    </row>
    <row r="73" spans="1:7" s="65" customFormat="1" x14ac:dyDescent="0.2">
      <c r="E73" s="66"/>
      <c r="F73" s="66"/>
      <c r="G73" s="66"/>
    </row>
    <row r="74" spans="1:7" s="65" customFormat="1" x14ac:dyDescent="0.2">
      <c r="E74" s="66"/>
      <c r="F74" s="66"/>
      <c r="G74" s="66"/>
    </row>
    <row r="75" spans="1:7" s="65" customFormat="1" x14ac:dyDescent="0.2">
      <c r="E75" s="66"/>
      <c r="F75" s="66"/>
      <c r="G75" s="66"/>
    </row>
    <row r="76" spans="1:7" s="65" customFormat="1" x14ac:dyDescent="0.2">
      <c r="E76" s="66"/>
      <c r="F76" s="66"/>
      <c r="G76" s="66"/>
    </row>
    <row r="77" spans="1:7" s="65" customFormat="1" x14ac:dyDescent="0.2">
      <c r="E77" s="66"/>
      <c r="F77" s="66"/>
      <c r="G77" s="66"/>
    </row>
    <row r="78" spans="1:7" s="65" customFormat="1" x14ac:dyDescent="0.2">
      <c r="E78" s="66"/>
      <c r="F78" s="66"/>
      <c r="G78" s="66"/>
    </row>
    <row r="79" spans="1:7" s="65" customFormat="1" x14ac:dyDescent="0.2">
      <c r="E79" s="66"/>
      <c r="F79" s="66"/>
      <c r="G79" s="66"/>
    </row>
    <row r="80" spans="1:7" s="65" customFormat="1" x14ac:dyDescent="0.2">
      <c r="E80" s="66"/>
      <c r="F80" s="66"/>
      <c r="G80" s="66"/>
    </row>
    <row r="81" spans="1:7" s="65" customFormat="1" x14ac:dyDescent="0.2">
      <c r="E81" s="66"/>
      <c r="F81" s="66"/>
      <c r="G81" s="66"/>
    </row>
    <row r="82" spans="1:7" s="65" customFormat="1" x14ac:dyDescent="0.2">
      <c r="A82" s="75" t="s">
        <v>1302</v>
      </c>
      <c r="E82" s="66"/>
      <c r="F82" s="66"/>
      <c r="G82" s="66"/>
    </row>
    <row r="83" spans="1:7" s="65" customFormat="1" x14ac:dyDescent="0.2">
      <c r="E83" s="66"/>
      <c r="F83" s="66"/>
      <c r="G83" s="66"/>
    </row>
    <row r="84" spans="1:7" s="65" customFormat="1" x14ac:dyDescent="0.2">
      <c r="A84" s="60" t="s">
        <v>1262</v>
      </c>
      <c r="E84" s="66"/>
      <c r="F84" s="66"/>
      <c r="G84" s="66"/>
    </row>
    <row r="85" spans="1:7" s="65" customFormat="1" x14ac:dyDescent="0.2">
      <c r="E85" s="66"/>
      <c r="F85" s="66"/>
      <c r="G85" s="66"/>
    </row>
    <row r="86" spans="1:7" s="65" customFormat="1" x14ac:dyDescent="0.2">
      <c r="E86" s="66"/>
      <c r="F86" s="66"/>
      <c r="G86" s="66"/>
    </row>
    <row r="87" spans="1:7" s="65" customFormat="1" x14ac:dyDescent="0.2">
      <c r="E87" s="66"/>
      <c r="F87" s="66"/>
      <c r="G87" s="66"/>
    </row>
    <row r="88" spans="1:7" s="65" customFormat="1" x14ac:dyDescent="0.2">
      <c r="E88" s="66"/>
      <c r="F88" s="66"/>
      <c r="G88" s="66"/>
    </row>
    <row r="89" spans="1:7" s="65" customFormat="1" x14ac:dyDescent="0.2">
      <c r="E89" s="66"/>
      <c r="F89" s="66"/>
      <c r="G89" s="66"/>
    </row>
    <row r="90" spans="1:7" s="65" customFormat="1" x14ac:dyDescent="0.2">
      <c r="E90" s="66"/>
      <c r="F90" s="66"/>
      <c r="G90" s="66"/>
    </row>
    <row r="91" spans="1:7" s="65" customFormat="1" x14ac:dyDescent="0.2">
      <c r="E91" s="66"/>
      <c r="F91" s="66"/>
      <c r="G91" s="66"/>
    </row>
    <row r="92" spans="1:7" s="65" customFormat="1" x14ac:dyDescent="0.2">
      <c r="E92" s="66"/>
      <c r="F92" s="66"/>
      <c r="G92" s="66"/>
    </row>
    <row r="93" spans="1:7" s="65" customFormat="1" x14ac:dyDescent="0.2">
      <c r="E93" s="66"/>
      <c r="F93" s="66"/>
      <c r="G93" s="66"/>
    </row>
    <row r="94" spans="1:7" s="65" customFormat="1" x14ac:dyDescent="0.2">
      <c r="E94" s="66"/>
      <c r="F94" s="66"/>
      <c r="G94" s="66"/>
    </row>
    <row r="95" spans="1:7" s="65" customFormat="1" x14ac:dyDescent="0.2">
      <c r="E95" s="66"/>
      <c r="F95" s="66"/>
      <c r="G95" s="66"/>
    </row>
    <row r="96" spans="1:7" s="65" customFormat="1" x14ac:dyDescent="0.2">
      <c r="E96" s="66"/>
      <c r="F96" s="66"/>
      <c r="G96" s="66"/>
    </row>
    <row r="97" spans="1:9" s="65" customFormat="1" x14ac:dyDescent="0.2">
      <c r="E97" s="66"/>
      <c r="F97" s="66"/>
      <c r="G97" s="66"/>
    </row>
    <row r="98" spans="1:9" x14ac:dyDescent="0.2">
      <c r="A98" s="18" t="s">
        <v>724</v>
      </c>
    </row>
    <row r="100" spans="1:9" s="1" customFormat="1" ht="13.8" x14ac:dyDescent="0.2">
      <c r="A100" s="113" t="s">
        <v>1164</v>
      </c>
      <c r="B100" s="114"/>
      <c r="C100" s="114"/>
      <c r="D100" s="114"/>
      <c r="E100" s="114"/>
      <c r="F100" s="114"/>
      <c r="G100" s="114"/>
    </row>
    <row r="101" spans="1:9" x14ac:dyDescent="0.2">
      <c r="A101" s="18" t="s">
        <v>7</v>
      </c>
    </row>
    <row r="102" spans="1:9" s="1" customFormat="1" ht="17.55" customHeight="1" x14ac:dyDescent="0.2">
      <c r="A102" s="8" t="s">
        <v>2</v>
      </c>
      <c r="B102" s="8" t="s">
        <v>0</v>
      </c>
      <c r="C102" s="17" t="s">
        <v>729</v>
      </c>
      <c r="D102" s="16" t="s">
        <v>1</v>
      </c>
      <c r="E102" s="15" t="s">
        <v>3</v>
      </c>
      <c r="F102" s="15" t="s">
        <v>4</v>
      </c>
      <c r="G102" s="15" t="s">
        <v>6</v>
      </c>
    </row>
    <row r="103" spans="1:9" x14ac:dyDescent="0.2">
      <c r="A103" s="21" t="s">
        <v>30</v>
      </c>
      <c r="B103" s="22"/>
      <c r="C103" s="22"/>
      <c r="D103" s="23"/>
      <c r="E103" s="24"/>
      <c r="F103" s="25"/>
      <c r="G103" s="24"/>
    </row>
    <row r="104" spans="1:9" x14ac:dyDescent="0.2">
      <c r="A104" s="26" t="s">
        <v>31</v>
      </c>
      <c r="B104" s="27"/>
      <c r="C104" s="27"/>
      <c r="D104" s="28"/>
      <c r="E104" s="29"/>
      <c r="F104" s="30"/>
      <c r="G104" s="29"/>
    </row>
    <row r="105" spans="1:9" x14ac:dyDescent="0.2">
      <c r="A105" s="27" t="s">
        <v>1102</v>
      </c>
      <c r="B105" s="27" t="s">
        <v>1103</v>
      </c>
      <c r="C105" s="27" t="s">
        <v>1104</v>
      </c>
      <c r="D105" s="31">
        <v>1450</v>
      </c>
      <c r="E105" s="29">
        <v>0</v>
      </c>
      <c r="F105" s="30">
        <v>100</v>
      </c>
      <c r="G105" s="29">
        <v>0</v>
      </c>
    </row>
    <row r="106" spans="1:9" x14ac:dyDescent="0.2">
      <c r="A106" s="26" t="s">
        <v>33</v>
      </c>
      <c r="B106" s="26"/>
      <c r="C106" s="26"/>
      <c r="D106" s="32"/>
      <c r="E106" s="33">
        <v>0</v>
      </c>
      <c r="F106" s="34">
        <v>100</v>
      </c>
      <c r="G106" s="33"/>
      <c r="H106" s="18"/>
      <c r="I106" s="18"/>
    </row>
    <row r="107" spans="1:9" x14ac:dyDescent="0.2">
      <c r="A107" s="27"/>
      <c r="B107" s="27"/>
      <c r="C107" s="27"/>
      <c r="D107" s="28"/>
      <c r="E107" s="29"/>
      <c r="F107" s="30"/>
      <c r="G107" s="29"/>
    </row>
    <row r="108" spans="1:9" x14ac:dyDescent="0.2">
      <c r="A108" s="26" t="s">
        <v>35</v>
      </c>
      <c r="B108" s="26"/>
      <c r="C108" s="26"/>
      <c r="D108" s="32"/>
      <c r="E108" s="33">
        <v>0</v>
      </c>
      <c r="F108" s="34">
        <v>100</v>
      </c>
      <c r="G108" s="33"/>
      <c r="H108" s="18"/>
      <c r="I108" s="18"/>
    </row>
    <row r="109" spans="1:9" x14ac:dyDescent="0.2">
      <c r="A109" s="26"/>
      <c r="B109" s="26"/>
      <c r="C109" s="26"/>
      <c r="D109" s="32"/>
      <c r="E109" s="33"/>
      <c r="F109" s="34"/>
      <c r="G109" s="33"/>
      <c r="H109" s="18"/>
      <c r="I109" s="18"/>
    </row>
    <row r="110" spans="1:9" x14ac:dyDescent="0.2">
      <c r="A110" s="26" t="s">
        <v>37</v>
      </c>
      <c r="B110" s="26"/>
      <c r="C110" s="26"/>
      <c r="D110" s="32"/>
      <c r="E110" s="33">
        <v>3.9999999999999998E-7</v>
      </c>
      <c r="F110" s="34">
        <v>0</v>
      </c>
      <c r="G110" s="33"/>
      <c r="H110" s="18"/>
      <c r="I110" s="18"/>
    </row>
    <row r="111" spans="1:9" x14ac:dyDescent="0.2">
      <c r="A111" s="26"/>
      <c r="B111" s="26"/>
      <c r="C111" s="26"/>
      <c r="D111" s="32"/>
      <c r="E111" s="33"/>
      <c r="F111" s="34"/>
      <c r="G111" s="33"/>
      <c r="H111" s="18"/>
      <c r="I111" s="18"/>
    </row>
    <row r="112" spans="1:9" x14ac:dyDescent="0.2">
      <c r="A112" s="35" t="s">
        <v>36</v>
      </c>
      <c r="B112" s="35"/>
      <c r="C112" s="35"/>
      <c r="D112" s="36"/>
      <c r="E112" s="37">
        <v>3.9999999999999998E-7</v>
      </c>
      <c r="F112" s="38">
        <v>100</v>
      </c>
      <c r="G112" s="37"/>
      <c r="H112" s="18"/>
      <c r="I112" s="18"/>
    </row>
    <row r="114" spans="1:9" x14ac:dyDescent="0.2">
      <c r="A114" s="18" t="s">
        <v>38</v>
      </c>
    </row>
    <row r="115" spans="1:9" x14ac:dyDescent="0.2">
      <c r="A115" s="49" t="s">
        <v>1095</v>
      </c>
    </row>
    <row r="116" spans="1:9" x14ac:dyDescent="0.2">
      <c r="A116" s="18" t="s">
        <v>1105</v>
      </c>
    </row>
    <row r="118" spans="1:9" x14ac:dyDescent="0.2">
      <c r="A118" s="18" t="s">
        <v>39</v>
      </c>
    </row>
    <row r="119" spans="1:9" x14ac:dyDescent="0.2">
      <c r="A119" s="18" t="s">
        <v>40</v>
      </c>
    </row>
    <row r="120" spans="1:9" x14ac:dyDescent="0.2">
      <c r="A120" s="18" t="s">
        <v>41</v>
      </c>
      <c r="B120" s="18"/>
      <c r="C120" s="39" t="s">
        <v>43</v>
      </c>
      <c r="D120" s="19" t="s">
        <v>42</v>
      </c>
    </row>
    <row r="121" spans="1:9" x14ac:dyDescent="0.2">
      <c r="A121" s="9" t="s">
        <v>64</v>
      </c>
      <c r="C121" s="40">
        <v>0</v>
      </c>
      <c r="D121" s="40">
        <v>0</v>
      </c>
    </row>
    <row r="122" spans="1:9" x14ac:dyDescent="0.2">
      <c r="A122" s="9" t="s">
        <v>70</v>
      </c>
      <c r="C122" s="40">
        <v>0</v>
      </c>
      <c r="D122" s="40">
        <v>0</v>
      </c>
    </row>
    <row r="123" spans="1:9" x14ac:dyDescent="0.2">
      <c r="A123" s="9" t="s">
        <v>67</v>
      </c>
      <c r="C123" s="40">
        <v>0</v>
      </c>
      <c r="D123" s="40">
        <v>0</v>
      </c>
    </row>
    <row r="124" spans="1:9" x14ac:dyDescent="0.2">
      <c r="A124" s="9" t="s">
        <v>71</v>
      </c>
      <c r="C124" s="40">
        <v>0</v>
      </c>
      <c r="D124" s="40">
        <v>0</v>
      </c>
    </row>
    <row r="126" spans="1:9" s="13" customFormat="1" x14ac:dyDescent="0.2">
      <c r="A126" s="9" t="s">
        <v>44</v>
      </c>
      <c r="B126" s="9"/>
      <c r="C126" s="9"/>
      <c r="D126" s="10"/>
      <c r="F126" s="14"/>
      <c r="H126" s="9"/>
      <c r="I126" s="9"/>
    </row>
    <row r="128" spans="1:9" s="13" customFormat="1" x14ac:dyDescent="0.2">
      <c r="A128" s="18" t="s">
        <v>1247</v>
      </c>
      <c r="B128" s="9"/>
      <c r="C128" s="9"/>
      <c r="D128" s="41" t="s">
        <v>46</v>
      </c>
      <c r="F128" s="14"/>
      <c r="H128" s="9"/>
      <c r="I128" s="9"/>
    </row>
    <row r="129" spans="1:9" s="13" customFormat="1" x14ac:dyDescent="0.2">
      <c r="A129" s="9" t="s">
        <v>49</v>
      </c>
      <c r="B129" s="9"/>
      <c r="C129" s="9"/>
      <c r="D129" s="10"/>
      <c r="F129" s="14"/>
      <c r="H129" s="9"/>
      <c r="I129" s="9"/>
    </row>
    <row r="130" spans="1:9" s="13" customFormat="1" x14ac:dyDescent="0.2">
      <c r="A130" s="48" t="s">
        <v>709</v>
      </c>
      <c r="B130" s="9"/>
      <c r="C130" s="9"/>
      <c r="D130" s="10"/>
      <c r="F130" s="14"/>
      <c r="H130" s="9"/>
      <c r="I130" s="9"/>
    </row>
  </sheetData>
  <mergeCells count="5">
    <mergeCell ref="A1:H1"/>
    <mergeCell ref="A59:G59"/>
    <mergeCell ref="A61:G61"/>
    <mergeCell ref="A64:G64"/>
    <mergeCell ref="A100:G100"/>
  </mergeCells>
  <conditionalFormatting sqref="F2:F3 F5:F12 F60 F62:F63 F101 F113:F65512 F17:F58 F66:F99">
    <cfRule type="cellIs" dxfId="7" priority="3" stopIfTrue="1" operator="between">
      <formula>0.009</formula>
      <formula>-0.009</formula>
    </cfRule>
  </conditionalFormatting>
  <conditionalFormatting sqref="F103:F104">
    <cfRule type="cellIs" dxfId="6" priority="2" stopIfTrue="1" operator="between">
      <formula>0.009</formula>
      <formula>-0.009</formula>
    </cfRule>
  </conditionalFormatting>
  <conditionalFormatting sqref="F105:F112">
    <cfRule type="cellIs" dxfId="5" priority="1" stopIfTrue="1" operator="between">
      <formula>0.009</formula>
      <formula>-0.009</formula>
    </cfRule>
  </conditionalFormatting>
  <hyperlinks>
    <hyperlink ref="A48" r:id="rId1" tooltip="https://www.franklintempletonindia.com/investor/reports" xr:uid="{00000000-0004-0000-2E00-000000000000}"/>
    <hyperlink ref="A62" r:id="rId2" tooltip="https://www.franklintempletonindia.com/downloadsServlet/pdf/fair-valuation-reliance-big-reliance-infra-november-4-2020-kgox4tfq" xr:uid="{00000000-0004-0000-2E00-000001000000}"/>
    <hyperlink ref="A130" r:id="rId3" xr:uid="{00000000-0004-0000-2E00-000002000000}"/>
  </hyperlinks>
  <pageMargins left="0.7" right="0.7" top="0.75" bottom="0.75" header="0.3" footer="0.3"/>
  <pageSetup paperSize="9" scale="44" orientation="portrait" r:id="rId4"/>
  <headerFooter>
    <oddFooter>&amp;C&amp;1#&amp;"Calibri"&amp;10&amp;K000000PUBLIC</oddFooter>
    <evenFooter>&amp;LPUBLIC</evenFooter>
    <firstFooter>&amp;LPUBLIC</firstFooter>
  </headerFooter>
  <colBreaks count="1" manualBreakCount="1">
    <brk id="8" max="1048575" man="1"/>
  </colBreaks>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74"/>
  <sheetViews>
    <sheetView view="pageBreakPreview" zoomScale="80" zoomScaleNormal="100" zoomScaleSheetLayoutView="80" workbookViewId="0">
      <selection sqref="A1:H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5" customHeight="1" x14ac:dyDescent="0.2">
      <c r="A1" s="113" t="s">
        <v>1165</v>
      </c>
      <c r="B1" s="114"/>
      <c r="C1" s="114"/>
      <c r="D1" s="114"/>
      <c r="E1" s="114"/>
      <c r="F1" s="114"/>
      <c r="G1" s="114"/>
      <c r="H1" s="114"/>
    </row>
    <row r="2" spans="1:9" s="1" customFormat="1" ht="12" x14ac:dyDescent="0.25">
      <c r="A2" s="74" t="s">
        <v>1068</v>
      </c>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729</v>
      </c>
      <c r="D4" s="16" t="s">
        <v>1</v>
      </c>
      <c r="E4" s="15" t="s">
        <v>3</v>
      </c>
      <c r="F4" s="15" t="s">
        <v>4</v>
      </c>
      <c r="G4" s="15" t="s">
        <v>6</v>
      </c>
      <c r="H4" s="15" t="s">
        <v>1118</v>
      </c>
    </row>
    <row r="5" spans="1:9" x14ac:dyDescent="0.2">
      <c r="A5" s="21" t="s">
        <v>30</v>
      </c>
      <c r="B5" s="22"/>
      <c r="C5" s="22"/>
      <c r="D5" s="23"/>
      <c r="E5" s="24"/>
      <c r="F5" s="25"/>
      <c r="G5" s="24"/>
      <c r="H5" s="24"/>
    </row>
    <row r="6" spans="1:9" x14ac:dyDescent="0.2">
      <c r="A6" s="26" t="s">
        <v>31</v>
      </c>
      <c r="B6" s="27"/>
      <c r="C6" s="27"/>
      <c r="D6" s="28"/>
      <c r="E6" s="29"/>
      <c r="F6" s="30"/>
      <c r="G6" s="29"/>
      <c r="H6" s="29"/>
    </row>
    <row r="7" spans="1:9" x14ac:dyDescent="0.2">
      <c r="A7" s="27" t="s">
        <v>1123</v>
      </c>
      <c r="B7" s="27" t="s">
        <v>1124</v>
      </c>
      <c r="C7" s="27" t="s">
        <v>1078</v>
      </c>
      <c r="D7" s="31">
        <v>10140</v>
      </c>
      <c r="E7" s="29">
        <v>22281.10872</v>
      </c>
      <c r="F7" s="30">
        <v>34.076642512831903</v>
      </c>
      <c r="G7" s="29">
        <v>7.9249999999999998</v>
      </c>
      <c r="H7" s="29"/>
    </row>
    <row r="8" spans="1:9" x14ac:dyDescent="0.2">
      <c r="A8" s="27" t="s">
        <v>1076</v>
      </c>
      <c r="B8" s="27" t="s">
        <v>1077</v>
      </c>
      <c r="C8" s="27" t="s">
        <v>1078</v>
      </c>
      <c r="D8" s="31">
        <v>4500</v>
      </c>
      <c r="E8" s="29">
        <v>10001.205</v>
      </c>
      <c r="F8" s="30">
        <v>15.295804700088</v>
      </c>
      <c r="G8" s="29">
        <v>8.0411999999999999</v>
      </c>
      <c r="H8" s="29"/>
    </row>
    <row r="9" spans="1:9" x14ac:dyDescent="0.2">
      <c r="A9" s="27" t="s">
        <v>1160</v>
      </c>
      <c r="B9" s="27" t="s">
        <v>1161</v>
      </c>
      <c r="C9" s="27" t="s">
        <v>32</v>
      </c>
      <c r="D9" s="31">
        <v>850</v>
      </c>
      <c r="E9" s="29">
        <v>8361.0759999999991</v>
      </c>
      <c r="F9" s="30">
        <v>12.7873976764392</v>
      </c>
      <c r="G9" s="29">
        <v>9.8648000000000007</v>
      </c>
      <c r="H9" s="29"/>
    </row>
    <row r="10" spans="1:9" x14ac:dyDescent="0.2">
      <c r="A10" s="27" t="s">
        <v>1079</v>
      </c>
      <c r="B10" s="27" t="s">
        <v>1080</v>
      </c>
      <c r="C10" s="27" t="s">
        <v>32</v>
      </c>
      <c r="D10" s="31">
        <v>550</v>
      </c>
      <c r="E10" s="29">
        <v>5445.7920000000004</v>
      </c>
      <c r="F10" s="30">
        <v>8.3287734697270395</v>
      </c>
      <c r="G10" s="29">
        <v>9.7899999999999991</v>
      </c>
      <c r="H10" s="29"/>
    </row>
    <row r="11" spans="1:9" x14ac:dyDescent="0.2">
      <c r="A11" s="27" t="s">
        <v>1073</v>
      </c>
      <c r="B11" s="27" t="s">
        <v>1074</v>
      </c>
      <c r="C11" s="27" t="s">
        <v>1075</v>
      </c>
      <c r="D11" s="31">
        <v>482</v>
      </c>
      <c r="E11" s="29">
        <v>4793.5622999999996</v>
      </c>
      <c r="F11" s="30">
        <v>7.33125585951937</v>
      </c>
      <c r="G11" s="29">
        <v>13.741899999999999</v>
      </c>
      <c r="H11" s="29"/>
    </row>
    <row r="12" spans="1:9" x14ac:dyDescent="0.2">
      <c r="A12" s="27" t="s">
        <v>1083</v>
      </c>
      <c r="B12" s="27" t="s">
        <v>1084</v>
      </c>
      <c r="C12" s="27" t="s">
        <v>32</v>
      </c>
      <c r="D12" s="31">
        <v>245</v>
      </c>
      <c r="E12" s="29">
        <v>2554.9898499999999</v>
      </c>
      <c r="F12" s="30">
        <v>3.9075917108295499</v>
      </c>
      <c r="G12" s="29">
        <v>9.8648000000000007</v>
      </c>
      <c r="H12" s="29"/>
    </row>
    <row r="13" spans="1:9" x14ac:dyDescent="0.2">
      <c r="A13" s="27" t="s">
        <v>1114</v>
      </c>
      <c r="B13" s="27" t="s">
        <v>1115</v>
      </c>
      <c r="C13" s="27" t="s">
        <v>1078</v>
      </c>
      <c r="D13" s="31">
        <v>350</v>
      </c>
      <c r="E13" s="29">
        <v>876.43499999999995</v>
      </c>
      <c r="F13" s="30">
        <v>1.3404163390632999</v>
      </c>
      <c r="G13" s="29">
        <v>6.4665999999999997</v>
      </c>
      <c r="H13" s="29"/>
    </row>
    <row r="14" spans="1:9" x14ac:dyDescent="0.2">
      <c r="A14" s="27" t="s">
        <v>1158</v>
      </c>
      <c r="B14" s="27" t="s">
        <v>1159</v>
      </c>
      <c r="C14" s="27" t="s">
        <v>1075</v>
      </c>
      <c r="D14" s="31">
        <v>355</v>
      </c>
      <c r="E14" s="29">
        <v>359.33454999999998</v>
      </c>
      <c r="F14" s="30">
        <v>0.54956488731047803</v>
      </c>
      <c r="G14" s="29">
        <v>9.81</v>
      </c>
      <c r="H14" s="29">
        <v>8.9931297629999989</v>
      </c>
    </row>
    <row r="15" spans="1:9" x14ac:dyDescent="0.2">
      <c r="A15" s="26" t="s">
        <v>33</v>
      </c>
      <c r="B15" s="26"/>
      <c r="C15" s="26"/>
      <c r="D15" s="32"/>
      <c r="E15" s="33">
        <f>SUM(E6:E14)</f>
        <v>54673.503419999994</v>
      </c>
      <c r="F15" s="34">
        <f>SUM(F6:F14)</f>
        <v>83.617447155808833</v>
      </c>
      <c r="G15" s="33"/>
      <c r="H15" s="33"/>
      <c r="I15" s="18"/>
    </row>
    <row r="16" spans="1:9" x14ac:dyDescent="0.2">
      <c r="A16" s="27"/>
      <c r="B16" s="27"/>
      <c r="C16" s="27"/>
      <c r="D16" s="28"/>
      <c r="E16" s="29"/>
      <c r="F16" s="30"/>
      <c r="G16" s="29"/>
      <c r="H16" s="29"/>
    </row>
    <row r="17" spans="1:9" x14ac:dyDescent="0.2">
      <c r="A17" s="26" t="s">
        <v>1058</v>
      </c>
      <c r="B17" s="27"/>
      <c r="C17" s="27"/>
      <c r="D17" s="28"/>
      <c r="E17" s="29"/>
      <c r="F17" s="30"/>
      <c r="G17" s="29"/>
      <c r="H17" s="29"/>
    </row>
    <row r="18" spans="1:9" x14ac:dyDescent="0.2">
      <c r="A18" s="27" t="s">
        <v>1166</v>
      </c>
      <c r="B18" s="27" t="s">
        <v>1167</v>
      </c>
      <c r="C18" s="27" t="s">
        <v>1087</v>
      </c>
      <c r="D18" s="31">
        <v>750</v>
      </c>
      <c r="E18" s="29">
        <v>0</v>
      </c>
      <c r="F18" s="29">
        <v>0</v>
      </c>
      <c r="G18" s="29">
        <v>0</v>
      </c>
      <c r="H18" s="29"/>
    </row>
    <row r="19" spans="1:9" x14ac:dyDescent="0.2">
      <c r="A19" s="27" t="s">
        <v>1134</v>
      </c>
      <c r="B19" s="27" t="s">
        <v>1135</v>
      </c>
      <c r="C19" s="27" t="s">
        <v>1087</v>
      </c>
      <c r="D19" s="31">
        <v>150</v>
      </c>
      <c r="E19" s="29">
        <v>0</v>
      </c>
      <c r="F19" s="29">
        <v>0</v>
      </c>
      <c r="G19" s="29">
        <v>0</v>
      </c>
      <c r="H19" s="29"/>
    </row>
    <row r="20" spans="1:9" x14ac:dyDescent="0.2">
      <c r="A20" s="26" t="s">
        <v>33</v>
      </c>
      <c r="B20" s="26"/>
      <c r="C20" s="26"/>
      <c r="D20" s="32"/>
      <c r="E20" s="33">
        <f>SUM(E17:E19)</f>
        <v>0</v>
      </c>
      <c r="F20" s="33">
        <f>SUM(F17:F19)</f>
        <v>0</v>
      </c>
      <c r="G20" s="33"/>
      <c r="H20" s="33"/>
      <c r="I20" s="18"/>
    </row>
    <row r="21" spans="1:9" x14ac:dyDescent="0.2">
      <c r="A21" s="27"/>
      <c r="B21" s="27"/>
      <c r="C21" s="27"/>
      <c r="D21" s="28"/>
      <c r="E21" s="29"/>
      <c r="F21" s="30"/>
      <c r="G21" s="29"/>
      <c r="H21" s="29"/>
    </row>
    <row r="22" spans="1:9" x14ac:dyDescent="0.2">
      <c r="A22" s="26" t="s">
        <v>34</v>
      </c>
      <c r="B22" s="27"/>
      <c r="C22" s="27"/>
      <c r="D22" s="28"/>
      <c r="E22" s="29"/>
      <c r="F22" s="30"/>
      <c r="G22" s="29"/>
      <c r="H22" s="29"/>
    </row>
    <row r="23" spans="1:9" x14ac:dyDescent="0.2">
      <c r="A23" s="27" t="s">
        <v>1092</v>
      </c>
      <c r="B23" s="27" t="s">
        <v>1093</v>
      </c>
      <c r="C23" s="27" t="s">
        <v>1094</v>
      </c>
      <c r="D23" s="31">
        <v>81268.553</v>
      </c>
      <c r="E23" s="29">
        <v>2766.9350639999998</v>
      </c>
      <c r="F23" s="30">
        <v>4.2317399110176597</v>
      </c>
      <c r="G23" s="29">
        <v>3.2263000000000002</v>
      </c>
      <c r="H23" s="29"/>
    </row>
    <row r="24" spans="1:9" x14ac:dyDescent="0.2">
      <c r="A24" s="26" t="s">
        <v>33</v>
      </c>
      <c r="B24" s="26"/>
      <c r="C24" s="26"/>
      <c r="D24" s="32"/>
      <c r="E24" s="33">
        <f>SUM(E23:E23)</f>
        <v>2766.9350639999998</v>
      </c>
      <c r="F24" s="34">
        <f>SUM(F23:F23)</f>
        <v>4.2317399110176597</v>
      </c>
      <c r="G24" s="33"/>
      <c r="H24" s="33"/>
      <c r="I24" s="18"/>
    </row>
    <row r="25" spans="1:9" x14ac:dyDescent="0.2">
      <c r="A25" s="27"/>
      <c r="B25" s="27"/>
      <c r="C25" s="27"/>
      <c r="D25" s="28"/>
      <c r="E25" s="29"/>
      <c r="F25" s="30"/>
      <c r="G25" s="29"/>
      <c r="H25" s="29"/>
    </row>
    <row r="26" spans="1:9" x14ac:dyDescent="0.2">
      <c r="A26" s="26" t="s">
        <v>35</v>
      </c>
      <c r="B26" s="26"/>
      <c r="C26" s="26"/>
      <c r="D26" s="32"/>
      <c r="E26" s="33">
        <f>E15+E20+E24</f>
        <v>57440.438483999991</v>
      </c>
      <c r="F26" s="34">
        <f>F15+F20+F24</f>
        <v>87.849187066826488</v>
      </c>
      <c r="G26" s="33"/>
      <c r="H26" s="33"/>
      <c r="I26" s="18"/>
    </row>
    <row r="27" spans="1:9" x14ac:dyDescent="0.2">
      <c r="A27" s="26"/>
      <c r="B27" s="26"/>
      <c r="C27" s="26"/>
      <c r="D27" s="32"/>
      <c r="E27" s="33"/>
      <c r="F27" s="34"/>
      <c r="G27" s="33"/>
      <c r="H27" s="33"/>
      <c r="I27" s="18"/>
    </row>
    <row r="28" spans="1:9" x14ac:dyDescent="0.2">
      <c r="A28" s="26" t="s">
        <v>37</v>
      </c>
      <c r="B28" s="26"/>
      <c r="C28" s="26"/>
      <c r="D28" s="32"/>
      <c r="E28" s="33">
        <f>E30-(E15+E20+E24)</f>
        <v>7944.8432720000055</v>
      </c>
      <c r="F28" s="34">
        <f>F30-(F15+F20+F24)</f>
        <v>12.150812933173512</v>
      </c>
      <c r="G28" s="33"/>
      <c r="H28" s="33"/>
      <c r="I28" s="18"/>
    </row>
    <row r="29" spans="1:9" x14ac:dyDescent="0.2">
      <c r="A29" s="26"/>
      <c r="B29" s="26"/>
      <c r="C29" s="26"/>
      <c r="D29" s="32"/>
      <c r="E29" s="33"/>
      <c r="F29" s="34"/>
      <c r="G29" s="33"/>
      <c r="H29" s="33"/>
      <c r="I29" s="18"/>
    </row>
    <row r="30" spans="1:9" x14ac:dyDescent="0.2">
      <c r="A30" s="35" t="s">
        <v>36</v>
      </c>
      <c r="B30" s="35"/>
      <c r="C30" s="35"/>
      <c r="D30" s="36"/>
      <c r="E30" s="37">
        <v>65385.281755999997</v>
      </c>
      <c r="F30" s="38">
        <v>100</v>
      </c>
      <c r="G30" s="37"/>
      <c r="H30" s="37"/>
      <c r="I30" s="18"/>
    </row>
    <row r="32" spans="1:9" x14ac:dyDescent="0.2">
      <c r="A32" s="18" t="s">
        <v>38</v>
      </c>
    </row>
    <row r="33" spans="1:5" x14ac:dyDescent="0.2">
      <c r="A33" s="49" t="s">
        <v>1095</v>
      </c>
    </row>
    <row r="34" spans="1:5" x14ac:dyDescent="0.2">
      <c r="A34" s="83" t="s">
        <v>1179</v>
      </c>
    </row>
    <row r="36" spans="1:5" x14ac:dyDescent="0.2">
      <c r="A36" s="18" t="s">
        <v>39</v>
      </c>
    </row>
    <row r="37" spans="1:5" x14ac:dyDescent="0.2">
      <c r="A37" s="18" t="s">
        <v>40</v>
      </c>
    </row>
    <row r="38" spans="1:5" x14ac:dyDescent="0.2">
      <c r="A38" s="18" t="s">
        <v>41</v>
      </c>
      <c r="B38" s="18"/>
      <c r="C38" s="39" t="s">
        <v>43</v>
      </c>
      <c r="D38" s="19" t="s">
        <v>42</v>
      </c>
    </row>
    <row r="39" spans="1:5" x14ac:dyDescent="0.2">
      <c r="A39" s="9" t="s">
        <v>64</v>
      </c>
      <c r="C39" s="40">
        <v>20.697500000000002</v>
      </c>
      <c r="D39" s="40">
        <v>22.316500000000001</v>
      </c>
    </row>
    <row r="40" spans="1:5" x14ac:dyDescent="0.2">
      <c r="A40" s="9" t="s">
        <v>70</v>
      </c>
      <c r="C40" s="40">
        <v>11.0991</v>
      </c>
      <c r="D40" s="40">
        <v>11.9672</v>
      </c>
    </row>
    <row r="41" spans="1:5" x14ac:dyDescent="0.2">
      <c r="A41" s="9" t="s">
        <v>67</v>
      </c>
      <c r="C41" s="40">
        <v>22.0472</v>
      </c>
      <c r="D41" s="40">
        <v>23.771799999999999</v>
      </c>
    </row>
    <row r="42" spans="1:5" x14ac:dyDescent="0.2">
      <c r="A42" s="9" t="s">
        <v>71</v>
      </c>
      <c r="C42" s="40">
        <v>12.082599999999999</v>
      </c>
      <c r="D42" s="40">
        <v>13.027699999999999</v>
      </c>
    </row>
    <row r="44" spans="1:5" x14ac:dyDescent="0.2">
      <c r="A44" s="9" t="s">
        <v>44</v>
      </c>
    </row>
    <row r="46" spans="1:5" x14ac:dyDescent="0.2">
      <c r="A46" s="18" t="s">
        <v>45</v>
      </c>
      <c r="D46" s="41" t="s">
        <v>46</v>
      </c>
    </row>
    <row r="48" spans="1:5" x14ac:dyDescent="0.2">
      <c r="A48" s="18" t="s">
        <v>795</v>
      </c>
      <c r="D48" s="42">
        <v>3.1620093647397298</v>
      </c>
      <c r="E48" s="13" t="s">
        <v>47</v>
      </c>
    </row>
    <row r="50" spans="1:5" x14ac:dyDescent="0.2">
      <c r="A50" s="18" t="s">
        <v>48</v>
      </c>
      <c r="D50" s="10" t="s">
        <v>46</v>
      </c>
    </row>
    <row r="51" spans="1:5" x14ac:dyDescent="0.2">
      <c r="A51" s="9" t="s">
        <v>49</v>
      </c>
    </row>
    <row r="52" spans="1:5" x14ac:dyDescent="0.2">
      <c r="A52" s="67" t="s">
        <v>1096</v>
      </c>
    </row>
    <row r="54" spans="1:5" x14ac:dyDescent="0.2">
      <c r="A54" s="18" t="s">
        <v>1181</v>
      </c>
    </row>
    <row r="56" spans="1:5" x14ac:dyDescent="0.2">
      <c r="A56" s="9" t="s">
        <v>1182</v>
      </c>
    </row>
    <row r="58" spans="1:5" ht="61.2" x14ac:dyDescent="0.2">
      <c r="A58" s="8" t="s">
        <v>2</v>
      </c>
      <c r="B58" s="106" t="s">
        <v>1183</v>
      </c>
      <c r="C58" s="107" t="s">
        <v>1184</v>
      </c>
      <c r="D58" s="107" t="s">
        <v>1185</v>
      </c>
      <c r="E58" s="107" t="s">
        <v>1186</v>
      </c>
    </row>
    <row r="59" spans="1:5" x14ac:dyDescent="0.2">
      <c r="A59" s="108" t="s">
        <v>1205</v>
      </c>
      <c r="B59" s="108" t="s">
        <v>1206</v>
      </c>
      <c r="C59" s="109">
        <v>0</v>
      </c>
      <c r="D59" s="89">
        <v>0</v>
      </c>
      <c r="E59" s="109">
        <v>3654.5898081939977</v>
      </c>
    </row>
    <row r="60" spans="1:5" x14ac:dyDescent="0.2">
      <c r="A60" s="108" t="s">
        <v>1191</v>
      </c>
      <c r="B60" s="108" t="s">
        <v>1192</v>
      </c>
      <c r="C60" s="109">
        <v>0</v>
      </c>
      <c r="D60" s="89">
        <v>0</v>
      </c>
      <c r="E60" s="109">
        <v>3990.8421564368368</v>
      </c>
    </row>
    <row r="61" spans="1:5" x14ac:dyDescent="0.2">
      <c r="A61" s="108" t="s">
        <v>1193</v>
      </c>
      <c r="B61" s="108" t="s">
        <v>1194</v>
      </c>
      <c r="C61" s="109">
        <v>0</v>
      </c>
      <c r="D61" s="89">
        <v>0</v>
      </c>
      <c r="E61" s="109">
        <v>1144.0976224136614</v>
      </c>
    </row>
    <row r="62" spans="1:5" x14ac:dyDescent="0.2">
      <c r="A62" s="108" t="s">
        <v>1195</v>
      </c>
      <c r="B62" s="108" t="s">
        <v>1196</v>
      </c>
      <c r="C62" s="109">
        <v>0</v>
      </c>
      <c r="D62" s="89">
        <v>0</v>
      </c>
      <c r="E62" s="109">
        <v>2043.4488387934427</v>
      </c>
    </row>
    <row r="63" spans="1:5" x14ac:dyDescent="0.2">
      <c r="A63" s="108" t="s">
        <v>1229</v>
      </c>
      <c r="B63" s="108" t="s">
        <v>1200</v>
      </c>
      <c r="C63" s="109">
        <v>0</v>
      </c>
      <c r="D63" s="89">
        <v>0</v>
      </c>
      <c r="E63" s="109">
        <v>6369.6936420452057</v>
      </c>
    </row>
    <row r="64" spans="1:5" x14ac:dyDescent="0.2">
      <c r="A64" s="108" t="s">
        <v>1199</v>
      </c>
      <c r="B64" s="108" t="s">
        <v>1242</v>
      </c>
      <c r="C64" s="109">
        <v>0</v>
      </c>
      <c r="D64" s="89">
        <v>0</v>
      </c>
      <c r="E64" s="109">
        <v>8496.2379338712326</v>
      </c>
    </row>
    <row r="65" spans="1:7" x14ac:dyDescent="0.2">
      <c r="A65" s="108" t="s">
        <v>1209</v>
      </c>
      <c r="B65" s="108" t="s">
        <v>1243</v>
      </c>
      <c r="C65" s="109">
        <v>0</v>
      </c>
      <c r="D65" s="89">
        <v>0</v>
      </c>
      <c r="E65" s="109">
        <v>9454.7498395684925</v>
      </c>
    </row>
    <row r="67" spans="1:7" x14ac:dyDescent="0.2">
      <c r="A67" s="65" t="s">
        <v>1201</v>
      </c>
    </row>
    <row r="68" spans="1:7" x14ac:dyDescent="0.2">
      <c r="A68" s="65" t="s">
        <v>1189</v>
      </c>
    </row>
    <row r="70" spans="1:7" ht="23.25" customHeight="1" x14ac:dyDescent="0.3">
      <c r="A70" s="124" t="s">
        <v>1244</v>
      </c>
      <c r="B70" s="125"/>
      <c r="C70" s="125"/>
      <c r="D70" s="125"/>
      <c r="E70" s="125"/>
      <c r="F70" s="125"/>
      <c r="G70" s="125"/>
    </row>
    <row r="72" spans="1:7" ht="37.5" customHeight="1" x14ac:dyDescent="0.3">
      <c r="A72" s="124" t="s">
        <v>1245</v>
      </c>
      <c r="B72" s="125"/>
      <c r="C72" s="125"/>
      <c r="D72" s="125"/>
      <c r="E72" s="125"/>
      <c r="F72" s="125"/>
      <c r="G72" s="125"/>
    </row>
    <row r="74" spans="1:7" ht="36" customHeight="1" x14ac:dyDescent="0.3">
      <c r="A74" s="124" t="s">
        <v>1246</v>
      </c>
      <c r="B74" s="125"/>
      <c r="C74" s="125"/>
      <c r="D74" s="125"/>
      <c r="E74" s="125"/>
      <c r="F74" s="125"/>
      <c r="G74" s="125"/>
    </row>
    <row r="75" spans="1:7" x14ac:dyDescent="0.2">
      <c r="A75" s="67" t="s">
        <v>1098</v>
      </c>
    </row>
    <row r="77" spans="1:7" ht="23.25" customHeight="1" x14ac:dyDescent="0.3">
      <c r="A77" s="124" t="s">
        <v>1143</v>
      </c>
      <c r="B77" s="125"/>
      <c r="C77" s="125"/>
      <c r="D77" s="125"/>
      <c r="E77" s="125"/>
      <c r="F77" s="125"/>
      <c r="G77" s="125"/>
    </row>
    <row r="79" spans="1:7" s="65" customFormat="1" x14ac:dyDescent="0.2">
      <c r="A79" s="49" t="s">
        <v>1144</v>
      </c>
      <c r="E79" s="66"/>
      <c r="F79" s="66"/>
      <c r="G79" s="66"/>
    </row>
    <row r="80" spans="1:7" s="65" customFormat="1" x14ac:dyDescent="0.2">
      <c r="A80" s="49"/>
      <c r="E80" s="66"/>
      <c r="F80" s="66"/>
      <c r="G80" s="66"/>
    </row>
    <row r="81" spans="1:7" s="65" customFormat="1" x14ac:dyDescent="0.2">
      <c r="A81" s="49" t="s">
        <v>1263</v>
      </c>
      <c r="E81" s="66"/>
      <c r="F81" s="66"/>
      <c r="G81" s="66"/>
    </row>
    <row r="82" spans="1:7" s="65" customFormat="1" x14ac:dyDescent="0.2">
      <c r="A82" s="67"/>
      <c r="E82" s="66"/>
      <c r="F82" s="66"/>
      <c r="G82" s="66"/>
    </row>
    <row r="83" spans="1:7" s="65" customFormat="1" x14ac:dyDescent="0.2">
      <c r="E83" s="66"/>
      <c r="F83" s="66"/>
      <c r="G83" s="66"/>
    </row>
    <row r="84" spans="1:7" s="65" customFormat="1" x14ac:dyDescent="0.2">
      <c r="E84" s="66"/>
      <c r="F84" s="66"/>
      <c r="G84" s="66"/>
    </row>
    <row r="85" spans="1:7" s="65" customFormat="1" x14ac:dyDescent="0.2">
      <c r="E85" s="66"/>
      <c r="F85" s="66"/>
      <c r="G85" s="66"/>
    </row>
    <row r="86" spans="1:7" s="65" customFormat="1" x14ac:dyDescent="0.2">
      <c r="E86" s="66"/>
      <c r="F86" s="66"/>
      <c r="G86" s="66"/>
    </row>
    <row r="87" spans="1:7" s="65" customFormat="1" x14ac:dyDescent="0.2">
      <c r="E87" s="66"/>
      <c r="F87" s="66"/>
      <c r="G87" s="66"/>
    </row>
    <row r="88" spans="1:7" s="65" customFormat="1" x14ac:dyDescent="0.2">
      <c r="E88" s="66"/>
      <c r="F88" s="66"/>
      <c r="G88" s="66"/>
    </row>
    <row r="89" spans="1:7" s="65" customFormat="1" x14ac:dyDescent="0.2">
      <c r="E89" s="66"/>
      <c r="F89" s="66"/>
      <c r="G89" s="66"/>
    </row>
    <row r="90" spans="1:7" s="65" customFormat="1" x14ac:dyDescent="0.2">
      <c r="E90" s="66"/>
      <c r="F90" s="66"/>
      <c r="G90" s="66"/>
    </row>
    <row r="91" spans="1:7" s="65" customFormat="1" x14ac:dyDescent="0.2">
      <c r="E91" s="66"/>
      <c r="F91" s="66"/>
      <c r="G91" s="66"/>
    </row>
    <row r="92" spans="1:7" s="65" customFormat="1" x14ac:dyDescent="0.2">
      <c r="E92" s="66"/>
      <c r="F92" s="66"/>
      <c r="G92" s="66"/>
    </row>
    <row r="93" spans="1:7" s="65" customFormat="1" x14ac:dyDescent="0.2">
      <c r="E93" s="66"/>
      <c r="F93" s="66"/>
      <c r="G93" s="66"/>
    </row>
    <row r="94" spans="1:7" s="65" customFormat="1" ht="14.7" customHeight="1" x14ac:dyDescent="0.2">
      <c r="E94" s="66"/>
      <c r="F94" s="66"/>
      <c r="G94" s="66"/>
    </row>
    <row r="95" spans="1:7" s="65" customFormat="1" x14ac:dyDescent="0.2">
      <c r="A95" s="75" t="s">
        <v>1303</v>
      </c>
      <c r="E95" s="66"/>
      <c r="F95" s="66"/>
      <c r="G95" s="66"/>
    </row>
    <row r="96" spans="1:7" s="65" customFormat="1" x14ac:dyDescent="0.2">
      <c r="E96" s="66"/>
      <c r="F96" s="66"/>
      <c r="G96" s="66"/>
    </row>
    <row r="97" spans="1:7" s="65" customFormat="1" x14ac:dyDescent="0.2">
      <c r="A97" s="60" t="s">
        <v>1262</v>
      </c>
      <c r="E97" s="66"/>
      <c r="F97" s="66"/>
      <c r="G97" s="66"/>
    </row>
    <row r="98" spans="1:7" s="65" customFormat="1" x14ac:dyDescent="0.2">
      <c r="E98" s="66"/>
      <c r="F98" s="66"/>
      <c r="G98" s="66"/>
    </row>
    <row r="99" spans="1:7" s="65" customFormat="1" x14ac:dyDescent="0.2">
      <c r="E99" s="66"/>
      <c r="F99" s="66"/>
      <c r="G99" s="66"/>
    </row>
    <row r="100" spans="1:7" s="65" customFormat="1" x14ac:dyDescent="0.2">
      <c r="E100" s="66"/>
      <c r="F100" s="66"/>
      <c r="G100" s="66"/>
    </row>
    <row r="101" spans="1:7" s="65" customFormat="1" x14ac:dyDescent="0.2">
      <c r="E101" s="66"/>
      <c r="F101" s="66"/>
      <c r="G101" s="66"/>
    </row>
    <row r="102" spans="1:7" s="65" customFormat="1" x14ac:dyDescent="0.2">
      <c r="E102" s="66"/>
      <c r="F102" s="66"/>
      <c r="G102" s="66"/>
    </row>
    <row r="103" spans="1:7" s="65" customFormat="1" x14ac:dyDescent="0.2">
      <c r="E103" s="66"/>
      <c r="F103" s="66"/>
      <c r="G103" s="66"/>
    </row>
    <row r="104" spans="1:7" s="65" customFormat="1" x14ac:dyDescent="0.2">
      <c r="E104" s="66"/>
      <c r="F104" s="66"/>
      <c r="G104" s="66"/>
    </row>
    <row r="105" spans="1:7" s="65" customFormat="1" x14ac:dyDescent="0.2">
      <c r="E105" s="66"/>
      <c r="F105" s="66"/>
      <c r="G105" s="66"/>
    </row>
    <row r="106" spans="1:7" s="65" customFormat="1" x14ac:dyDescent="0.2">
      <c r="E106" s="66"/>
      <c r="F106" s="66"/>
      <c r="G106" s="66"/>
    </row>
    <row r="107" spans="1:7" s="65" customFormat="1" x14ac:dyDescent="0.2">
      <c r="E107" s="66"/>
      <c r="F107" s="66"/>
      <c r="G107" s="66"/>
    </row>
    <row r="108" spans="1:7" s="65" customFormat="1" x14ac:dyDescent="0.2">
      <c r="E108" s="66"/>
      <c r="F108" s="66"/>
      <c r="G108" s="66"/>
    </row>
    <row r="109" spans="1:7" s="65" customFormat="1" x14ac:dyDescent="0.2">
      <c r="E109" s="66"/>
      <c r="F109" s="66"/>
      <c r="G109" s="66"/>
    </row>
    <row r="111" spans="1:7" x14ac:dyDescent="0.2">
      <c r="A111" s="18" t="s">
        <v>724</v>
      </c>
    </row>
    <row r="113" spans="1:9" s="1" customFormat="1" ht="13.8" x14ac:dyDescent="0.2">
      <c r="A113" s="113" t="s">
        <v>1168</v>
      </c>
      <c r="B113" s="114"/>
      <c r="C113" s="114"/>
      <c r="D113" s="114"/>
      <c r="E113" s="114"/>
      <c r="F113" s="114"/>
      <c r="G113" s="114"/>
    </row>
    <row r="114" spans="1:9" x14ac:dyDescent="0.2">
      <c r="A114" s="18" t="s">
        <v>7</v>
      </c>
    </row>
    <row r="115" spans="1:9" s="1" customFormat="1" ht="17.55" customHeight="1" x14ac:dyDescent="0.2">
      <c r="A115" s="8" t="s">
        <v>2</v>
      </c>
      <c r="B115" s="8" t="s">
        <v>0</v>
      </c>
      <c r="C115" s="17" t="s">
        <v>729</v>
      </c>
      <c r="D115" s="16" t="s">
        <v>1</v>
      </c>
      <c r="E115" s="15" t="s">
        <v>3</v>
      </c>
      <c r="F115" s="15" t="s">
        <v>4</v>
      </c>
      <c r="G115" s="15" t="s">
        <v>6</v>
      </c>
    </row>
    <row r="116" spans="1:9" x14ac:dyDescent="0.2">
      <c r="A116" s="21" t="s">
        <v>30</v>
      </c>
      <c r="B116" s="22"/>
      <c r="C116" s="22"/>
      <c r="D116" s="23"/>
      <c r="E116" s="24"/>
      <c r="F116" s="25"/>
      <c r="G116" s="24"/>
    </row>
    <row r="117" spans="1:9" x14ac:dyDescent="0.2">
      <c r="A117" s="26" t="s">
        <v>31</v>
      </c>
      <c r="B117" s="27"/>
      <c r="C117" s="27"/>
      <c r="D117" s="28"/>
      <c r="E117" s="29"/>
      <c r="F117" s="30"/>
      <c r="G117" s="29"/>
    </row>
    <row r="118" spans="1:9" x14ac:dyDescent="0.2">
      <c r="A118" s="27" t="s">
        <v>1102</v>
      </c>
      <c r="B118" s="27" t="s">
        <v>1103</v>
      </c>
      <c r="C118" s="27" t="s">
        <v>1104</v>
      </c>
      <c r="D118" s="31">
        <v>3370</v>
      </c>
      <c r="E118" s="29">
        <v>0</v>
      </c>
      <c r="F118" s="30">
        <v>100</v>
      </c>
      <c r="G118" s="29">
        <v>0</v>
      </c>
    </row>
    <row r="119" spans="1:9" x14ac:dyDescent="0.2">
      <c r="A119" s="26" t="s">
        <v>33</v>
      </c>
      <c r="B119" s="26"/>
      <c r="C119" s="26"/>
      <c r="D119" s="32"/>
      <c r="E119" s="33">
        <v>0</v>
      </c>
      <c r="F119" s="34">
        <v>100</v>
      </c>
      <c r="G119" s="33"/>
      <c r="H119" s="18"/>
      <c r="I119" s="18"/>
    </row>
    <row r="120" spans="1:9" x14ac:dyDescent="0.2">
      <c r="A120" s="27"/>
      <c r="B120" s="27"/>
      <c r="C120" s="27"/>
      <c r="D120" s="28"/>
      <c r="E120" s="29"/>
      <c r="F120" s="30"/>
      <c r="G120" s="29"/>
    </row>
    <row r="121" spans="1:9" x14ac:dyDescent="0.2">
      <c r="A121" s="26" t="s">
        <v>35</v>
      </c>
      <c r="B121" s="26"/>
      <c r="C121" s="26"/>
      <c r="D121" s="32"/>
      <c r="E121" s="33">
        <v>0</v>
      </c>
      <c r="F121" s="34">
        <v>100</v>
      </c>
      <c r="G121" s="33"/>
      <c r="H121" s="18"/>
      <c r="I121" s="18"/>
    </row>
    <row r="122" spans="1:9" x14ac:dyDescent="0.2">
      <c r="A122" s="26"/>
      <c r="B122" s="26"/>
      <c r="C122" s="26"/>
      <c r="D122" s="32"/>
      <c r="E122" s="33"/>
      <c r="F122" s="34"/>
      <c r="G122" s="33"/>
      <c r="H122" s="18"/>
      <c r="I122" s="18"/>
    </row>
    <row r="123" spans="1:9" x14ac:dyDescent="0.2">
      <c r="A123" s="26" t="s">
        <v>37</v>
      </c>
      <c r="B123" s="26"/>
      <c r="C123" s="26"/>
      <c r="D123" s="32"/>
      <c r="E123" s="33">
        <v>3.9999999999999998E-7</v>
      </c>
      <c r="F123" s="34">
        <v>0</v>
      </c>
      <c r="G123" s="33"/>
      <c r="H123" s="18"/>
      <c r="I123" s="18"/>
    </row>
    <row r="124" spans="1:9" x14ac:dyDescent="0.2">
      <c r="A124" s="26"/>
      <c r="B124" s="26"/>
      <c r="C124" s="26"/>
      <c r="D124" s="32"/>
      <c r="E124" s="33"/>
      <c r="F124" s="34"/>
      <c r="G124" s="33"/>
      <c r="H124" s="18"/>
      <c r="I124" s="18"/>
    </row>
    <row r="125" spans="1:9" x14ac:dyDescent="0.2">
      <c r="A125" s="35" t="s">
        <v>36</v>
      </c>
      <c r="B125" s="35"/>
      <c r="C125" s="35"/>
      <c r="D125" s="36"/>
      <c r="E125" s="37">
        <v>3.9999999999999998E-7</v>
      </c>
      <c r="F125" s="38">
        <v>100</v>
      </c>
      <c r="G125" s="37"/>
      <c r="H125" s="18"/>
      <c r="I125" s="18"/>
    </row>
    <row r="127" spans="1:9" s="13" customFormat="1" x14ac:dyDescent="0.2">
      <c r="A127" s="18" t="s">
        <v>38</v>
      </c>
      <c r="B127" s="9"/>
      <c r="C127" s="9"/>
      <c r="D127" s="10"/>
      <c r="F127" s="14"/>
      <c r="H127" s="9"/>
      <c r="I127" s="9"/>
    </row>
    <row r="128" spans="1:9" s="13" customFormat="1" x14ac:dyDescent="0.2">
      <c r="A128" s="49" t="s">
        <v>1095</v>
      </c>
      <c r="B128" s="9"/>
      <c r="C128" s="9"/>
      <c r="D128" s="10"/>
      <c r="F128" s="14"/>
      <c r="H128" s="9"/>
      <c r="I128" s="9"/>
    </row>
    <row r="129" spans="1:9" s="13" customFormat="1" x14ac:dyDescent="0.2">
      <c r="A129" s="18" t="s">
        <v>1105</v>
      </c>
      <c r="B129" s="9"/>
      <c r="C129" s="9"/>
      <c r="D129" s="10"/>
      <c r="F129" s="14"/>
      <c r="H129" s="9"/>
      <c r="I129" s="9"/>
    </row>
    <row r="131" spans="1:9" s="13" customFormat="1" x14ac:dyDescent="0.2">
      <c r="A131" s="18" t="s">
        <v>39</v>
      </c>
      <c r="B131" s="9"/>
      <c r="C131" s="9"/>
      <c r="D131" s="10"/>
      <c r="F131" s="14"/>
      <c r="H131" s="9"/>
      <c r="I131" s="9"/>
    </row>
    <row r="132" spans="1:9" s="13" customFormat="1" x14ac:dyDescent="0.2">
      <c r="A132" s="18" t="s">
        <v>40</v>
      </c>
      <c r="B132" s="9"/>
      <c r="C132" s="9"/>
      <c r="D132" s="10"/>
      <c r="F132" s="14"/>
      <c r="H132" s="9"/>
      <c r="I132" s="9"/>
    </row>
    <row r="133" spans="1:9" s="13" customFormat="1" x14ac:dyDescent="0.2">
      <c r="A133" s="18" t="s">
        <v>41</v>
      </c>
      <c r="B133" s="18"/>
      <c r="C133" s="39" t="s">
        <v>43</v>
      </c>
      <c r="D133" s="19" t="s">
        <v>42</v>
      </c>
      <c r="F133" s="14"/>
      <c r="H133" s="9"/>
      <c r="I133" s="9"/>
    </row>
    <row r="134" spans="1:9" s="13" customFormat="1" x14ac:dyDescent="0.2">
      <c r="A134" s="9" t="s">
        <v>64</v>
      </c>
      <c r="B134" s="9"/>
      <c r="C134" s="40">
        <v>0</v>
      </c>
      <c r="D134" s="40">
        <v>0</v>
      </c>
      <c r="F134" s="14"/>
      <c r="H134" s="9"/>
      <c r="I134" s="9"/>
    </row>
    <row r="135" spans="1:9" s="13" customFormat="1" x14ac:dyDescent="0.2">
      <c r="A135" s="9" t="s">
        <v>70</v>
      </c>
      <c r="B135" s="9"/>
      <c r="C135" s="40">
        <v>0</v>
      </c>
      <c r="D135" s="40">
        <v>0</v>
      </c>
      <c r="F135" s="14"/>
      <c r="H135" s="9"/>
      <c r="I135" s="9"/>
    </row>
    <row r="136" spans="1:9" s="13" customFormat="1" x14ac:dyDescent="0.2">
      <c r="A136" s="9" t="s">
        <v>67</v>
      </c>
      <c r="B136" s="9"/>
      <c r="C136" s="40">
        <v>0</v>
      </c>
      <c r="D136" s="40">
        <v>0</v>
      </c>
      <c r="F136" s="14"/>
      <c r="H136" s="9"/>
      <c r="I136" s="9"/>
    </row>
    <row r="137" spans="1:9" s="13" customFormat="1" x14ac:dyDescent="0.2">
      <c r="A137" s="9" t="s">
        <v>71</v>
      </c>
      <c r="B137" s="9"/>
      <c r="C137" s="40">
        <v>0</v>
      </c>
      <c r="D137" s="40">
        <v>0</v>
      </c>
      <c r="F137" s="14"/>
      <c r="H137" s="9"/>
      <c r="I137" s="9"/>
    </row>
    <row r="139" spans="1:9" s="13" customFormat="1" x14ac:dyDescent="0.2">
      <c r="A139" s="9" t="s">
        <v>44</v>
      </c>
      <c r="B139" s="9"/>
      <c r="C139" s="9"/>
      <c r="D139" s="10"/>
      <c r="F139" s="14"/>
      <c r="H139" s="9"/>
      <c r="I139" s="9"/>
    </row>
    <row r="141" spans="1:9" s="13" customFormat="1" x14ac:dyDescent="0.2">
      <c r="A141" s="18" t="s">
        <v>1247</v>
      </c>
      <c r="B141" s="9"/>
      <c r="C141" s="9"/>
      <c r="D141" s="41" t="s">
        <v>46</v>
      </c>
      <c r="F141" s="14"/>
      <c r="H141" s="9"/>
      <c r="I141" s="9"/>
    </row>
    <row r="142" spans="1:9" x14ac:dyDescent="0.2">
      <c r="A142" s="9" t="s">
        <v>49</v>
      </c>
    </row>
    <row r="143" spans="1:9" x14ac:dyDescent="0.2">
      <c r="A143" s="48" t="s">
        <v>709</v>
      </c>
    </row>
    <row r="145" spans="1:9" s="1" customFormat="1" ht="13.8" x14ac:dyDescent="0.2">
      <c r="A145" s="113" t="s">
        <v>1169</v>
      </c>
      <c r="B145" s="114"/>
      <c r="C145" s="114"/>
      <c r="D145" s="114"/>
      <c r="E145" s="114"/>
      <c r="F145" s="114"/>
      <c r="G145" s="114"/>
    </row>
    <row r="146" spans="1:9" x14ac:dyDescent="0.2">
      <c r="A146" s="18" t="s">
        <v>7</v>
      </c>
    </row>
    <row r="147" spans="1:9" s="1" customFormat="1" ht="17.55" customHeight="1" x14ac:dyDescent="0.2">
      <c r="A147" s="8" t="s">
        <v>2</v>
      </c>
      <c r="B147" s="8" t="s">
        <v>0</v>
      </c>
      <c r="C147" s="17" t="s">
        <v>729</v>
      </c>
      <c r="D147" s="16" t="s">
        <v>1</v>
      </c>
      <c r="E147" s="15" t="s">
        <v>3</v>
      </c>
      <c r="F147" s="15" t="s">
        <v>4</v>
      </c>
      <c r="G147" s="15" t="s">
        <v>6</v>
      </c>
    </row>
    <row r="148" spans="1:9" x14ac:dyDescent="0.2">
      <c r="A148" s="21" t="s">
        <v>30</v>
      </c>
      <c r="B148" s="22"/>
      <c r="C148" s="22"/>
      <c r="D148" s="23"/>
      <c r="E148" s="24"/>
      <c r="F148" s="25"/>
      <c r="G148" s="24"/>
    </row>
    <row r="149" spans="1:9" x14ac:dyDescent="0.2">
      <c r="A149" s="26" t="s">
        <v>31</v>
      </c>
      <c r="B149" s="27"/>
      <c r="C149" s="27"/>
      <c r="D149" s="28"/>
      <c r="E149" s="29"/>
      <c r="F149" s="30"/>
      <c r="G149" s="29"/>
    </row>
    <row r="150" spans="1:9" ht="20.399999999999999" x14ac:dyDescent="0.2">
      <c r="A150" s="27" t="s">
        <v>1107</v>
      </c>
      <c r="B150" s="27" t="s">
        <v>1108</v>
      </c>
      <c r="C150" s="54" t="s">
        <v>1109</v>
      </c>
      <c r="D150" s="31">
        <v>1695</v>
      </c>
      <c r="E150" s="29">
        <v>0</v>
      </c>
      <c r="F150" s="78">
        <v>100</v>
      </c>
      <c r="G150" s="29">
        <v>0</v>
      </c>
    </row>
    <row r="151" spans="1:9" x14ac:dyDescent="0.2">
      <c r="A151" s="26" t="s">
        <v>33</v>
      </c>
      <c r="B151" s="26"/>
      <c r="C151" s="26"/>
      <c r="D151" s="32"/>
      <c r="E151" s="33">
        <f>SUM(E149:E150)</f>
        <v>0</v>
      </c>
      <c r="F151" s="79">
        <f>SUM(F149:F150)</f>
        <v>100</v>
      </c>
      <c r="G151" s="33"/>
      <c r="H151" s="18"/>
      <c r="I151" s="18"/>
    </row>
    <row r="152" spans="1:9" x14ac:dyDescent="0.2">
      <c r="A152" s="27"/>
      <c r="B152" s="27"/>
      <c r="C152" s="27"/>
      <c r="D152" s="28"/>
      <c r="E152" s="29"/>
      <c r="F152" s="80"/>
      <c r="G152" s="29"/>
    </row>
    <row r="153" spans="1:9" x14ac:dyDescent="0.2">
      <c r="A153" s="26" t="s">
        <v>35</v>
      </c>
      <c r="B153" s="26"/>
      <c r="C153" s="26"/>
      <c r="D153" s="32"/>
      <c r="E153" s="33">
        <f>E151</f>
        <v>0</v>
      </c>
      <c r="F153" s="79">
        <f>F151</f>
        <v>100</v>
      </c>
      <c r="G153" s="33"/>
      <c r="H153" s="18"/>
      <c r="I153" s="18"/>
    </row>
    <row r="154" spans="1:9" x14ac:dyDescent="0.2">
      <c r="A154" s="26"/>
      <c r="B154" s="26"/>
      <c r="C154" s="26"/>
      <c r="D154" s="32"/>
      <c r="E154" s="33"/>
      <c r="F154" s="79"/>
      <c r="G154" s="33"/>
      <c r="H154" s="18"/>
      <c r="I154" s="18"/>
    </row>
    <row r="155" spans="1:9" x14ac:dyDescent="0.2">
      <c r="A155" s="26" t="s">
        <v>37</v>
      </c>
      <c r="B155" s="26"/>
      <c r="C155" s="26"/>
      <c r="D155" s="32"/>
      <c r="E155" s="33">
        <f>E157-(E151)</f>
        <v>3.9999999999999998E-7</v>
      </c>
      <c r="F155" s="34">
        <v>0</v>
      </c>
      <c r="G155" s="33"/>
      <c r="H155" s="18"/>
      <c r="I155" s="18"/>
    </row>
    <row r="156" spans="1:9" x14ac:dyDescent="0.2">
      <c r="A156" s="26"/>
      <c r="B156" s="26"/>
      <c r="C156" s="26"/>
      <c r="D156" s="32"/>
      <c r="E156" s="33"/>
      <c r="F156" s="79"/>
      <c r="G156" s="33"/>
      <c r="H156" s="18"/>
      <c r="I156" s="18"/>
    </row>
    <row r="157" spans="1:9" x14ac:dyDescent="0.2">
      <c r="A157" s="35" t="s">
        <v>36</v>
      </c>
      <c r="B157" s="35"/>
      <c r="C157" s="35"/>
      <c r="D157" s="36"/>
      <c r="E157" s="37">
        <v>3.9999999999999998E-7</v>
      </c>
      <c r="F157" s="81">
        <v>100</v>
      </c>
      <c r="G157" s="37"/>
      <c r="H157" s="18"/>
      <c r="I157" s="18"/>
    </row>
    <row r="159" spans="1:9" s="13" customFormat="1" x14ac:dyDescent="0.2">
      <c r="A159" s="18" t="s">
        <v>38</v>
      </c>
      <c r="B159" s="9"/>
      <c r="C159" s="9"/>
      <c r="D159" s="10"/>
      <c r="F159" s="14"/>
      <c r="H159" s="9"/>
      <c r="I159" s="9"/>
    </row>
    <row r="160" spans="1:9" s="13" customFormat="1" x14ac:dyDescent="0.2">
      <c r="A160" s="18" t="s">
        <v>1095</v>
      </c>
      <c r="B160" s="9"/>
      <c r="C160" s="9"/>
      <c r="D160" s="10"/>
      <c r="F160" s="14"/>
      <c r="H160" s="9"/>
      <c r="I160" s="9"/>
    </row>
    <row r="162" spans="1:9" s="13" customFormat="1" x14ac:dyDescent="0.2">
      <c r="A162" s="18" t="s">
        <v>39</v>
      </c>
      <c r="B162" s="9"/>
      <c r="C162" s="9"/>
      <c r="D162" s="10"/>
      <c r="F162" s="14"/>
      <c r="H162" s="9"/>
      <c r="I162" s="9"/>
    </row>
    <row r="163" spans="1:9" s="13" customFormat="1" x14ac:dyDescent="0.2">
      <c r="A163" s="18" t="s">
        <v>40</v>
      </c>
      <c r="B163" s="9"/>
      <c r="C163" s="9"/>
      <c r="D163" s="10"/>
      <c r="F163" s="14"/>
      <c r="H163" s="9"/>
      <c r="I163" s="9"/>
    </row>
    <row r="164" spans="1:9" s="13" customFormat="1" x14ac:dyDescent="0.2">
      <c r="A164" s="18" t="s">
        <v>41</v>
      </c>
      <c r="B164" s="18"/>
      <c r="C164" s="39" t="s">
        <v>43</v>
      </c>
      <c r="D164" s="19" t="s">
        <v>42</v>
      </c>
      <c r="F164" s="14"/>
      <c r="H164" s="9"/>
      <c r="I164" s="9"/>
    </row>
    <row r="165" spans="1:9" s="13" customFormat="1" x14ac:dyDescent="0.2">
      <c r="A165" s="9" t="s">
        <v>64</v>
      </c>
      <c r="B165" s="9"/>
      <c r="C165" s="40">
        <v>0</v>
      </c>
      <c r="D165" s="40">
        <v>0</v>
      </c>
      <c r="F165" s="14"/>
      <c r="H165" s="9"/>
      <c r="I165" s="9"/>
    </row>
    <row r="166" spans="1:9" s="13" customFormat="1" x14ac:dyDescent="0.2">
      <c r="A166" s="9" t="s">
        <v>70</v>
      </c>
      <c r="B166" s="9"/>
      <c r="C166" s="40">
        <v>0</v>
      </c>
      <c r="D166" s="40">
        <v>0</v>
      </c>
      <c r="F166" s="14"/>
      <c r="H166" s="9"/>
      <c r="I166" s="9"/>
    </row>
    <row r="167" spans="1:9" s="13" customFormat="1" x14ac:dyDescent="0.2">
      <c r="A167" s="9" t="s">
        <v>67</v>
      </c>
      <c r="B167" s="9"/>
      <c r="C167" s="40">
        <v>0</v>
      </c>
      <c r="D167" s="40">
        <v>0</v>
      </c>
      <c r="F167" s="14"/>
      <c r="H167" s="9"/>
      <c r="I167" s="9"/>
    </row>
    <row r="168" spans="1:9" s="13" customFormat="1" x14ac:dyDescent="0.2">
      <c r="A168" s="9" t="s">
        <v>71</v>
      </c>
      <c r="B168" s="9"/>
      <c r="C168" s="40">
        <v>0</v>
      </c>
      <c r="D168" s="40">
        <v>0</v>
      </c>
      <c r="F168" s="14"/>
      <c r="H168" s="9"/>
      <c r="I168" s="9"/>
    </row>
    <row r="170" spans="1:9" s="13" customFormat="1" x14ac:dyDescent="0.2">
      <c r="A170" s="9" t="s">
        <v>44</v>
      </c>
      <c r="B170" s="9"/>
      <c r="C170" s="9"/>
      <c r="D170" s="10"/>
      <c r="F170" s="14"/>
      <c r="H170" s="9"/>
      <c r="I170" s="9"/>
    </row>
    <row r="172" spans="1:9" s="13" customFormat="1" x14ac:dyDescent="0.2">
      <c r="A172" s="18" t="s">
        <v>1247</v>
      </c>
      <c r="B172" s="9"/>
      <c r="C172" s="9"/>
      <c r="D172" s="41" t="s">
        <v>46</v>
      </c>
      <c r="F172" s="14"/>
      <c r="H172" s="9"/>
      <c r="I172" s="9"/>
    </row>
    <row r="173" spans="1:9" s="13" customFormat="1" x14ac:dyDescent="0.2">
      <c r="A173" s="9" t="s">
        <v>49</v>
      </c>
      <c r="B173" s="9"/>
      <c r="C173" s="9"/>
      <c r="D173" s="10"/>
      <c r="F173" s="14"/>
      <c r="H173" s="9"/>
      <c r="I173" s="9"/>
    </row>
    <row r="174" spans="1:9" x14ac:dyDescent="0.2">
      <c r="A174" s="48" t="s">
        <v>709</v>
      </c>
    </row>
  </sheetData>
  <mergeCells count="7">
    <mergeCell ref="A145:G145"/>
    <mergeCell ref="A1:H1"/>
    <mergeCell ref="A70:G70"/>
    <mergeCell ref="A72:G72"/>
    <mergeCell ref="A74:G74"/>
    <mergeCell ref="A77:G77"/>
    <mergeCell ref="A113:G113"/>
  </mergeCells>
  <conditionalFormatting sqref="F2:F3 F5:F17 F71 F73 F75:F76 F114 F146 F126:F144 F158:F65521 F21:F55 F59:F69 F78:F112">
    <cfRule type="cellIs" dxfId="4" priority="5" stopIfTrue="1" operator="between">
      <formula>0.009</formula>
      <formula>-0.009</formula>
    </cfRule>
  </conditionalFormatting>
  <conditionalFormatting sqref="F116:F125">
    <cfRule type="cellIs" dxfId="3" priority="4" stopIfTrue="1" operator="between">
      <formula>0.009</formula>
      <formula>-0.009</formula>
    </cfRule>
  </conditionalFormatting>
  <conditionalFormatting sqref="F148:F149">
    <cfRule type="cellIs" dxfId="2" priority="3" stopIfTrue="1" operator="between">
      <formula>0.009</formula>
      <formula>-0.009</formula>
    </cfRule>
  </conditionalFormatting>
  <conditionalFormatting sqref="F151:F154 F156:F157">
    <cfRule type="cellIs" dxfId="1" priority="2" stopIfTrue="1" operator="between">
      <formula>0.009</formula>
      <formula>-0.009</formula>
    </cfRule>
  </conditionalFormatting>
  <conditionalFormatting sqref="F56:F58">
    <cfRule type="cellIs" dxfId="0" priority="1" stopIfTrue="1" operator="between">
      <formula>0.009</formula>
      <formula>-0.009</formula>
    </cfRule>
  </conditionalFormatting>
  <hyperlinks>
    <hyperlink ref="A52" r:id="rId1" tooltip="https://www.franklintempletonindia.com/investor/reports" xr:uid="{00000000-0004-0000-2F00-000000000000}"/>
    <hyperlink ref="A75" r:id="rId2" tooltip="https://www.franklintempletonindia.com/downloadsServlet/pdf/fair-valuation-reliance-big-reliance-infra-november-4-2020-kgox4tfq" xr:uid="{00000000-0004-0000-2F00-000001000000}"/>
    <hyperlink ref="A143" r:id="rId3" xr:uid="{00000000-0004-0000-2F00-000002000000}"/>
    <hyperlink ref="A174" r:id="rId4" xr:uid="{00000000-0004-0000-2F00-000003000000}"/>
  </hyperlinks>
  <pageMargins left="0.7" right="0.7" top="0.75" bottom="0.75" header="0.3" footer="0.3"/>
  <pageSetup paperSize="9" scale="44" orientation="portrait" r:id="rId5"/>
  <headerFooter>
    <oddFooter>&amp;C&amp;1#&amp;"Calibri"&amp;10&amp;K000000PUBLIC</oddFooter>
    <evenFooter>&amp;LPUBLIC</evenFooter>
    <firstFooter>&amp;LPUBLIC</firstFooter>
  </headerFooter>
  <rowBreaks count="1" manualBreakCount="1">
    <brk id="112" max="7" man="1"/>
  </rowBreaks>
  <colBreaks count="1" manualBreakCount="1">
    <brk id="8" max="1048575" man="1"/>
  </colBreaks>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48</vt:i4>
      </vt:variant>
    </vt:vector>
  </HeadingPairs>
  <TitlesOfParts>
    <vt:vector size="96"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FIUBF</vt:lpstr>
      <vt:lpstr>FISTIP</vt:lpstr>
      <vt:lpstr>FIIOF</vt:lpstr>
      <vt:lpstr>FICRF</vt:lpstr>
      <vt:lpstr>FAEF!Print_Area</vt:lpstr>
      <vt:lpstr>FBIF!Print_Area</vt:lpstr>
      <vt:lpstr>FBPF!Print_Area</vt:lpstr>
      <vt:lpstr>FEGF!Print_Area</vt:lpstr>
      <vt:lpstr>FF!Print_Area</vt:lpstr>
      <vt:lpstr>FIBF!Print_Area</vt:lpstr>
      <vt:lpstr>FICDF!Print_Area</vt:lpstr>
      <vt:lpstr>FICRF!Print_Area</vt:lpstr>
      <vt:lpstr>FIDA!Print_Area</vt:lpstr>
      <vt:lpstr>FIDHY!Print_Area</vt:lpstr>
      <vt:lpstr>FIEAF!Print_Area</vt:lpstr>
      <vt:lpstr>FIEF!Print_Area</vt:lpstr>
      <vt:lpstr>FIEHF!Print_Area</vt:lpstr>
      <vt:lpstr>FIESF!Print_Area</vt:lpstr>
      <vt:lpstr>FIFEF!Print_Area</vt:lpstr>
      <vt:lpstr>'FIFOF-20''s'!Print_Area</vt:lpstr>
      <vt:lpstr>'FIFOF-30''s'!Print_Area</vt:lpstr>
      <vt:lpstr>'FIFOF-40''s'!Print_Area</vt:lpstr>
      <vt:lpstr>'FIFOF-50''s'!Print_Area</vt:lpstr>
      <vt:lpstr>'FIFOF-50''s+'!Print_Area</vt:lpstr>
      <vt:lpstr>FIFRF!Print_Area</vt:lpstr>
      <vt:lpstr>FIGSF!Print_Area</vt:lpstr>
      <vt:lpstr>'FIIF-NSE'!Print_Area</vt:lpstr>
      <vt:lpstr>FIIOF!Print_Area</vt:lpstr>
      <vt:lpstr>FILDF!Print_Area</vt:lpstr>
      <vt:lpstr>FILF!Print_Area</vt:lpstr>
      <vt:lpstr>FIMAS!Print_Area</vt:lpstr>
      <vt:lpstr>FIOF!Print_Area</vt:lpstr>
      <vt:lpstr>FIONF!Print_Area</vt:lpstr>
      <vt:lpstr>FIPF!Print_Area</vt:lpstr>
      <vt:lpstr>FIPP!Print_Area</vt:lpstr>
      <vt:lpstr>FISCF!Print_Area</vt:lpstr>
      <vt:lpstr>FISF!Print_Area</vt:lpstr>
      <vt:lpstr>FISTIP!Print_Area</vt:lpstr>
      <vt:lpstr>FITF!Print_Area</vt:lpstr>
      <vt:lpstr>FITX!Print_Area</vt:lpstr>
      <vt:lpstr>FIUBF!Print_Area</vt:lpstr>
      <vt:lpstr>FIUS!Print_Area</vt:lpstr>
      <vt:lpstr>FMPS4F!Print_Area</vt:lpstr>
      <vt:lpstr>FMPS5A!Print_Area</vt:lpstr>
      <vt:lpstr>FMPS5B!Print_Area</vt:lpstr>
      <vt:lpstr>FMPS5C!Print_Area</vt:lpstr>
      <vt:lpstr>FMPS5D!Print_Area</vt:lpstr>
      <vt:lpstr>FMPS5E!Print_Area</vt:lpstr>
      <vt:lpstr>FMPS5F!Print_Area</vt:lpstr>
      <vt:lpstr>FMPS6C!Print_Area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september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2021-10-11T10:00:37Z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2021-10-07T06:45:38Z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a8de2169-3217-44c6-8a0a-d9af9b1ee9f2</vt:lpwstr>
  </property>
  <property fmtid="{D5CDD505-2E9C-101B-9397-08002B2CF9AE}" pid="10" name="MSIP_Label_3486a02c-2dfb-4efe-823f-aa2d1f0e6ab7_ContentBits">
    <vt:lpwstr>2</vt:lpwstr>
  </property>
  <property fmtid="{D5CDD505-2E9C-101B-9397-08002B2CF9AE}" pid="11" name="Classification">
    <vt:lpwstr>PUBLIC</vt:lpwstr>
  </property>
</Properties>
</file>