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filterPrivacy="1" defaultThemeVersion="124226"/>
  <xr:revisionPtr revIDLastSave="0" documentId="13_ncr:1_{849FE756-14B8-483C-8DDA-D6351EC60C89}" xr6:coauthVersionLast="47" xr6:coauthVersionMax="47" xr10:uidLastSave="{00000000-0000-0000-0000-000000000000}"/>
  <bookViews>
    <workbookView xWindow="-108" yWindow="-108" windowWidth="23256" windowHeight="12576" firstSheet="12" activeTab="22" xr2:uid="{00000000-000D-0000-FFFF-FFFF00000000}"/>
  </bookViews>
  <sheets>
    <sheet name="FILF" sheetId="50" r:id="rId1"/>
    <sheet name="FIONF" sheetId="51" r:id="rId2"/>
    <sheet name="FISF" sheetId="52" r:id="rId3"/>
    <sheet name="FIFRF" sheetId="53" r:id="rId4"/>
    <sheet name="FICDF" sheetId="54" r:id="rId5"/>
    <sheet name="FBPF" sheetId="55" r:id="rId6"/>
    <sheet name="FIGSF" sheetId="56" r:id="rId7"/>
    <sheet name="FMPS6C" sheetId="57" r:id="rId8"/>
    <sheet name="FMPS5F" sheetId="58" r:id="rId9"/>
    <sheet name="FMPS5E" sheetId="59" r:id="rId10"/>
    <sheet name="FMPS5D" sheetId="60" r:id="rId11"/>
    <sheet name="FMPS5C" sheetId="61" r:id="rId12"/>
    <sheet name="FMPS5B" sheetId="62" r:id="rId13"/>
    <sheet name="FMPS5A" sheetId="63" r:id="rId14"/>
    <sheet name="FMPS4F" sheetId="64" r:id="rId15"/>
    <sheet name="FIPP" sheetId="65" r:id="rId16"/>
    <sheet name="FIDHY" sheetId="66" r:id="rId17"/>
    <sheet name="FIESF" sheetId="25" r:id="rId18"/>
    <sheet name="FIEHF" sheetId="26" r:id="rId19"/>
    <sheet name="TIVF" sheetId="27" r:id="rId20"/>
    <sheet name="TIEIF" sheetId="28" r:id="rId21"/>
    <sheet name="FITF" sheetId="29" r:id="rId22"/>
    <sheet name="FISCF" sheetId="30" r:id="rId23"/>
    <sheet name="FIPF" sheetId="31" r:id="rId24"/>
    <sheet name="FIOF" sheetId="32" r:id="rId25"/>
    <sheet name="FIFEF" sheetId="33" r:id="rId26"/>
    <sheet name="FIEF" sheetId="34" r:id="rId27"/>
    <sheet name="FIEAF" sheetId="35" r:id="rId28"/>
    <sheet name="FIBF" sheetId="36" r:id="rId29"/>
    <sheet name="FBIF" sheetId="37" r:id="rId30"/>
    <sheet name="FAEF" sheetId="38" r:id="rId31"/>
    <sheet name="FIIF-NSE" sheetId="39" r:id="rId32"/>
    <sheet name="FITX" sheetId="40" r:id="rId33"/>
    <sheet name="FIUS" sheetId="41" r:id="rId34"/>
    <sheet name="FEGF" sheetId="42" r:id="rId35"/>
    <sheet name="FIMAS" sheetId="43" r:id="rId36"/>
    <sheet name="FIFOF-50's+" sheetId="44" r:id="rId37"/>
    <sheet name="FIFOF-50's" sheetId="45" r:id="rId38"/>
    <sheet name="FIFOF-40's" sheetId="46" r:id="rId39"/>
    <sheet name="FIFOF-30's" sheetId="47" r:id="rId40"/>
    <sheet name="FIFOF-20's" sheetId="48" r:id="rId41"/>
    <sheet name="FF" sheetId="49" r:id="rId42"/>
    <sheet name="FIDA" sheetId="67" r:id="rId43"/>
    <sheet name="FILDF" sheetId="68" r:id="rId44"/>
    <sheet name="FISTIP" sheetId="69" r:id="rId45"/>
    <sheet name="FIUBF" sheetId="70" r:id="rId46"/>
    <sheet name="FIIOF" sheetId="71" r:id="rId47"/>
    <sheet name="FICRF" sheetId="72" r:id="rId4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6" i="30" l="1"/>
  <c r="E76" i="30"/>
  <c r="H71" i="30"/>
  <c r="G71" i="30"/>
  <c r="H41" i="36"/>
  <c r="G41" i="36"/>
  <c r="G41" i="25" l="1"/>
  <c r="E54" i="25"/>
  <c r="F54" i="25"/>
  <c r="F131" i="72" l="1"/>
  <c r="F133" i="72" s="1"/>
  <c r="E131" i="72"/>
  <c r="E135" i="72" s="1"/>
  <c r="F20" i="72"/>
  <c r="E20" i="72"/>
  <c r="F16" i="72"/>
  <c r="E16" i="72"/>
  <c r="F11" i="72"/>
  <c r="F22" i="72" s="1"/>
  <c r="E11" i="72"/>
  <c r="F19" i="71"/>
  <c r="E19" i="71"/>
  <c r="F15" i="71"/>
  <c r="E15" i="71"/>
  <c r="E23" i="71" s="1"/>
  <c r="F9" i="71"/>
  <c r="F23" i="71" s="1"/>
  <c r="E9" i="71"/>
  <c r="F15" i="70"/>
  <c r="E15" i="70"/>
  <c r="F11" i="70"/>
  <c r="E11" i="70"/>
  <c r="E19" i="70" s="1"/>
  <c r="F150" i="69"/>
  <c r="F152" i="69" s="1"/>
  <c r="E150" i="69"/>
  <c r="E154" i="69" s="1"/>
  <c r="F113" i="69"/>
  <c r="F115" i="69" s="1"/>
  <c r="E113" i="69"/>
  <c r="E115" i="69" s="1"/>
  <c r="F26" i="69"/>
  <c r="E26" i="69"/>
  <c r="F22" i="69"/>
  <c r="E22" i="69"/>
  <c r="F12" i="69"/>
  <c r="E12" i="69"/>
  <c r="F13" i="68"/>
  <c r="E13" i="68"/>
  <c r="F9" i="68"/>
  <c r="F17" i="68" s="1"/>
  <c r="E9" i="68"/>
  <c r="F129" i="67"/>
  <c r="F131" i="67" s="1"/>
  <c r="E129" i="67"/>
  <c r="E133" i="67" s="1"/>
  <c r="F97" i="67"/>
  <c r="F99" i="67" s="1"/>
  <c r="E97" i="67"/>
  <c r="E101" i="67" s="1"/>
  <c r="F19" i="67"/>
  <c r="E19" i="67"/>
  <c r="F15" i="67"/>
  <c r="E15" i="67"/>
  <c r="F9" i="67"/>
  <c r="E9" i="67"/>
  <c r="F72" i="66"/>
  <c r="E72" i="66"/>
  <c r="F64" i="66"/>
  <c r="E64" i="66"/>
  <c r="F57" i="66"/>
  <c r="E57" i="66"/>
  <c r="F52" i="66"/>
  <c r="E52" i="66"/>
  <c r="F44" i="66"/>
  <c r="E44" i="66"/>
  <c r="F40" i="66"/>
  <c r="E40" i="66"/>
  <c r="F65" i="65"/>
  <c r="E65" i="65"/>
  <c r="F57" i="65"/>
  <c r="E57" i="65"/>
  <c r="F50" i="65"/>
  <c r="E50" i="65"/>
  <c r="F41" i="65"/>
  <c r="E41" i="65"/>
  <c r="F28" i="64"/>
  <c r="E28" i="64"/>
  <c r="F24" i="64"/>
  <c r="F32" i="64" s="1"/>
  <c r="E24" i="64"/>
  <c r="E32" i="64" s="1"/>
  <c r="F21" i="63"/>
  <c r="F25" i="63" s="1"/>
  <c r="E21" i="63"/>
  <c r="E25" i="63" s="1"/>
  <c r="F25" i="62"/>
  <c r="F29" i="62" s="1"/>
  <c r="E25" i="62"/>
  <c r="E27" i="62" s="1"/>
  <c r="F31" i="61"/>
  <c r="F29" i="61"/>
  <c r="E29" i="61"/>
  <c r="F24" i="61"/>
  <c r="F33" i="61" s="1"/>
  <c r="E24" i="61"/>
  <c r="E31" i="61" s="1"/>
  <c r="F28" i="60"/>
  <c r="E28" i="60"/>
  <c r="F23" i="60"/>
  <c r="F32" i="60" s="1"/>
  <c r="E23" i="60"/>
  <c r="E32" i="60" s="1"/>
  <c r="F27" i="59"/>
  <c r="E27" i="59"/>
  <c r="F22" i="59"/>
  <c r="F31" i="59" s="1"/>
  <c r="E22" i="59"/>
  <c r="E31" i="59" s="1"/>
  <c r="F27" i="58"/>
  <c r="E27" i="58"/>
  <c r="F22" i="58"/>
  <c r="F31" i="58" s="1"/>
  <c r="E22" i="58"/>
  <c r="F28" i="57"/>
  <c r="E28" i="57"/>
  <c r="F23" i="57"/>
  <c r="F30" i="57" s="1"/>
  <c r="E23" i="57"/>
  <c r="F15" i="56"/>
  <c r="E15" i="56"/>
  <c r="F8" i="56"/>
  <c r="F19" i="56" s="1"/>
  <c r="E8" i="56"/>
  <c r="F52" i="55"/>
  <c r="E52" i="55"/>
  <c r="F47" i="55"/>
  <c r="E47" i="55"/>
  <c r="F43" i="55"/>
  <c r="E43" i="55"/>
  <c r="F37" i="55"/>
  <c r="F54" i="55" s="1"/>
  <c r="E37" i="55"/>
  <c r="F52" i="54"/>
  <c r="E52" i="54"/>
  <c r="F45" i="54"/>
  <c r="E45" i="54"/>
  <c r="F40" i="54"/>
  <c r="F56" i="54" s="1"/>
  <c r="E40" i="54"/>
  <c r="E54" i="54" s="1"/>
  <c r="F33" i="53"/>
  <c r="E33" i="53"/>
  <c r="F22" i="53"/>
  <c r="E22" i="53"/>
  <c r="F16" i="53"/>
  <c r="E16" i="53"/>
  <c r="F11" i="53"/>
  <c r="F37" i="53" s="1"/>
  <c r="E11" i="53"/>
  <c r="E37" i="53" s="1"/>
  <c r="F35" i="52"/>
  <c r="E35" i="52"/>
  <c r="F31" i="52"/>
  <c r="E31" i="52"/>
  <c r="F25" i="52"/>
  <c r="E25" i="52"/>
  <c r="F13" i="52"/>
  <c r="F39" i="52" s="1"/>
  <c r="E13" i="52"/>
  <c r="E39" i="52" s="1"/>
  <c r="F44" i="50"/>
  <c r="E44" i="50"/>
  <c r="F40" i="50"/>
  <c r="E40" i="50"/>
  <c r="F31" i="50"/>
  <c r="E31" i="50"/>
  <c r="F11" i="50"/>
  <c r="F48" i="50" s="1"/>
  <c r="E11" i="50"/>
  <c r="E48" i="50" s="1"/>
  <c r="E23" i="67" l="1"/>
  <c r="F21" i="67"/>
  <c r="E17" i="70"/>
  <c r="F17" i="70"/>
  <c r="E24" i="72"/>
  <c r="E117" i="69"/>
  <c r="F30" i="69"/>
  <c r="E32" i="57"/>
  <c r="F29" i="58"/>
  <c r="F27" i="62"/>
  <c r="E17" i="68"/>
  <c r="E152" i="69"/>
  <c r="E21" i="71"/>
  <c r="E69" i="65"/>
  <c r="E74" i="66"/>
  <c r="F69" i="65"/>
  <c r="E54" i="55"/>
  <c r="E23" i="63"/>
  <c r="F23" i="67"/>
  <c r="F74" i="66"/>
  <c r="F56" i="55"/>
  <c r="E19" i="56"/>
  <c r="E29" i="58"/>
  <c r="F23" i="63"/>
  <c r="E30" i="69"/>
  <c r="F19" i="70"/>
  <c r="F24" i="72"/>
  <c r="F54" i="54"/>
  <c r="F32" i="57"/>
  <c r="E46" i="50"/>
  <c r="E37" i="52"/>
  <c r="E35" i="53"/>
  <c r="E56" i="54"/>
  <c r="E56" i="55"/>
  <c r="E17" i="56"/>
  <c r="E31" i="58"/>
  <c r="E29" i="59"/>
  <c r="E33" i="61"/>
  <c r="E29" i="62"/>
  <c r="E30" i="64"/>
  <c r="E67" i="65"/>
  <c r="E76" i="66"/>
  <c r="E28" i="69"/>
  <c r="F21" i="71"/>
  <c r="F46" i="50"/>
  <c r="F37" i="52"/>
  <c r="F35" i="53"/>
  <c r="F17" i="56"/>
  <c r="F29" i="59"/>
  <c r="F30" i="64"/>
  <c r="F67" i="65"/>
  <c r="F76" i="66"/>
  <c r="E131" i="67"/>
  <c r="F28" i="69"/>
  <c r="E30" i="57"/>
  <c r="E30" i="60"/>
  <c r="E21" i="67"/>
  <c r="E99" i="67"/>
  <c r="E15" i="68"/>
  <c r="E22" i="72"/>
  <c r="E133" i="72"/>
  <c r="F30" i="60"/>
  <c r="F15" i="68"/>
  <c r="E10" i="49" l="1"/>
  <c r="E14" i="49" s="1"/>
  <c r="D10" i="49"/>
  <c r="D14" i="49" s="1"/>
  <c r="E13" i="48"/>
  <c r="E17" i="48" s="1"/>
  <c r="D13" i="48"/>
  <c r="D17" i="48" s="1"/>
  <c r="E13" i="47"/>
  <c r="E17" i="47" s="1"/>
  <c r="D13" i="47"/>
  <c r="D17" i="47" s="1"/>
  <c r="E13" i="46"/>
  <c r="E17" i="46" s="1"/>
  <c r="D13" i="46"/>
  <c r="D17" i="46" s="1"/>
  <c r="E12" i="45"/>
  <c r="E14" i="45" s="1"/>
  <c r="D12" i="45"/>
  <c r="D16" i="45" s="1"/>
  <c r="E9" i="44"/>
  <c r="E13" i="44" s="1"/>
  <c r="D9" i="44"/>
  <c r="D13" i="44" s="1"/>
  <c r="E12" i="43"/>
  <c r="E16" i="43" s="1"/>
  <c r="D12" i="43"/>
  <c r="D16" i="43" s="1"/>
  <c r="E7" i="42"/>
  <c r="E11" i="42" s="1"/>
  <c r="D7" i="42"/>
  <c r="D11" i="42" s="1"/>
  <c r="E7" i="41"/>
  <c r="E11" i="41" s="1"/>
  <c r="D7" i="41"/>
  <c r="D11" i="41" s="1"/>
  <c r="F37" i="36"/>
  <c r="F46" i="36" s="1"/>
  <c r="D66" i="36"/>
  <c r="D95" i="30"/>
  <c r="F71" i="30"/>
  <c r="E12" i="49" l="1"/>
  <c r="D12" i="49"/>
  <c r="D15" i="48"/>
  <c r="E15" i="48"/>
  <c r="D15" i="47"/>
  <c r="E15" i="47"/>
  <c r="D15" i="46"/>
  <c r="E15" i="46"/>
  <c r="D14" i="45"/>
  <c r="E16" i="45"/>
  <c r="D11" i="44"/>
  <c r="E11" i="44"/>
  <c r="D14" i="43"/>
  <c r="E14" i="43"/>
  <c r="D9" i="42"/>
  <c r="E9" i="42"/>
  <c r="D9" i="41"/>
  <c r="E9" i="41"/>
  <c r="H41" i="25" l="1"/>
  <c r="D85" i="25" s="1"/>
  <c r="F41" i="25"/>
  <c r="F65" i="40" l="1"/>
  <c r="E65" i="40"/>
  <c r="F59" i="40"/>
  <c r="F69" i="40" s="1"/>
  <c r="E59" i="40"/>
  <c r="E69" i="40" s="1"/>
  <c r="F58" i="39"/>
  <c r="F62" i="39" s="1"/>
  <c r="E58" i="39"/>
  <c r="E62" i="39" s="1"/>
  <c r="F72" i="38"/>
  <c r="F74" i="38" s="1"/>
  <c r="E72" i="38"/>
  <c r="F22" i="38"/>
  <c r="E22" i="38"/>
  <c r="F34" i="37"/>
  <c r="F38" i="37" s="1"/>
  <c r="E34" i="37"/>
  <c r="E38" i="37" s="1"/>
  <c r="F43" i="36"/>
  <c r="E37" i="36"/>
  <c r="E46" i="36" s="1"/>
  <c r="F56" i="35"/>
  <c r="E56" i="35"/>
  <c r="F52" i="35"/>
  <c r="E52" i="35"/>
  <c r="E58" i="35" s="1"/>
  <c r="F58" i="34"/>
  <c r="E58" i="34"/>
  <c r="F52" i="34"/>
  <c r="E52" i="34"/>
  <c r="F35" i="33"/>
  <c r="F37" i="33" s="1"/>
  <c r="E35" i="33"/>
  <c r="E37" i="33" s="1"/>
  <c r="F45" i="32"/>
  <c r="E45" i="32"/>
  <c r="F38" i="32"/>
  <c r="F49" i="32" s="1"/>
  <c r="F47" i="32"/>
  <c r="E38" i="32"/>
  <c r="E47" i="32" s="1"/>
  <c r="F61" i="31"/>
  <c r="E61" i="31"/>
  <c r="F57" i="31"/>
  <c r="F63" i="31" s="1"/>
  <c r="E57" i="31"/>
  <c r="E65" i="31" s="1"/>
  <c r="E71" i="30"/>
  <c r="E73" i="30" s="1"/>
  <c r="F49" i="29"/>
  <c r="E49" i="29"/>
  <c r="F45" i="29"/>
  <c r="E45" i="29"/>
  <c r="F24" i="29"/>
  <c r="E24" i="29"/>
  <c r="F20" i="29"/>
  <c r="E20" i="29"/>
  <c r="E53" i="29" s="1"/>
  <c r="F55" i="28"/>
  <c r="E55" i="28"/>
  <c r="F45" i="28"/>
  <c r="E45" i="28"/>
  <c r="F40" i="28"/>
  <c r="F59" i="28" s="1"/>
  <c r="E40" i="28"/>
  <c r="E59" i="28"/>
  <c r="F46" i="27"/>
  <c r="E46" i="27"/>
  <c r="F42" i="27"/>
  <c r="F50" i="27" s="1"/>
  <c r="E42" i="27"/>
  <c r="E50" i="27" s="1"/>
  <c r="F81" i="26"/>
  <c r="E81" i="26"/>
  <c r="F73" i="26"/>
  <c r="E73" i="26"/>
  <c r="F66" i="26"/>
  <c r="E66" i="26"/>
  <c r="F61" i="26"/>
  <c r="E61" i="26"/>
  <c r="F54" i="26"/>
  <c r="E54" i="26"/>
  <c r="E83" i="26" s="1"/>
  <c r="F50" i="26"/>
  <c r="F85" i="26" s="1"/>
  <c r="E50" i="26"/>
  <c r="F45" i="26"/>
  <c r="E45" i="26"/>
  <c r="F49" i="25"/>
  <c r="E49" i="25"/>
  <c r="F45" i="25"/>
  <c r="E45" i="25"/>
  <c r="E41" i="25"/>
  <c r="F36" i="37"/>
  <c r="E57" i="28"/>
  <c r="F57" i="28"/>
  <c r="F60" i="35" l="1"/>
  <c r="E60" i="34"/>
  <c r="F76" i="38"/>
  <c r="E36" i="37"/>
  <c r="F48" i="27"/>
  <c r="E51" i="25"/>
  <c r="E62" i="34"/>
  <c r="E85" i="26"/>
  <c r="F83" i="26"/>
  <c r="E48" i="27"/>
  <c r="E49" i="32"/>
  <c r="F60" i="34"/>
  <c r="E74" i="38"/>
  <c r="F67" i="40"/>
  <c r="E67" i="40"/>
  <c r="F60" i="39"/>
  <c r="E60" i="39"/>
  <c r="E76" i="38"/>
  <c r="E43" i="36"/>
  <c r="F58" i="35"/>
  <c r="E60" i="35"/>
  <c r="F62" i="34"/>
  <c r="F39" i="33"/>
  <c r="E39" i="33"/>
  <c r="F65" i="31"/>
  <c r="E63" i="31"/>
  <c r="F73" i="30"/>
  <c r="F53" i="29"/>
  <c r="F51" i="29"/>
  <c r="E51" i="29"/>
  <c r="F51" i="25"/>
</calcChain>
</file>

<file path=xl/sharedStrings.xml><?xml version="1.0" encoding="utf-8"?>
<sst xmlns="http://schemas.openxmlformats.org/spreadsheetml/2006/main" count="5781" uniqueCount="1238">
  <si>
    <t>Name of the Instrument</t>
  </si>
  <si>
    <t>Quantity</t>
  </si>
  <si>
    <t>ISIN Number</t>
  </si>
  <si>
    <t xml:space="preserve">Market Value(Rs. in Lakhs) </t>
  </si>
  <si>
    <t>% to Net Assets</t>
  </si>
  <si>
    <t>Industry Classification / Rating</t>
  </si>
  <si>
    <t>YTM</t>
  </si>
  <si>
    <t>Portfolio Statement as on October 29,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</si>
  <si>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</si>
  <si>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</si>
  <si>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</si>
  <si>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</si>
  <si>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</si>
  <si>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</si>
  <si>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</si>
  <si>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</si>
  <si>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</si>
  <si>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</si>
  <si>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</si>
  <si>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</si>
  <si>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</si>
  <si>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</si>
  <si>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</si>
  <si>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</si>
  <si>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</si>
  <si>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</si>
  <si>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</si>
  <si>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</si>
  <si>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</si>
  <si>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</si>
  <si>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</si>
  <si>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</si>
  <si>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</si>
  <si>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</si>
  <si>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</si>
  <si>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</si>
  <si>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</si>
  <si>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</si>
  <si>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</si>
  <si>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</si>
  <si>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29-Oct-2021</t>
  </si>
  <si>
    <t xml:space="preserve">      Plan/Option</t>
  </si>
  <si>
    <t>As on 29-Oct-2021</t>
  </si>
  <si>
    <t>As on 30-Apr-2021</t>
  </si>
  <si>
    <t>IDCW - Income Distribution cum capital withdrawal</t>
  </si>
  <si>
    <t>b) Aggregate Distributions declared during the Half - year ended 29-Oct-2021</t>
  </si>
  <si>
    <t>Nil</t>
  </si>
  <si>
    <t>(In Years)</t>
  </si>
  <si>
    <t>Money Market Instruments</t>
  </si>
  <si>
    <t>Certificate of Deposit</t>
  </si>
  <si>
    <t>CRISIL A1+</t>
  </si>
  <si>
    <t>IND A1+</t>
  </si>
  <si>
    <t>Commercial Paper</t>
  </si>
  <si>
    <t>Housing Development Finance Corporation Ltd (28-Feb-2022) **@</t>
  </si>
  <si>
    <t>INE001A14XM0</t>
  </si>
  <si>
    <t>ICRA A1+</t>
  </si>
  <si>
    <t>Government Securities</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</si>
  <si>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</si>
  <si>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</si>
  <si>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</si>
  <si>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</si>
  <si>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</si>
  <si>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</si>
  <si>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</si>
  <si>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</si>
  <si>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</si>
  <si>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</si>
  <si>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</si>
  <si>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</si>
  <si>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</si>
  <si>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5.63% GOI 2026 (12-Apr-2026)</t>
  </si>
  <si>
    <t>IN0020210012</t>
  </si>
  <si>
    <t>5.15% GOI 2025 (09-Nov-2025)</t>
  </si>
  <si>
    <t>IN0020200278</t>
  </si>
  <si>
    <t>5.22% GOI 2025 (15-Jun-2025)</t>
  </si>
  <si>
    <t>IN0020200112</t>
  </si>
  <si>
    <t xml:space="preserve">      Growth Option</t>
  </si>
  <si>
    <t xml:space="preserve">      Direct Growth Option</t>
  </si>
  <si>
    <t>CRISIL AAA</t>
  </si>
  <si>
    <t>Indostar Capital Finance Ltd (1Y SBI MCLR + 200 Bps) (02-May-2023) **</t>
  </si>
  <si>
    <t>INE896L07561</t>
  </si>
  <si>
    <t>CARE AA-</t>
  </si>
  <si>
    <t>7.32% GOI 2024 (28-Jan-2024)</t>
  </si>
  <si>
    <t>IN0020180488</t>
  </si>
  <si>
    <t>Chennai Petroleum Corporation Ltd (31-Dec-2021) **@</t>
  </si>
  <si>
    <t>INE178A14HA4</t>
  </si>
  <si>
    <t>Equity &amp; Equity related</t>
  </si>
  <si>
    <t>Infosys Ltd</t>
  </si>
  <si>
    <t>INE009A01021</t>
  </si>
  <si>
    <t>Software</t>
  </si>
  <si>
    <t>ICICI Bank Ltd</t>
  </si>
  <si>
    <t>INE090A01021</t>
  </si>
  <si>
    <t>Banks</t>
  </si>
  <si>
    <t>HDFC Bank Ltd</t>
  </si>
  <si>
    <t>INE040A01034</t>
  </si>
  <si>
    <t>Axis Bank Ltd</t>
  </si>
  <si>
    <t>INE238A01034</t>
  </si>
  <si>
    <t>Bharti Airtel Ltd</t>
  </si>
  <si>
    <t>INE397D01024</t>
  </si>
  <si>
    <t>Telecom - Services</t>
  </si>
  <si>
    <t>Kotak Mahindra Bank Ltd</t>
  </si>
  <si>
    <t>INE237A01028</t>
  </si>
  <si>
    <t>Hindustan Petroleum Corporation Ltd</t>
  </si>
  <si>
    <t>INE094A01015</t>
  </si>
  <si>
    <t>Petroleum Products</t>
  </si>
  <si>
    <t>State Bank of India</t>
  </si>
  <si>
    <t>INE062A01020</t>
  </si>
  <si>
    <t>Petronet LNG Ltd</t>
  </si>
  <si>
    <t>INE347G01014</t>
  </si>
  <si>
    <t>Gas</t>
  </si>
  <si>
    <t>Voltas Ltd</t>
  </si>
  <si>
    <t>INE226A01021</t>
  </si>
  <si>
    <t>Consumer Durables</t>
  </si>
  <si>
    <t>Dr. Reddy's Laboratories Ltd</t>
  </si>
  <si>
    <t>INE089A01023</t>
  </si>
  <si>
    <t>Pharmaceuticals</t>
  </si>
  <si>
    <t>Balkrishna Industries Ltd</t>
  </si>
  <si>
    <t>INE787D01026</t>
  </si>
  <si>
    <t>Auto Ancillaries</t>
  </si>
  <si>
    <t>Larsen &amp; Toubro Ltd</t>
  </si>
  <si>
    <t>INE018A01030</t>
  </si>
  <si>
    <t>Construction Project</t>
  </si>
  <si>
    <t>Power Grid Corporation of India Ltd</t>
  </si>
  <si>
    <t>INE752E01010</t>
  </si>
  <si>
    <t>Power</t>
  </si>
  <si>
    <t>Hindustan Unilever Ltd</t>
  </si>
  <si>
    <t>INE030A01027</t>
  </si>
  <si>
    <t>Consumer Non Durables</t>
  </si>
  <si>
    <t>NTPC Ltd</t>
  </si>
  <si>
    <t>INE733E01010</t>
  </si>
  <si>
    <t>Cadila Healthcare Ltd</t>
  </si>
  <si>
    <t>INE010B01027</t>
  </si>
  <si>
    <t>United Breweries Ltd</t>
  </si>
  <si>
    <t>INE686F01025</t>
  </si>
  <si>
    <t>Jyothy Labs Ltd</t>
  </si>
  <si>
    <t>INE668F01031</t>
  </si>
  <si>
    <t>Mahindra &amp; Mahindra Ltd</t>
  </si>
  <si>
    <t>INE101A01026</t>
  </si>
  <si>
    <t>Auto</t>
  </si>
  <si>
    <t>Gujarat State Petronet Ltd</t>
  </si>
  <si>
    <t>INE246F01010</t>
  </si>
  <si>
    <t>Grasim Industries Ltd</t>
  </si>
  <si>
    <t>INE047A01021</t>
  </si>
  <si>
    <t>Cement &amp; Cement Products</t>
  </si>
  <si>
    <t>Aditya Birla Fashion and Retail Ltd</t>
  </si>
  <si>
    <t>INE647O01011</t>
  </si>
  <si>
    <t>Retailing</t>
  </si>
  <si>
    <t>Tata Motors Ltd</t>
  </si>
  <si>
    <t>INE155A01022</t>
  </si>
  <si>
    <t>Bajaj Auto Ltd</t>
  </si>
  <si>
    <t>INE917I01010</t>
  </si>
  <si>
    <t>Bharat Petroleum Corporation Ltd</t>
  </si>
  <si>
    <t>INE029A01011</t>
  </si>
  <si>
    <t>Westlife Development Ltd</t>
  </si>
  <si>
    <t>INE274F01020</t>
  </si>
  <si>
    <t>Leisure Services</t>
  </si>
  <si>
    <t>Blue Star Ltd</t>
  </si>
  <si>
    <t>INE472A01039</t>
  </si>
  <si>
    <t>Tata Power Co Ltd</t>
  </si>
  <si>
    <t>INE245A01021</t>
  </si>
  <si>
    <t>Ambuja Cements Ltd</t>
  </si>
  <si>
    <t>INE079A01024</t>
  </si>
  <si>
    <t>Nuvoco Vistas Corporation Ltd</t>
  </si>
  <si>
    <t>INE118D01016</t>
  </si>
  <si>
    <t>City Union Bank Ltd</t>
  </si>
  <si>
    <t>INE491A01021</t>
  </si>
  <si>
    <t>Multi Commodity Exchange Of India Ltd</t>
  </si>
  <si>
    <t>INE745G01035</t>
  </si>
  <si>
    <t>Capital Markets</t>
  </si>
  <si>
    <t>IN8397D01023</t>
  </si>
  <si>
    <t>6.95% Housing Development Finance Corporation Ltd (27-Apr-2023) **</t>
  </si>
  <si>
    <t>INE001A07SK8</t>
  </si>
  <si>
    <t>Export-Import Bank Of India (30-Mar-2022)@</t>
  </si>
  <si>
    <t>INE514E14PZ2</t>
  </si>
  <si>
    <t>6.18% GOI 2024 (04-Nov-2024)</t>
  </si>
  <si>
    <t>IN0020190396</t>
  </si>
  <si>
    <t>Kansai Nerolac Paints Ltd</t>
  </si>
  <si>
    <t>INE531A01024</t>
  </si>
  <si>
    <t>(b) Units of Real Estate Investment Trusts (REITs)</t>
  </si>
  <si>
    <t>Embassy Office Parks REIT</t>
  </si>
  <si>
    <t>INE041025011</t>
  </si>
  <si>
    <t>National Bank For Agriculture &amp; Rural Development (18-Feb-2022) **</t>
  </si>
  <si>
    <t>INE261F16595</t>
  </si>
  <si>
    <t>Kotak Securities Ltd (15-Nov-2021) **@</t>
  </si>
  <si>
    <t>INE028E14IV7</t>
  </si>
  <si>
    <t>Housing Development Finance Corporation Ltd</t>
  </si>
  <si>
    <t>INE001A01036</t>
  </si>
  <si>
    <t>Finance</t>
  </si>
  <si>
    <t>Maruti Suzuki India Ltd</t>
  </si>
  <si>
    <t>INE585B01010</t>
  </si>
  <si>
    <t>Dabur India Ltd</t>
  </si>
  <si>
    <t>INE016A01026</t>
  </si>
  <si>
    <t>Himatsingka Seide Ltd</t>
  </si>
  <si>
    <t>INE049A01027</t>
  </si>
  <si>
    <t>Textile Products</t>
  </si>
  <si>
    <t>PNB Housing Finance Ltd</t>
  </si>
  <si>
    <t>INE572E01012</t>
  </si>
  <si>
    <t>Cholamandalam Financial Holdings Ltd</t>
  </si>
  <si>
    <t>INE149A01033</t>
  </si>
  <si>
    <t>Federal Bank Ltd</t>
  </si>
  <si>
    <t>INE171A01029</t>
  </si>
  <si>
    <t>c) Portfolio Turnover Ratio during the Half - year 29-Oct-2021</t>
  </si>
  <si>
    <t>d) Average Maturity as on 29-Oct-2021</t>
  </si>
  <si>
    <t xml:space="preserve">e) During the month additional instances of fair valuation/deviation from valuation price provided by the valuation agencies </t>
  </si>
  <si>
    <t>NHPC Ltd</t>
  </si>
  <si>
    <t>INE848E01016</t>
  </si>
  <si>
    <t xml:space="preserve">(b) Unlisted </t>
  </si>
  <si>
    <t>INE671B01018</t>
  </si>
  <si>
    <t>(c) Units of Real Estate Investment Trusts (REITs)</t>
  </si>
  <si>
    <t>Indostar Capital Finance Ltd (1Y SBI MCLR + 225 Bps) (02-Nov-2021) **</t>
  </si>
  <si>
    <t>INE896L07660</t>
  </si>
  <si>
    <t>Tata Motors Ltd DVR</t>
  </si>
  <si>
    <t>IN9155A01020</t>
  </si>
  <si>
    <t>HCL Technologies Ltd</t>
  </si>
  <si>
    <t>INE860A01027</t>
  </si>
  <si>
    <t>Bharat Electronics Ltd</t>
  </si>
  <si>
    <t>INE263A01024</t>
  </si>
  <si>
    <t>Aerospace &amp; Defense</t>
  </si>
  <si>
    <t>ITC Ltd</t>
  </si>
  <si>
    <t>INE154A01025</t>
  </si>
  <si>
    <t>Coal India Ltd</t>
  </si>
  <si>
    <t>INE522F01014</t>
  </si>
  <si>
    <t>Minerals/Mining</t>
  </si>
  <si>
    <t>Indian Oil Corporation Ltd</t>
  </si>
  <si>
    <t>INE242A01010</t>
  </si>
  <si>
    <t>Finolex Cables Ltd</t>
  </si>
  <si>
    <t>INE235A01022</t>
  </si>
  <si>
    <t>Industrial Products</t>
  </si>
  <si>
    <t>GAIL (India) Ltd</t>
  </si>
  <si>
    <t>INE129A01019</t>
  </si>
  <si>
    <t>Bosch Ltd</t>
  </si>
  <si>
    <t>INE323A01026</t>
  </si>
  <si>
    <t>Tech Mahindra Ltd</t>
  </si>
  <si>
    <t>INE669C01036</t>
  </si>
  <si>
    <t>ACC Ltd</t>
  </si>
  <si>
    <t>INE012A01025</t>
  </si>
  <si>
    <t>Century Textile &amp; Industries Ltd</t>
  </si>
  <si>
    <t>INE055A01016</t>
  </si>
  <si>
    <t>Paper</t>
  </si>
  <si>
    <t>RBL Bank Ltd</t>
  </si>
  <si>
    <t>INE976G01028</t>
  </si>
  <si>
    <t>Hindustan Aeronautics Ltd</t>
  </si>
  <si>
    <t>INE066F01012</t>
  </si>
  <si>
    <t>Rallis India Ltd</t>
  </si>
  <si>
    <t>INE613A01020</t>
  </si>
  <si>
    <t>Pesticides</t>
  </si>
  <si>
    <t>Equitas Holdings Ltd</t>
  </si>
  <si>
    <t>INE988K01017</t>
  </si>
  <si>
    <t>Lupin Ltd</t>
  </si>
  <si>
    <t>INE326A01037</t>
  </si>
  <si>
    <t>Hemisphere Properties India Ltd</t>
  </si>
  <si>
    <t>INE0AJG01018</t>
  </si>
  <si>
    <t>Construction</t>
  </si>
  <si>
    <t>Gulf Oil Lubricants India Ltd</t>
  </si>
  <si>
    <t>INE635Q01029</t>
  </si>
  <si>
    <t>Industry Classification</t>
  </si>
  <si>
    <t>Finolex Industries Ltd</t>
  </si>
  <si>
    <t>INE183A01024</t>
  </si>
  <si>
    <t>Tata Consultancy Services Ltd</t>
  </si>
  <si>
    <t>INE467B01029</t>
  </si>
  <si>
    <t>Vardhman Textiles Ltd</t>
  </si>
  <si>
    <t>INE825A01012</t>
  </si>
  <si>
    <t>Textiles - Cotton</t>
  </si>
  <si>
    <t>Hero MotoCorp Ltd</t>
  </si>
  <si>
    <t>INE158A01026</t>
  </si>
  <si>
    <t>Oil &amp; Natural Gas Corporation Ltd</t>
  </si>
  <si>
    <t>INE213A01029</t>
  </si>
  <si>
    <t>Oil</t>
  </si>
  <si>
    <t>Tata Chemicals Ltd</t>
  </si>
  <si>
    <t>INE092A01019</t>
  </si>
  <si>
    <t>Chemicals</t>
  </si>
  <si>
    <t>Tata Consumer Products Ltd</t>
  </si>
  <si>
    <t>INE192A01025</t>
  </si>
  <si>
    <t>Colgate Palmolive (India) Ltd</t>
  </si>
  <si>
    <t>INE259A01022</t>
  </si>
  <si>
    <t>CESC Ltd</t>
  </si>
  <si>
    <t>INE486A01021</t>
  </si>
  <si>
    <t>Sundaram Clayton Ltd</t>
  </si>
  <si>
    <t>INE105A01035</t>
  </si>
  <si>
    <t>National Aluminium Co Ltd</t>
  </si>
  <si>
    <t>INE139A01034</t>
  </si>
  <si>
    <t>Non - Ferrous Metals</t>
  </si>
  <si>
    <t>Brookfield India Real Estate Trust</t>
  </si>
  <si>
    <t>INE0FDU25010</t>
  </si>
  <si>
    <t>Foreign Equity Securities</t>
  </si>
  <si>
    <t>Unilever PLC, (ADR)</t>
  </si>
  <si>
    <t>US9047677045</t>
  </si>
  <si>
    <t>Xinyi Solar Holdings Ltd</t>
  </si>
  <si>
    <t>KYG9829N1025</t>
  </si>
  <si>
    <t>Industrial Capital Goods</t>
  </si>
  <si>
    <t>Xtep International Holdings Ltd</t>
  </si>
  <si>
    <t>KYG982771092</t>
  </si>
  <si>
    <t>Novatek Microelectronics Corp. Ltd</t>
  </si>
  <si>
    <t>TW0003034005</t>
  </si>
  <si>
    <t>Mediatek Inc</t>
  </si>
  <si>
    <t>TW0002454006</t>
  </si>
  <si>
    <t>Hardware</t>
  </si>
  <si>
    <t>Travelsky Technology Ltd, H</t>
  </si>
  <si>
    <t>CNE1000004J3</t>
  </si>
  <si>
    <t>Primax Electronics Ltd</t>
  </si>
  <si>
    <t>TW0004915004</t>
  </si>
  <si>
    <t>Info Edge (India) Ltd</t>
  </si>
  <si>
    <t>INE663F01024</t>
  </si>
  <si>
    <t>Zomato Ltd</t>
  </si>
  <si>
    <t>INE758T01015</t>
  </si>
  <si>
    <t>Cyient Ltd</t>
  </si>
  <si>
    <t>INE136B01020</t>
  </si>
  <si>
    <t>Affle India Ltd</t>
  </si>
  <si>
    <t>INE00WC01027</t>
  </si>
  <si>
    <t>Indiamart Intermesh Ltd</t>
  </si>
  <si>
    <t>INE933S01016</t>
  </si>
  <si>
    <t>FSN E-Commerce Ventures Ltd</t>
  </si>
  <si>
    <t>INE388Y01029</t>
  </si>
  <si>
    <t>Xelpmoc Design and Tech Ltd</t>
  </si>
  <si>
    <t>INE01P501012</t>
  </si>
  <si>
    <t>Makemytrip Ltd</t>
  </si>
  <si>
    <t>MU0295S00016</t>
  </si>
  <si>
    <t>Taiwan Semiconductor Manufacturing Co. Ltd</t>
  </si>
  <si>
    <t>TW0002330008</t>
  </si>
  <si>
    <t>Salesforce.Com Inc</t>
  </si>
  <si>
    <t>US79466L3024</t>
  </si>
  <si>
    <t xml:space="preserve">Software                                </t>
  </si>
  <si>
    <t>Nvidia Corp</t>
  </si>
  <si>
    <t>US67066G1040</t>
  </si>
  <si>
    <t>Amazon.com INC</t>
  </si>
  <si>
    <t>US0231351067</t>
  </si>
  <si>
    <t>Samsung Electronics Co. Ltd</t>
  </si>
  <si>
    <t>KR7005930003</t>
  </si>
  <si>
    <t>Qualcomm Inc.</t>
  </si>
  <si>
    <t>US7475251036</t>
  </si>
  <si>
    <t>Telecom -  Equipment &amp; Accessories</t>
  </si>
  <si>
    <t>Uber Technologies Inc</t>
  </si>
  <si>
    <t>US90353T1007</t>
  </si>
  <si>
    <t>Microsoft Corp</t>
  </si>
  <si>
    <t>US5949181045</t>
  </si>
  <si>
    <t>Cognizant Technology Solutions Corp., A</t>
  </si>
  <si>
    <t>US1924461023</t>
  </si>
  <si>
    <t>Alphabet Inc</t>
  </si>
  <si>
    <t>US02079K3059</t>
  </si>
  <si>
    <t>Intel Corp</t>
  </si>
  <si>
    <t>US4581401001</t>
  </si>
  <si>
    <t>LG Chem Ltd</t>
  </si>
  <si>
    <t>KR7051910008</t>
  </si>
  <si>
    <t>Samsung Sdi Co Ltd</t>
  </si>
  <si>
    <t>KR7006400006</t>
  </si>
  <si>
    <t>Tencent Holdings Ltd</t>
  </si>
  <si>
    <t>KYG875721634</t>
  </si>
  <si>
    <t>Alibaba Group Holding Ltd</t>
  </si>
  <si>
    <t>KYG017191142</t>
  </si>
  <si>
    <t>Wix.Com Ltd</t>
  </si>
  <si>
    <t>IL0011301780</t>
  </si>
  <si>
    <t>Foreign Mutual Fund Units</t>
  </si>
  <si>
    <t>Franklin Technology Fund, Class I (Acc)</t>
  </si>
  <si>
    <t>LU0626261944</t>
  </si>
  <si>
    <t>Foreign Mutual Fund</t>
  </si>
  <si>
    <t>Brigade Enterprises Ltd</t>
  </si>
  <si>
    <t>INE791I01019</t>
  </si>
  <si>
    <t>Deepak Nitrite Ltd</t>
  </si>
  <si>
    <t>INE288B01029</t>
  </si>
  <si>
    <t>K.P.R. Mill Ltd</t>
  </si>
  <si>
    <t>INE930H01031</t>
  </si>
  <si>
    <t>CCL Products (India) Ltd</t>
  </si>
  <si>
    <t>INE421D01022</t>
  </si>
  <si>
    <t>J.B. Chemicals &amp; Pharmaceuticals Ltd</t>
  </si>
  <si>
    <t>INE572A01028</t>
  </si>
  <si>
    <t>Quess Corp Ltd</t>
  </si>
  <si>
    <t>INE615P01015</t>
  </si>
  <si>
    <t>Other Services</t>
  </si>
  <si>
    <t>Sobha Ltd</t>
  </si>
  <si>
    <t>INE671H01015</t>
  </si>
  <si>
    <t>Teamlease Services Ltd</t>
  </si>
  <si>
    <t>INE985S01024</t>
  </si>
  <si>
    <t>Commercial Services</t>
  </si>
  <si>
    <t>KPIT Technologies Ltd</t>
  </si>
  <si>
    <t>INE04I401011</t>
  </si>
  <si>
    <t>Carborundum Universal Ltd</t>
  </si>
  <si>
    <t>INE120A01034</t>
  </si>
  <si>
    <t>GHCL Ltd</t>
  </si>
  <si>
    <t>INE539A01019</t>
  </si>
  <si>
    <t>Eris Lifesciences Ltd</t>
  </si>
  <si>
    <t>INE406M01024</t>
  </si>
  <si>
    <t>KNR Constructions Ltd</t>
  </si>
  <si>
    <t>INE634I01029</t>
  </si>
  <si>
    <t>Nesco Ltd</t>
  </si>
  <si>
    <t>INE317F01035</t>
  </si>
  <si>
    <t>Tube Investments of India Ltd</t>
  </si>
  <si>
    <t>INE974X01010</t>
  </si>
  <si>
    <t>Lemon Tree Hotels Ltd</t>
  </si>
  <si>
    <t>INE970X01018</t>
  </si>
  <si>
    <t>Ahluwalia Contracts (India) Ltd</t>
  </si>
  <si>
    <t>INE758C01029</t>
  </si>
  <si>
    <t>V.I.P. Industries Ltd</t>
  </si>
  <si>
    <t>INE054A01027</t>
  </si>
  <si>
    <t>M M Forgings Ltd</t>
  </si>
  <si>
    <t>INE227C01017</t>
  </si>
  <si>
    <t>Karur Vysya Bank Ltd</t>
  </si>
  <si>
    <t>INE036D01028</t>
  </si>
  <si>
    <t>TTK Prestige Ltd</t>
  </si>
  <si>
    <t>INE690A01010</t>
  </si>
  <si>
    <t>Equitas Small Finance Bank Ltd</t>
  </si>
  <si>
    <t>INE063P01018</t>
  </si>
  <si>
    <t>DCB Bank Ltd</t>
  </si>
  <si>
    <t>INE503A01015</t>
  </si>
  <si>
    <t>Cholamandalam Investment and Finance Co Ltd</t>
  </si>
  <si>
    <t>INE121A01024</t>
  </si>
  <si>
    <t>TV Today Network Ltd</t>
  </si>
  <si>
    <t>INE038F01029</t>
  </si>
  <si>
    <t>Entertainment</t>
  </si>
  <si>
    <t>CARE Ratings Ltd</t>
  </si>
  <si>
    <t>INE752H01013</t>
  </si>
  <si>
    <t>Atul Ltd</t>
  </si>
  <si>
    <t>INE100A01010</t>
  </si>
  <si>
    <t>HeidelbergCement India Ltd</t>
  </si>
  <si>
    <t>INE578A01017</t>
  </si>
  <si>
    <t>Mrs Bectors Food Specialities Ltd</t>
  </si>
  <si>
    <t>INE495P01012</t>
  </si>
  <si>
    <t>JK Lakshmi Cement Ltd</t>
  </si>
  <si>
    <t>INE786A01032</t>
  </si>
  <si>
    <t>Ashoka Buildcon Ltd</t>
  </si>
  <si>
    <t>INE442H01029</t>
  </si>
  <si>
    <t>Gateway Distriparks Ltd</t>
  </si>
  <si>
    <t>INE852F01015</t>
  </si>
  <si>
    <t>Transportation</t>
  </si>
  <si>
    <t>IDFC Ltd</t>
  </si>
  <si>
    <t>INE043D01016</t>
  </si>
  <si>
    <t>Metropolis Healthcare Ltd</t>
  </si>
  <si>
    <t>INE112L01020</t>
  </si>
  <si>
    <t>Healthcare Services</t>
  </si>
  <si>
    <t>Shankara Building Products Ltd</t>
  </si>
  <si>
    <t>INE274V01019</t>
  </si>
  <si>
    <t>Ion Exchange (India) Ltd</t>
  </si>
  <si>
    <t>INE570A01014</t>
  </si>
  <si>
    <t>Techno Electric &amp; Engineering Co Ltd</t>
  </si>
  <si>
    <t>INE285K01026</t>
  </si>
  <si>
    <t>Music Broadcast Ltd</t>
  </si>
  <si>
    <t>INE919I01024</t>
  </si>
  <si>
    <t>Navneet Education Ltd</t>
  </si>
  <si>
    <t>INE060A01024</t>
  </si>
  <si>
    <t>Printing &amp; Publication</t>
  </si>
  <si>
    <t>Chemplast Sanmar Ltd</t>
  </si>
  <si>
    <t>INE488A01050</t>
  </si>
  <si>
    <t>G R Infraprojects Ltd</t>
  </si>
  <si>
    <t>INE201P01022</t>
  </si>
  <si>
    <t>Indoco Remedies Ltd</t>
  </si>
  <si>
    <t>INE873D01024</t>
  </si>
  <si>
    <t>Vijaya Diagnostic Centre Ltd</t>
  </si>
  <si>
    <t>INE043W01024</t>
  </si>
  <si>
    <t>Ramco Systems Ltd</t>
  </si>
  <si>
    <t>INE246B01019</t>
  </si>
  <si>
    <t>ABB Power Products &amp; Systems India Ltd</t>
  </si>
  <si>
    <t>INE07Y701011</t>
  </si>
  <si>
    <t>HT Media Ltd</t>
  </si>
  <si>
    <t>INE501G01024</t>
  </si>
  <si>
    <t>Media</t>
  </si>
  <si>
    <t>Crompton Greaves Consumer Electricals Ltd</t>
  </si>
  <si>
    <t>INE299U01018</t>
  </si>
  <si>
    <t>Mphasis Ltd</t>
  </si>
  <si>
    <t>INE356A01018</t>
  </si>
  <si>
    <t>The Ramco Cements Ltd</t>
  </si>
  <si>
    <t>INE331A01037</t>
  </si>
  <si>
    <t>Oberoi Realty Ltd</t>
  </si>
  <si>
    <t>INE093I01010</t>
  </si>
  <si>
    <t>Apollo Hospitals Enterprise Ltd</t>
  </si>
  <si>
    <t>INE437A01024</t>
  </si>
  <si>
    <t>Ashok Leyland Ltd</t>
  </si>
  <si>
    <t>INE208A01029</t>
  </si>
  <si>
    <t>Indian Hotels Co Ltd</t>
  </si>
  <si>
    <t>INE053A01029</t>
  </si>
  <si>
    <t>Trent Ltd</t>
  </si>
  <si>
    <t>INE849A01020</t>
  </si>
  <si>
    <t>Emami Ltd</t>
  </si>
  <si>
    <t>INE548C01032</t>
  </si>
  <si>
    <t>J.K. Cement Ltd</t>
  </si>
  <si>
    <t>INE823G01014</t>
  </si>
  <si>
    <t>IPCA Laboratories Ltd</t>
  </si>
  <si>
    <t>INE571A01020</t>
  </si>
  <si>
    <t>Sundram Fasteners Ltd</t>
  </si>
  <si>
    <t>INE387A01021</t>
  </si>
  <si>
    <t>Apollo Tyres Ltd</t>
  </si>
  <si>
    <t>INE438A01022</t>
  </si>
  <si>
    <t>Sundaram Finance Ltd</t>
  </si>
  <si>
    <t>INE660A01013</t>
  </si>
  <si>
    <t>Container Corporation Of India Ltd</t>
  </si>
  <si>
    <t>INE111A01025</t>
  </si>
  <si>
    <t>Escorts Ltd</t>
  </si>
  <si>
    <t>INE042A01014</t>
  </si>
  <si>
    <t>Coromandel International Ltd</t>
  </si>
  <si>
    <t>INE169A01031</t>
  </si>
  <si>
    <t>Fertilisers</t>
  </si>
  <si>
    <t>PI Industries Ltd</t>
  </si>
  <si>
    <t>INE603J01030</t>
  </si>
  <si>
    <t>Bata India Ltd</t>
  </si>
  <si>
    <t>INE176A01028</t>
  </si>
  <si>
    <t>Aarti Industries Ltd</t>
  </si>
  <si>
    <t>INE769A01020</t>
  </si>
  <si>
    <t>Persistent Systems Ltd</t>
  </si>
  <si>
    <t>INE262H01013</t>
  </si>
  <si>
    <t>Phoenix Mills Ltd</t>
  </si>
  <si>
    <t>INE211B01039</t>
  </si>
  <si>
    <t>Kajaria Ceramics Ltd</t>
  </si>
  <si>
    <t>INE217B01036</t>
  </si>
  <si>
    <t>AIA Engineering Ltd</t>
  </si>
  <si>
    <t>INE212H01026</t>
  </si>
  <si>
    <t>EPL Ltd</t>
  </si>
  <si>
    <t>INE255A01020</t>
  </si>
  <si>
    <t>CG Power and Industrial Solutions Ltd</t>
  </si>
  <si>
    <t>INE067A01029</t>
  </si>
  <si>
    <t>* Less than 0.01%</t>
  </si>
  <si>
    <t>Asian Paints Ltd</t>
  </si>
  <si>
    <t>INE021A01026</t>
  </si>
  <si>
    <t>GTPL Hathway Ltd</t>
  </si>
  <si>
    <t>INE869I01013</t>
  </si>
  <si>
    <t>Caplin Point Laboratories Ltd</t>
  </si>
  <si>
    <t>INE475E01026</t>
  </si>
  <si>
    <t>Ujjivan Financial Services Ltd</t>
  </si>
  <si>
    <t>INE334L01012</t>
  </si>
  <si>
    <t>INE696201123</t>
  </si>
  <si>
    <t>Cipla Ltd</t>
  </si>
  <si>
    <t>INE059A01026</t>
  </si>
  <si>
    <t>Interglobe Aviation Ltd</t>
  </si>
  <si>
    <t>INE646L01027</t>
  </si>
  <si>
    <t>KEI Industries Ltd</t>
  </si>
  <si>
    <t>INE878B01027</t>
  </si>
  <si>
    <t>SBI Life Insurance Co Ltd</t>
  </si>
  <si>
    <t>INE123W01016</t>
  </si>
  <si>
    <t>Insurance</t>
  </si>
  <si>
    <t>Orient Cement Ltd</t>
  </si>
  <si>
    <t>INE876N01018</t>
  </si>
  <si>
    <t>United Spirits Ltd</t>
  </si>
  <si>
    <t>INE854D01024</t>
  </si>
  <si>
    <t>ITD Cementation India Ltd</t>
  </si>
  <si>
    <t>INE686A01026</t>
  </si>
  <si>
    <t>Somany Ceramics Ltd</t>
  </si>
  <si>
    <t>INE355A01028</t>
  </si>
  <si>
    <t>Marico Ltd</t>
  </si>
  <si>
    <t>INE196A01026</t>
  </si>
  <si>
    <t>Aditya Birla Capital Ltd</t>
  </si>
  <si>
    <t>INE674K01013</t>
  </si>
  <si>
    <t>Sun Pharmaceutical Industries Ltd</t>
  </si>
  <si>
    <t>INE044A01036</t>
  </si>
  <si>
    <t>Arvind Fashions Ltd</t>
  </si>
  <si>
    <t>INE955V01021</t>
  </si>
  <si>
    <t>Mahindra CIE Automotive Ltd</t>
  </si>
  <si>
    <t>INE536H01010</t>
  </si>
  <si>
    <t>IndusInd Bank Ltd</t>
  </si>
  <si>
    <t>INE095A01012</t>
  </si>
  <si>
    <t>SKF India Ltd</t>
  </si>
  <si>
    <t>INE640A01023</t>
  </si>
  <si>
    <t>HDFC Life Insurance Co Ltd</t>
  </si>
  <si>
    <t>INE795G01014</t>
  </si>
  <si>
    <t>Ultratech Cement Ltd</t>
  </si>
  <si>
    <t>INE481G01011</t>
  </si>
  <si>
    <t>Hindalco Industries Ltd</t>
  </si>
  <si>
    <t>INE038A01020</t>
  </si>
  <si>
    <t>SBI Cards and Payment Services Ltd</t>
  </si>
  <si>
    <t>INE018E01016</t>
  </si>
  <si>
    <t>Reliance Industries Ltd</t>
  </si>
  <si>
    <t>INE002A01018</t>
  </si>
  <si>
    <t>Puravankara Ltd</t>
  </si>
  <si>
    <t>INE323I01011</t>
  </si>
  <si>
    <t>Gujarat Pipavav Port Ltd</t>
  </si>
  <si>
    <t>INE517F01014</t>
  </si>
  <si>
    <t>NRB Bearings Ltd</t>
  </si>
  <si>
    <t>INE349A01021</t>
  </si>
  <si>
    <t>Godrej Properties Ltd</t>
  </si>
  <si>
    <t>INE484J01027</t>
  </si>
  <si>
    <t>Motilal Oswal Financial Services Ltd</t>
  </si>
  <si>
    <t>INE338I01027</t>
  </si>
  <si>
    <t>AIA Group Ltd</t>
  </si>
  <si>
    <t>HK0000069689</t>
  </si>
  <si>
    <t>Bank Central Asia Tbk Pt</t>
  </si>
  <si>
    <t>ID1000109507</t>
  </si>
  <si>
    <t>Naver Corp</t>
  </si>
  <si>
    <t>KR7035420009</t>
  </si>
  <si>
    <t>China Merchants Bank Co Ltd</t>
  </si>
  <si>
    <t>CNE1000002M1</t>
  </si>
  <si>
    <t>JD.Com Inc</t>
  </si>
  <si>
    <t>KYG8208B1014</t>
  </si>
  <si>
    <t>China Mengniu Dairy Co. Ltd</t>
  </si>
  <si>
    <t>KYG210961051</t>
  </si>
  <si>
    <t>DBS Group Holdings Ltd</t>
  </si>
  <si>
    <t>SG1L01001701</t>
  </si>
  <si>
    <t>Guangzhou Tinci Materials Technology Co Ltd</t>
  </si>
  <si>
    <t>CNE100001RG4</t>
  </si>
  <si>
    <t>Country Garden Services Holdings Co Ltd</t>
  </si>
  <si>
    <t>KYG2453A1085</t>
  </si>
  <si>
    <t>Yum China Holdings INC</t>
  </si>
  <si>
    <t>US98850P1093</t>
  </si>
  <si>
    <t>SK Hynix Inc</t>
  </si>
  <si>
    <t>KR7000660001</t>
  </si>
  <si>
    <t>Longi Green Energy Technology Co Ltd</t>
  </si>
  <si>
    <t>CNE100001FR6</t>
  </si>
  <si>
    <t>Meituan Dianping</t>
  </si>
  <si>
    <t>KYG596691041</t>
  </si>
  <si>
    <t>Midea Group Co Ltd</t>
  </si>
  <si>
    <t>CNE100001QQ5</t>
  </si>
  <si>
    <t>Techtronic Industries Co. Ltd</t>
  </si>
  <si>
    <t>HK0669013440</t>
  </si>
  <si>
    <t>Sea Ltd (ADR)</t>
  </si>
  <si>
    <t>US81141R1005</t>
  </si>
  <si>
    <t>Ping An Insurance (Group) Co. Of China Ltd, H</t>
  </si>
  <si>
    <t>CNE1000003X6</t>
  </si>
  <si>
    <t>Kweichow Moutai Co. Ltd, A</t>
  </si>
  <si>
    <t>CNE0000018R8</t>
  </si>
  <si>
    <t>Budweiser Brewing Co APAC Ltd</t>
  </si>
  <si>
    <t>KYG1674K1013</t>
  </si>
  <si>
    <t>China Resources Land Ltd</t>
  </si>
  <si>
    <t>KYG2108Y1052</t>
  </si>
  <si>
    <t>Semen Indonesia (Persero) Tbk PT</t>
  </si>
  <si>
    <t>ID1000106800</t>
  </si>
  <si>
    <t>Hua Hong Semiconductor Ltd</t>
  </si>
  <si>
    <t>HK0000218211</t>
  </si>
  <si>
    <t>SM Investments Corp</t>
  </si>
  <si>
    <t>PHY806761029</t>
  </si>
  <si>
    <t>Indocement Tunggal Prakarsa Tbk Pt</t>
  </si>
  <si>
    <t>ID1000061302</t>
  </si>
  <si>
    <t>Trip.Com Group Ltd, (ADR)</t>
  </si>
  <si>
    <t>US89677Q1076</t>
  </si>
  <si>
    <t>The Siam Cement PCL, Fgn.</t>
  </si>
  <si>
    <t>TH0003010Z12</t>
  </si>
  <si>
    <t>Beijing Oriental Yuhong Waterproof Technology Co Ltd</t>
  </si>
  <si>
    <t>CNE100000CS3</t>
  </si>
  <si>
    <t>Engineering Services</t>
  </si>
  <si>
    <t>Bangkok Dusit Medical Services Pcl</t>
  </si>
  <si>
    <t>TH0264A10Z12</t>
  </si>
  <si>
    <t>China Resources Cement Holdings Ltd</t>
  </si>
  <si>
    <t>KYG2113L1068</t>
  </si>
  <si>
    <t>Weichai Power Co Ltd</t>
  </si>
  <si>
    <t>CNE1000004L9</t>
  </si>
  <si>
    <t>Will Semiconductor Co Ltd</t>
  </si>
  <si>
    <t>CNE100002XM8</t>
  </si>
  <si>
    <t>Minor International Pcl, Fgn.</t>
  </si>
  <si>
    <t>TH0128B10Z17</t>
  </si>
  <si>
    <t>Jiangsu Hengrui Medicine Co Ltd</t>
  </si>
  <si>
    <t>CNE0000014W7</t>
  </si>
  <si>
    <t>ACE Hardware Indonesia Tbk Pt</t>
  </si>
  <si>
    <t>ID1000125503</t>
  </si>
  <si>
    <t>Alibaba Health Information Technology Ltd</t>
  </si>
  <si>
    <t>BMG0171K1018</t>
  </si>
  <si>
    <t>Laobaixing Pharmacy Chain Jsc</t>
  </si>
  <si>
    <t>CNE1000023Q8</t>
  </si>
  <si>
    <t>Minor International PCL- Warrants (31-July-2023)</t>
  </si>
  <si>
    <t>TH0128053707</t>
  </si>
  <si>
    <t>TH0128053509</t>
  </si>
  <si>
    <t>TH0128054200</t>
  </si>
  <si>
    <t>Bajaj Finance Ltd</t>
  </si>
  <si>
    <t>INE296A01024</t>
  </si>
  <si>
    <t>Bajaj Finserv Ltd</t>
  </si>
  <si>
    <t>INE918I01018</t>
  </si>
  <si>
    <t>Tata Steel Ltd</t>
  </si>
  <si>
    <t>INE081A01012</t>
  </si>
  <si>
    <t>Ferrous Metals</t>
  </si>
  <si>
    <t>Titan Co Ltd</t>
  </si>
  <si>
    <t>INE280A01028</t>
  </si>
  <si>
    <t>Wipro Ltd</t>
  </si>
  <si>
    <t>INE075A01022</t>
  </si>
  <si>
    <t>Nestle India Ltd</t>
  </si>
  <si>
    <t>INE239A01016</t>
  </si>
  <si>
    <t>Divi's Laboratories Ltd</t>
  </si>
  <si>
    <t>INE361B01024</t>
  </si>
  <si>
    <t>JSW Steel Ltd</t>
  </si>
  <si>
    <t>INE019A01038</t>
  </si>
  <si>
    <t>Adani Ports and Special Economic Zone Ltd</t>
  </si>
  <si>
    <t>INE742F01042</t>
  </si>
  <si>
    <t>Britannia Industries Ltd</t>
  </si>
  <si>
    <t>INE216A01030</t>
  </si>
  <si>
    <t>UPL Ltd</t>
  </si>
  <si>
    <t>INE628A01036</t>
  </si>
  <si>
    <t>Shree Cement Ltd</t>
  </si>
  <si>
    <t>INE070A01015</t>
  </si>
  <si>
    <t>Eicher Motors Ltd</t>
  </si>
  <si>
    <t>INE066A01021</t>
  </si>
  <si>
    <t>Yes Bank Ltd</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</si>
  <si>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</si>
  <si>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</si>
  <si>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</si>
  <si>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</si>
  <si>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</si>
  <si>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</si>
  <si>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</si>
  <si>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</si>
  <si>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</si>
  <si>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</si>
  <si>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</si>
  <si>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</si>
  <si>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</si>
  <si>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</si>
  <si>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Franklin India Short Term Income Plan-Segregated Portfolio 3- 9.50% Yes Bank Ltd CO 23Dec21-Direct-Growth Plan</t>
  </si>
  <si>
    <t>INF090I01VS3</t>
  </si>
  <si>
    <t>Franklin India Short Term Income Plan - Segregated Portfolio 2 - 10.90% Vodafone Idea Ltd 02 Sep 2023 - Direct - 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</si>
  <si>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</si>
  <si>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</si>
  <si>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</si>
  <si>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</si>
  <si>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</si>
  <si>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</si>
  <si>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</si>
  <si>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</si>
  <si>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</si>
  <si>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</si>
  <si>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</si>
  <si>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</si>
  <si>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 Segregated Portfolio 2 - 10.90% Vodafone Idea Ltd 02 Sep 2023 - Direct - Growth Plan</t>
  </si>
  <si>
    <t>INF090I01TX7</t>
  </si>
  <si>
    <t>Franklin India Prima Fund Direct-Growth Plan</t>
  </si>
  <si>
    <t>INF090I01FH9</t>
  </si>
  <si>
    <t>Franklin India Flexi Cap Fund-Direct Growth Plan (Formerly known as Franklin India Equity Fund)</t>
  </si>
  <si>
    <t>INF090I01FK3</t>
  </si>
  <si>
    <t>% to Net Assets(Hedged &amp; Unhedged)</t>
  </si>
  <si>
    <t>d) Outstanding derivative exposure as % to net assets</t>
  </si>
  <si>
    <t>e) Portfolio Turnover Ratio during the Half - year 29-Oct-2021</t>
  </si>
  <si>
    <t>f) Average Maturity as on 29-Oct-2021</t>
  </si>
  <si>
    <t xml:space="preserve">g) During the month additional instances of fair valuation/deviation from valuation price provided by the valuation agencies </t>
  </si>
  <si>
    <t>Refer below link for rationale of devation under Valuation policy</t>
  </si>
  <si>
    <t>https://www.franklintempletonindia.com/investor/reports?firstFilter-4</t>
  </si>
  <si>
    <t>Rs. 3,139.58 Lacs</t>
  </si>
  <si>
    <t>Globsyn Technologies Ltd ** ^^</t>
  </si>
  <si>
    <t>Numero Uno International Ltd ** ^^</t>
  </si>
  <si>
    <t>NIL</t>
  </si>
  <si>
    <t>Bharti Airtel Ltd - Partly Paid ##</t>
  </si>
  <si>
    <r>
      <rPr>
        <b/>
        <vertAlign val="superscript"/>
        <sz val="8"/>
        <color indexed="8"/>
        <rFont val="Arial"/>
        <family val="2"/>
      </rPr>
      <t>##</t>
    </r>
    <r>
      <rPr>
        <b/>
        <sz val="8"/>
        <color indexed="8"/>
        <rFont val="Arial"/>
        <family val="2"/>
      </rPr>
      <t xml:space="preserve"> Awaiting Listing</t>
    </r>
  </si>
  <si>
    <t>^^ Securities are fair valued</t>
  </si>
  <si>
    <t>Brillio Technologies Pvt Ltd ** ^^</t>
  </si>
  <si>
    <t>Rs. 1,426.50 Lacs</t>
  </si>
  <si>
    <t xml:space="preserve">d) During the month additional instances of fair valuation/deviation from valuation price provided by the valuation agencies </t>
  </si>
  <si>
    <t>Quantum Information Services ** ^^</t>
  </si>
  <si>
    <t>Chennai Interactive Business Services Pvt Ltd **  ^^</t>
  </si>
  <si>
    <t>Franklin India Flexi Cap Fund ^</t>
  </si>
  <si>
    <t>Quantum Information Systems ** ^^</t>
  </si>
  <si>
    <t>## Awaiting Listing</t>
  </si>
  <si>
    <t>Rs. 20,399.17 Lacs</t>
  </si>
  <si>
    <t>Minor International PCL - Warrants (05-May-2023)</t>
  </si>
  <si>
    <t>Minor International PCL - Warrants (15-Feb-2024)</t>
  </si>
  <si>
    <t>Franklin India Feeder - Templeton European Opportunities Fund</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</si>
  <si>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</si>
  <si>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</si>
  <si>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</si>
  <si>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</si>
  <si>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 Franklin India Equity Fund is renamed as Franklin India Flexi Cap Fund effective Jan 29, 2021.</t>
  </si>
  <si>
    <t>Franklin India Liquid Fund</t>
  </si>
  <si>
    <t>Rating</t>
  </si>
  <si>
    <t>INE001A07SN2</t>
  </si>
  <si>
    <t>6.22% Housing Development Finance Corporation Ltd (10-Dec-2021) **</t>
  </si>
  <si>
    <t>INE115A07OP4</t>
  </si>
  <si>
    <t>7.22% LIC Housing Finance Ltd (19-Nov-2021) **</t>
  </si>
  <si>
    <t>CARE AAA</t>
  </si>
  <si>
    <t>INE733E07KH1</t>
  </si>
  <si>
    <t>6.72% NTPC Ltd (24-Nov-2021)</t>
  </si>
  <si>
    <t>INE020B08641</t>
  </si>
  <si>
    <t>9.75% REC Ltd (11-Nov-2021) **</t>
  </si>
  <si>
    <t>INE110L14PQ3</t>
  </si>
  <si>
    <t>Reliance Jio Infocomm Ltd (10-Nov-2021)@</t>
  </si>
  <si>
    <t>INE929O14370</t>
  </si>
  <si>
    <t>Reliance Retail Ventures Ltd (30-Nov-2021) **@</t>
  </si>
  <si>
    <t>INE916D140D0</t>
  </si>
  <si>
    <t>Kotak Mahindra Prime Ltd (30-Nov-2021) **@</t>
  </si>
  <si>
    <t>INE700G14827</t>
  </si>
  <si>
    <t>HDFC Securities Ltd (30-Nov-2021) **@</t>
  </si>
  <si>
    <t>INE261F14II8</t>
  </si>
  <si>
    <t>National Bank For Agriculture &amp; Rural Development (25-Jan-2022) **@</t>
  </si>
  <si>
    <t>INE891K14KQ1</t>
  </si>
  <si>
    <t>Axis Finance Ltd (29-Nov-2021) **@</t>
  </si>
  <si>
    <t>INE556F14HY0</t>
  </si>
  <si>
    <t>Small Industries Development Bank Of India (28-Dec-2021)@</t>
  </si>
  <si>
    <t>CARE A1+</t>
  </si>
  <si>
    <t>INE763G14LC8</t>
  </si>
  <si>
    <t>ICICI Securities Ltd (21-Dec-2021) **@</t>
  </si>
  <si>
    <t>INE018A14IJ1</t>
  </si>
  <si>
    <t>Larsen &amp; Toubro Ltd (28-Dec-2021) **@</t>
  </si>
  <si>
    <t>INE002A14JH7</t>
  </si>
  <si>
    <t>Reliance Industries Ltd (28-Dec-2021) **@</t>
  </si>
  <si>
    <t>INE763G14KS6</t>
  </si>
  <si>
    <t>ICICI Securities Ltd (16-Nov-2021) **@</t>
  </si>
  <si>
    <t>INE01C314155</t>
  </si>
  <si>
    <t>Bajaj Financial Securities Ltd (21-Jan-2022) **@</t>
  </si>
  <si>
    <t>INE242A14VA9</t>
  </si>
  <si>
    <t>Indian Oil Corporation Ltd (12-Nov-2021) **@</t>
  </si>
  <si>
    <t>INE891K14KL2</t>
  </si>
  <si>
    <t>Axis Finance Ltd (10-Dec-2021) **@</t>
  </si>
  <si>
    <t>INE002A14JG9</t>
  </si>
  <si>
    <t>Reliance Industries Ltd (17-Dec-2021) **@</t>
  </si>
  <si>
    <t>Treasury Bill</t>
  </si>
  <si>
    <t>IN002021Y072</t>
  </si>
  <si>
    <t>182 DTB (18-Nov-2021)</t>
  </si>
  <si>
    <t>IN002021Y080</t>
  </si>
  <si>
    <t>182 DTB (25-Nov-2021)</t>
  </si>
  <si>
    <t>IN002021X264</t>
  </si>
  <si>
    <t>91 DTB (09-Dec-2021)</t>
  </si>
  <si>
    <t>IN002021Y114</t>
  </si>
  <si>
    <t>182 DTB (16-Dec-2021)</t>
  </si>
  <si>
    <t>IN002021X280</t>
  </si>
  <si>
    <t>91 DTB (23-Dec-2021)</t>
  </si>
  <si>
    <t>IN002021X272</t>
  </si>
  <si>
    <t>91 DTB (16-Dec-2021)</t>
  </si>
  <si>
    <t>IN0020110030</t>
  </si>
  <si>
    <t>8.79% GOI 2021 (08-Nov-2021)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</si>
  <si>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</si>
  <si>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</si>
  <si>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</si>
  <si>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</si>
  <si>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</si>
  <si>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</si>
  <si>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</si>
  <si>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</si>
  <si>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</si>
  <si>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</si>
  <si>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</si>
  <si>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</si>
  <si>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</si>
  <si>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</si>
  <si>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</si>
  <si>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29-Oct-2021</t>
  </si>
  <si>
    <t>e) Product labeling and risk-o-meter</t>
  </si>
  <si>
    <t>Risk level based on portfolio as on October 29, 2021</t>
  </si>
  <si>
    <t>Primary Benchmark: CRISIL Liquid Fund Index</t>
  </si>
  <si>
    <t>Risk level of primary benchmark as on October 31, 2021</t>
  </si>
  <si>
    <t>Franklin India Overnight Fund</t>
  </si>
  <si>
    <t xml:space="preserve">      Daily IDCW Plan</t>
  </si>
  <si>
    <t xml:space="preserve">      Weekly IDCW Plan</t>
  </si>
  <si>
    <t xml:space="preserve">      Direct Daily IDCW Plan</t>
  </si>
  <si>
    <t xml:space="preserve">      Direct Weekly IDCW Plan</t>
  </si>
  <si>
    <t>Primary Benchmark: CRISIL Overnight Index</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</si>
  <si>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</si>
  <si>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</si>
  <si>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</si>
  <si>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</si>
  <si>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</si>
  <si>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</si>
  <si>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</si>
  <si>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</si>
  <si>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</si>
  <si>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INE261F16587</t>
  </si>
  <si>
    <t>National Bank For Agriculture &amp; Rural Development (08-Feb-2022) **</t>
  </si>
  <si>
    <t>INE261F16603</t>
  </si>
  <si>
    <t>National Bank For Agriculture &amp; Rural Development (24-Feb-2022) **</t>
  </si>
  <si>
    <t>INE178A14GY6</t>
  </si>
  <si>
    <t>Chennai Petroleum Corporation Ltd (03-Dec-2021)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</si>
  <si>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</si>
  <si>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</si>
  <si>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</si>
  <si>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</si>
  <si>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</si>
  <si>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</si>
  <si>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</si>
  <si>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</si>
  <si>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</si>
  <si>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</si>
  <si>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</si>
  <si>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</si>
  <si>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IN002021Y122</t>
  </si>
  <si>
    <t>182 DTB (23-Dec-2021)</t>
  </si>
  <si>
    <t>IN002021Y130</t>
  </si>
  <si>
    <t>182 DTB (30-Dec-2021)</t>
  </si>
  <si>
    <t>IN0020060037</t>
  </si>
  <si>
    <t>8.20% GOI 2022 (15-Feb-2022)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</si>
  <si>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</si>
  <si>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</si>
  <si>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</si>
  <si>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</si>
  <si>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</si>
  <si>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</si>
  <si>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</si>
  <si>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</si>
  <si>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</si>
  <si>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Risk level of primary benchmark as on October 29, 2021</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</si>
  <si>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</si>
  <si>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</si>
  <si>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</si>
  <si>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</si>
  <si>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</si>
  <si>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</si>
  <si>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</si>
  <si>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 **</t>
  </si>
  <si>
    <t>ICRA AA</t>
  </si>
  <si>
    <t>INE514E14PS7</t>
  </si>
  <si>
    <t>Export-Import Bank Of India (30-Dec-2021) **@</t>
  </si>
  <si>
    <t>INE975F14VY3</t>
  </si>
  <si>
    <t>Kotak Mahindra Investments Ltd (04-May-2022) **@</t>
  </si>
  <si>
    <t>INE115A14DE7</t>
  </si>
  <si>
    <t>LIC Housing Finance Ltd (07-Jul-2022) **@</t>
  </si>
  <si>
    <t>IN0020160084</t>
  </si>
  <si>
    <t>GOI FRB 2024 (07-Nov-2024)</t>
  </si>
  <si>
    <t>IN0020200120</t>
  </si>
  <si>
    <t>GOI FRB 2033 (22-Sep-2033)</t>
  </si>
  <si>
    <t>IN0020180041</t>
  </si>
  <si>
    <t>GOI FRB 2031 (07-Dec-2031)</t>
  </si>
  <si>
    <t>IN0020210137</t>
  </si>
  <si>
    <t>GOI FRB 2034 (30-Oct-2034)</t>
  </si>
  <si>
    <t>IN0020200211</t>
  </si>
  <si>
    <t>4.48% GOI 2023 (02-Nov-2023)</t>
  </si>
  <si>
    <t>IN0020210160</t>
  </si>
  <si>
    <t>GOI FRB 2028 (04-Oct-2028)</t>
  </si>
  <si>
    <t>IN0020160050</t>
  </si>
  <si>
    <t>6.84% GOI 2022 (19-Dec-2022)</t>
  </si>
  <si>
    <t>Franklin India Corporate Debt Fund</t>
  </si>
  <si>
    <t>INE861G08019</t>
  </si>
  <si>
    <t>8.62% Food Corporation Of India (22-Mar-2023) **</t>
  </si>
  <si>
    <t>ICRA AAA(CE)</t>
  </si>
  <si>
    <t>INE941D07133</t>
  </si>
  <si>
    <t>8.45% Sikka Ports &amp; Terminals Ltd (12-Jun-2023) **</t>
  </si>
  <si>
    <t>INE001A07SE1</t>
  </si>
  <si>
    <t>7.50% Housing Development Finance Corporation Ltd (08-Jan-2025)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</si>
  <si>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</si>
  <si>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</si>
  <si>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</si>
  <si>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</si>
  <si>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</si>
  <si>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</si>
  <si>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</si>
  <si>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</si>
  <si>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</si>
  <si>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</si>
  <si>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</si>
  <si>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INE053F07CC9</t>
  </si>
  <si>
    <t>6.19% Indian Railway Finance Corporation Ltd (28-Apr-2023) **</t>
  </si>
  <si>
    <t>INE261F08BI5</t>
  </si>
  <si>
    <t>7.90% National Bank For Agriculture &amp; Rural Development (18-Apr-2022) **</t>
  </si>
  <si>
    <t>INE557F08FJ5</t>
  </si>
  <si>
    <t>5.80% National Housing Bank (15-May-2023) **</t>
  </si>
  <si>
    <t>INE906B07FG1</t>
  </si>
  <si>
    <t>7.60% National Highways Authority Of India (18-Mar-2022) **</t>
  </si>
  <si>
    <t>INE242A08460</t>
  </si>
  <si>
    <t>5.05% Indian Oil Corporation Ltd (25-Nov-2022) **</t>
  </si>
  <si>
    <t>INE115A07NM3</t>
  </si>
  <si>
    <t>0.00% LIC Housing Finance Ltd (25-Feb-2022) **</t>
  </si>
  <si>
    <t>INE094A08036</t>
  </si>
  <si>
    <t>7.00% Hindustan Petroleum Corporation Ltd (14-Aug-2024) **</t>
  </si>
  <si>
    <t>INE848E07989</t>
  </si>
  <si>
    <t>7.52% NHPC Ltd (06-Jun-2023) **</t>
  </si>
  <si>
    <t>INE295J08022</t>
  </si>
  <si>
    <t>9.90% Coastal Gujarat Power Ltd (25-Aug-2028) **</t>
  </si>
  <si>
    <t>CARE AA(CE)</t>
  </si>
  <si>
    <t>INE906B07FE6</t>
  </si>
  <si>
    <t>7.17% National Highways Authority Of India (23-Dec-2021) **</t>
  </si>
  <si>
    <t>INE115A07PA3</t>
  </si>
  <si>
    <t>5.23% LIC Housing Finance Ltd (26-Jul-2023) **</t>
  </si>
  <si>
    <t>INE053F07BB3</t>
  </si>
  <si>
    <t>8.25% Indian Railway Finance Corporation Ltd (28-Feb-2024)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</si>
  <si>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</si>
  <si>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</si>
  <si>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</si>
  <si>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</si>
  <si>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</si>
  <si>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</si>
  <si>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</si>
  <si>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</si>
  <si>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 **</t>
  </si>
  <si>
    <t>INE261F08AI7</t>
  </si>
  <si>
    <t>8.60% National Bank For Agriculture &amp; Rural Development (31-Jan-2022) **</t>
  </si>
  <si>
    <t>INE134E08JW1</t>
  </si>
  <si>
    <t>8.18% Power Finance Corporation Ltd (19-Mar-2022) **</t>
  </si>
  <si>
    <t>INE018A08AR3</t>
  </si>
  <si>
    <t>7.87% Larsen &amp; Toubro Ltd (18-Apr-2022) **</t>
  </si>
  <si>
    <t>INE134E08JY7</t>
  </si>
  <si>
    <t>9.25% Power Finance Corporation Ltd (25-Sep-2024) **</t>
  </si>
  <si>
    <t>INE115A07NW2</t>
  </si>
  <si>
    <t>0.00% LIC Housing Finance Ltd (04-May-2022) **</t>
  </si>
  <si>
    <t>INE556F08JI1</t>
  </si>
  <si>
    <t>8.81% Small Industries Development Bank Of India (25-Jan-2022) **</t>
  </si>
  <si>
    <t>INE860H07GE0</t>
  </si>
  <si>
    <t>0.00% Aditya Birla Finance Ltd (08-Apr-2022) **</t>
  </si>
  <si>
    <t>INE029A07075</t>
  </si>
  <si>
    <t>7.35% Bharat Petroleum Corporation Ltd (10-Mar-2022) **</t>
  </si>
  <si>
    <t>INE053F07942</t>
  </si>
  <si>
    <t>6.70% Indian Railway Finance Corporation Ltd (24-Nov-2021) **</t>
  </si>
  <si>
    <t>INE238A162W8</t>
  </si>
  <si>
    <t>Axis Bank Ltd (11-May-2022) **</t>
  </si>
  <si>
    <t>IN0020170174</t>
  </si>
  <si>
    <t>7.17% GOI 2028 (08-Jan-2028)</t>
  </si>
  <si>
    <t>IN0020180025</t>
  </si>
  <si>
    <t>7.37% GOI 2023 (16-Apr-2023)</t>
  </si>
  <si>
    <t>IN0020170026</t>
  </si>
  <si>
    <t>6.79% GOI 2027 (15-May-2027)</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</si>
  <si>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</si>
  <si>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</si>
  <si>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</si>
  <si>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</si>
  <si>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</si>
  <si>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</si>
  <si>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 Product labeling and risk-o-meter</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</si>
  <si>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</si>
  <si>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</si>
  <si>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</si>
  <si>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</si>
  <si>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</si>
  <si>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</si>
  <si>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</si>
  <si>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</si>
  <si>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</si>
  <si>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</si>
  <si>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</si>
  <si>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</si>
  <si>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</si>
  <si>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</si>
  <si>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</si>
  <si>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INE906B07FT4</t>
  </si>
  <si>
    <t>7.27% National Highways Authority Of India (06-Jun-2022) **</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</si>
  <si>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</si>
  <si>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</si>
  <si>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</si>
  <si>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</si>
  <si>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</si>
  <si>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</si>
  <si>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</si>
  <si>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</si>
  <si>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</si>
  <si>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</si>
  <si>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</si>
  <si>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INE514E08EP9</t>
  </si>
  <si>
    <t>8.25% Export-Import Bank of India (28-Sep-2025) **</t>
  </si>
  <si>
    <t>INE733E07JX0</t>
  </si>
  <si>
    <t>8.19% NTPC Ltd (15-Dec-2025) **</t>
  </si>
  <si>
    <t>INE752E07MQ8</t>
  </si>
  <si>
    <t>8.40% Power Grid Corporation of India Ltd (27-May-2024) **</t>
  </si>
  <si>
    <t>INE861G08076</t>
  </si>
  <si>
    <t>6.65% Food Corporation Of India (23-Oct-2030) **</t>
  </si>
  <si>
    <t>INE861G08035</t>
  </si>
  <si>
    <t>9.95% Food Corporation Of India (07-Mar-2022) **</t>
  </si>
  <si>
    <t>CRISIL AAA(CE)</t>
  </si>
  <si>
    <t>INE020B08BM6</t>
  </si>
  <si>
    <t>8.35% REC Ltd (11-Mar-2022) **</t>
  </si>
  <si>
    <t>INE238A161W0</t>
  </si>
  <si>
    <t>Axis Bank Ltd (13-May-2022) **</t>
  </si>
  <si>
    <t>INE556F16861</t>
  </si>
  <si>
    <t>Small Industries Development Bank of India (25-Mar-2022) **</t>
  </si>
  <si>
    <t>Primary Benchmark: NIFTY Banking &amp; PSU Debt Index</t>
  </si>
  <si>
    <t>Franklin India Government Securities Fund</t>
  </si>
  <si>
    <t>IN002020Z402</t>
  </si>
  <si>
    <t>364 DTB (06-Jan-2022)</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</si>
  <si>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</si>
  <si>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</si>
  <si>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</si>
  <si>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 - 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</si>
  <si>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</si>
  <si>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</si>
  <si>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</si>
  <si>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</si>
  <si>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</si>
  <si>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</si>
  <si>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</si>
  <si>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</si>
  <si>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</si>
  <si>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</si>
  <si>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</si>
  <si>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</si>
  <si>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INE848E07427</t>
  </si>
  <si>
    <t>8.78% NHPC Ltd (11-Feb-2022) **</t>
  </si>
  <si>
    <t xml:space="preserve">      IDCW Plan </t>
  </si>
  <si>
    <t>Primary Benchmark: CRISIL Composite Bond Fund Index</t>
  </si>
  <si>
    <t>Franklin India Fixed Maturity Plans - Series 5 - Plan F (1203 days)</t>
  </si>
  <si>
    <t>INE020B08BF0</t>
  </si>
  <si>
    <t>8.45% REC Ltd (22-Mar-2022) **</t>
  </si>
  <si>
    <t>INE134E08GT3</t>
  </si>
  <si>
    <t>8.55% Power Finance Corporation Ltd (09-Dec-2021) **</t>
  </si>
  <si>
    <t>INE831R07235</t>
  </si>
  <si>
    <t>0.00% Aditya Birla Housing Finance Ltd (13-Apr-2022) **</t>
  </si>
  <si>
    <t>Franklin India Fixed Maturity Plans - 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</si>
  <si>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</si>
  <si>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</si>
  <si>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</si>
  <si>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</si>
  <si>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</si>
  <si>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</si>
  <si>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</si>
  <si>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</si>
  <si>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</si>
  <si>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</si>
  <si>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</si>
  <si>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</si>
  <si>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</si>
  <si>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</si>
  <si>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</si>
  <si>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</si>
  <si>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</si>
  <si>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</si>
  <si>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</si>
  <si>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</si>
  <si>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</si>
  <si>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</si>
  <si>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</si>
  <si>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</si>
  <si>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</si>
  <si>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</si>
  <si>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Pension Plan</t>
  </si>
  <si>
    <t>INE110L08037</t>
  </si>
  <si>
    <t>9.25% Reliance Industries Ltd (17-Jun-2024) **</t>
  </si>
  <si>
    <t>INE115A14CU5</t>
  </si>
  <si>
    <t>LIC Housing Finance Ltd (14-Dec-2021)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</si>
  <si>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</si>
  <si>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</si>
  <si>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</si>
  <si>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</si>
  <si>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</si>
  <si>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</si>
  <si>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</si>
  <si>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</si>
  <si>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INE657N07605</t>
  </si>
  <si>
    <t>Edelweiss Rural &amp; Corporate Services Ltd (1Y SBI MCLR + 250 Bps) (29-Nov-2021) - Series II **</t>
  </si>
  <si>
    <t>CRISIL AA-</t>
  </si>
  <si>
    <t>INE01E708040</t>
  </si>
  <si>
    <t>10.32% Andhra Pradesh Capital Region Development Authority (16-Aug-2027) **</t>
  </si>
  <si>
    <t>CRISIL A+(CE)</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</si>
  <si>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</si>
  <si>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</si>
  <si>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</si>
  <si>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</si>
  <si>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</si>
  <si>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</si>
  <si>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</si>
  <si>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</si>
  <si>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</si>
  <si>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Mutual Fund</t>
  </si>
  <si>
    <t xml:space="preserve"> $$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</si>
  <si>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</si>
  <si>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</si>
  <si>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</si>
  <si>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</si>
  <si>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</si>
  <si>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</si>
  <si>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Product labeling and risk-o-meter</t>
  </si>
  <si>
    <t>Franklin India Dynamic Accrual Fund - Segregated Portfolio 2 - 10.90% Vodafone Idea Ltd (02-Sep-2023)</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</si>
  <si>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</si>
  <si>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</si>
  <si>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</si>
  <si>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</si>
  <si>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</si>
  <si>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</si>
  <si>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</si>
  <si>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</si>
  <si>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</si>
  <si>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INE157D08027</t>
  </si>
  <si>
    <t>11.40% Clix Capital Services Pvt Ltd (27-Jun-2023) **</t>
  </si>
  <si>
    <t>CARE A+</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</si>
  <si>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</si>
  <si>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</si>
  <si>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</si>
  <si>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Product labeling and risk-o-meter</t>
  </si>
  <si>
    <t>Primary Benchmark: NIFTY Low Duration Debt Index</t>
  </si>
  <si>
    <t>Franklin India Low Duration Fund-Segregated Portfolio 2 - 10.90% Vodafone Idea Ltd (02-Sep-2023)</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</si>
  <si>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</si>
  <si>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</si>
  <si>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</si>
  <si>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</si>
  <si>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</si>
  <si>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</si>
  <si>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</si>
  <si>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</si>
  <si>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INE503A08028</t>
  </si>
  <si>
    <t>9.85% DCB Bank Ltd (18-Nov-2026) **</t>
  </si>
  <si>
    <t>ICRA A+</t>
  </si>
  <si>
    <t>INE971Z07125</t>
  </si>
  <si>
    <t>12.25% Rivaaz Trade Ventures Pvt Ltd (30-Jun-2022)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</si>
  <si>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</si>
  <si>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</si>
  <si>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</si>
  <si>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</si>
  <si>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</si>
  <si>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</si>
  <si>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</si>
  <si>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</si>
  <si>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</si>
  <si>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</si>
  <si>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</si>
  <si>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</si>
  <si>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</si>
  <si>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</si>
  <si>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</si>
  <si>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 by Future Ideas Co. Ltd. on July 31, 2020, October 31, 2020, January 31, 2021, April 30, 2021, July 31, 2021 and by Rivaaz Trade Ventures Pvt Ltd on July 31, 2020, August 31, 2020, September 30, 2020, October 31, 2020, November 7, 2020, December 30, 2020, June 30,2021.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</si>
  <si>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</si>
  <si>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</si>
  <si>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Product labeling and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</si>
  <si>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</si>
  <si>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</si>
  <si>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</si>
  <si>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</si>
  <si>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</si>
  <si>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11.40% Clix Capital Services Pvt Ltd (25-May-2023)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</si>
  <si>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</si>
  <si>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</si>
  <si>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</si>
  <si>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</si>
  <si>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</si>
  <si>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</si>
  <si>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</si>
  <si>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</si>
  <si>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INE503A08044</t>
  </si>
  <si>
    <t>9.85% DCB Bank Ltd (12-Jan-2028) **</t>
  </si>
  <si>
    <t>INE080T07128</t>
  </si>
  <si>
    <t>14.15% Future Ideas Co Ltd (31-Dec-2023) $$ @@@ **</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</si>
  <si>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</si>
  <si>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</si>
  <si>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Medium Duration Debt Index</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</si>
  <si>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</si>
  <si>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</si>
  <si>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</si>
  <si>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</si>
  <si>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</si>
  <si>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</si>
  <si>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</si>
  <si>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</si>
  <si>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</si>
  <si>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</si>
  <si>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 xml:space="preserve">b) During the month additional instances of fair valuation/deviation from valuation price provided by the valuation agencies </t>
  </si>
  <si>
    <t>h) For product labeling and risk-o-meter</t>
  </si>
  <si>
    <t>Primary Benchmark: Nifty Equity Savings Index</t>
  </si>
  <si>
    <t>f) For product labeling and risk-o-meter</t>
  </si>
  <si>
    <t>Primary Benchmark: CRISIL Hybrid 35+65 - Aggressive Index</t>
  </si>
  <si>
    <t>d) For product labeling and risk-o-meter</t>
  </si>
  <si>
    <t>Primary Benchmark: S&amp;P BSE 500</t>
  </si>
  <si>
    <t>Primary Benchmark: Nifty Dividend Opportunities 50</t>
  </si>
  <si>
    <t>e) For product labeling and risk-o-meter</t>
  </si>
  <si>
    <t>Primary Benchmark: S&amp;P BSE Teck</t>
  </si>
  <si>
    <t>Primary Benchmark: Nifty Smallcap 250</t>
  </si>
  <si>
    <t xml:space="preserve">e) For product labeling and risk-o-meter </t>
  </si>
  <si>
    <t>Primary Benchmark: Nifty Midcap 150</t>
  </si>
  <si>
    <t>Primary Benchmark: NIFTY 500</t>
  </si>
  <si>
    <t xml:space="preserve">d) For product labeling and risk-o-meter </t>
  </si>
  <si>
    <t>Primary Benchmark: NIFTY LargeMidcap 250</t>
  </si>
  <si>
    <t>Primary Benchmark: Nifty 100</t>
  </si>
  <si>
    <t xml:space="preserve">f) For product labeling and risk-o-meter </t>
  </si>
  <si>
    <t>Primary Benchmark: S&amp;P BSE India Infrastructure Index</t>
  </si>
  <si>
    <t>Primary Benchmark: MSCI Asia (ex-Japan) Standard Index</t>
  </si>
  <si>
    <t>Primary Benchmark: Nifty 50</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</si>
  <si>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</si>
  <si>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</si>
  <si>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</si>
  <si>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</si>
  <si>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</si>
  <si>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</si>
  <si>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</si>
  <si>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</si>
  <si>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c) Total outstanding position in Derivative Instruments (Gross Notional) as at Oct 29, 2021</t>
  </si>
  <si>
    <t>Margin on Derivatives</t>
  </si>
  <si>
    <t>b) Index Future</t>
  </si>
  <si>
    <t>Nifty Index Future  - 25-Nov-21</t>
  </si>
  <si>
    <t xml:space="preserve">c) Total outstanding position in Derivative Instruments (Gross Notional) as at Oct 29, 2021 </t>
  </si>
  <si>
    <t>Outstanding position in Derivative Instruments (Rs. in Lakhs)
Long / (Short)</t>
  </si>
  <si>
    <t>Outstanding derivative exposure as % to net assets
Long / (Short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</si>
</sst>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0"/>
    <numFmt numFmtId="165" formatCode="#,##0.00%"/>
  </numFmts>
  <fonts count="15"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b/>
      <sz val="8"/>
      <color indexed="8"/>
      <name val="Arial"/>
      <family val="2"/>
    </font>
    <font>
      <b/>
      <vertAlign val="superscript"/>
      <sz val="8"/>
      <color indexed="8"/>
      <name val="Arial"/>
      <family val="2"/>
    </font>
    <font>
      <b/>
      <sz val="9"/>
      <color theme="1"/>
      <name val="Arial"/>
      <family val="2"/>
    </font>
    <font>
      <sz val="11"/>
      <color theme="1"/>
      <name val="Calibri"/>
      <family val="2"/>
      <scheme val="minor"/>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43" fontId="14" fillId="0" borderId="0" applyFont="0" applyFill="0" applyBorder="0" applyAlignment="0" applyProtection="0"/>
  </cellStyleXfs>
  <cellXfs count="91">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6" fillId="3" borderId="0" xfId="0" applyFont="1" applyFill="1"/>
    <xf numFmtId="0" fontId="9" fillId="3" borderId="0" xfId="0" applyFont="1" applyFill="1" applyAlignment="1">
      <alignment horizontal="right"/>
    </xf>
    <xf numFmtId="0" fontId="10" fillId="2" borderId="0" xfId="1" applyFont="1" applyFill="1"/>
    <xf numFmtId="0" fontId="11" fillId="2" borderId="0" xfId="0" applyFont="1" applyFill="1"/>
    <xf numFmtId="0" fontId="6" fillId="0" borderId="0" xfId="0" applyFont="1" applyFill="1"/>
    <xf numFmtId="0" fontId="7" fillId="2" borderId="4" xfId="0" applyFont="1" applyFill="1" applyBorder="1" applyAlignment="1">
      <alignment wrapText="1"/>
    </xf>
    <xf numFmtId="0" fontId="6" fillId="2" borderId="0" xfId="0" applyFont="1" applyFill="1" applyAlignment="1">
      <alignment wrapText="1"/>
    </xf>
    <xf numFmtId="0" fontId="0" fillId="0" borderId="0" xfId="0" applyAlignment="1">
      <alignment wrapText="1"/>
    </xf>
    <xf numFmtId="39" fontId="7" fillId="3" borderId="0" xfId="0" applyNumberFormat="1" applyFont="1" applyFill="1"/>
    <xf numFmtId="0" fontId="7" fillId="3" borderId="0" xfId="0" applyFont="1" applyFill="1"/>
    <xf numFmtId="0" fontId="6" fillId="2" borderId="0" xfId="0" applyNumberFormat="1" applyFont="1" applyFill="1" applyAlignment="1">
      <alignment horizontal="right" wrapText="1"/>
    </xf>
    <xf numFmtId="0" fontId="10" fillId="3" borderId="0" xfId="1" applyFont="1" applyFill="1"/>
    <xf numFmtId="0" fontId="3" fillId="3" borderId="0" xfId="0" applyFont="1" applyFill="1"/>
    <xf numFmtId="0" fontId="6" fillId="3" borderId="0" xfId="0" applyFont="1" applyFill="1" applyAlignment="1">
      <alignment wrapText="1"/>
    </xf>
    <xf numFmtId="0" fontId="13" fillId="2" borderId="0" xfId="0" applyFont="1" applyFill="1"/>
    <xf numFmtId="0" fontId="6" fillId="2" borderId="0" xfId="0" applyFont="1" applyFill="1" applyAlignment="1">
      <alignment horizontal="left" vertical="top" wrapText="1"/>
    </xf>
    <xf numFmtId="0" fontId="6" fillId="3" borderId="0" xfId="0" applyFont="1" applyFill="1" applyAlignment="1">
      <alignment horizontal="justify" wrapText="1"/>
    </xf>
    <xf numFmtId="0" fontId="0" fillId="3" borderId="0" xfId="0" applyFill="1" applyAlignment="1">
      <alignment horizontal="justify" wrapText="1"/>
    </xf>
    <xf numFmtId="0" fontId="7" fillId="0" borderId="0" xfId="0"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2" fontId="3" fillId="0" borderId="1" xfId="0" applyNumberFormat="1" applyFont="1" applyBorder="1" applyAlignment="1">
      <alignment horizontal="center" vertical="center" wrapText="1"/>
    </xf>
    <xf numFmtId="39" fontId="7" fillId="3" borderId="4" xfId="2" applyNumberFormat="1" applyFont="1" applyFill="1" applyBorder="1"/>
    <xf numFmtId="39" fontId="6" fillId="3" borderId="4" xfId="2"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3" borderId="0" xfId="0" applyFont="1" applyFill="1" applyAlignment="1">
      <alignment horizontal="left" vertical="top" wrapText="1"/>
    </xf>
    <xf numFmtId="0" fontId="6" fillId="2" borderId="0" xfId="0" applyFont="1" applyFill="1" applyAlignment="1">
      <alignment horizontal="left" wrapText="1"/>
    </xf>
    <xf numFmtId="0" fontId="0" fillId="0" borderId="0" xfId="0" applyAlignment="1">
      <alignment wrapText="1"/>
    </xf>
    <xf numFmtId="0" fontId="6" fillId="2" borderId="0" xfId="0" applyFont="1" applyFill="1"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left" vertical="justify" wrapText="1"/>
    </xf>
    <xf numFmtId="0" fontId="6" fillId="2" borderId="0" xfId="0" applyFont="1" applyFill="1" applyAlignment="1">
      <alignment horizontal="left" vertical="top" wrapText="1"/>
    </xf>
    <xf numFmtId="0" fontId="6" fillId="2" borderId="0" xfId="0" applyFont="1" applyFill="1" applyAlignment="1">
      <alignment horizontal="justify" vertical="top" wrapText="1"/>
    </xf>
    <xf numFmtId="0" fontId="0" fillId="0" borderId="0" xfId="0" applyAlignment="1">
      <alignment horizontal="justify" vertical="top" wrapText="1"/>
    </xf>
  </cellXfs>
  <cellStyles count="3">
    <cellStyle name="Comma" xfId="2" builtinId="3"/>
    <cellStyle name="Hyperlink" xfId="1" builtinId="8"/>
    <cellStyle name="Normal" xfId="0" builtinId="0"/>
  </cellStyles>
  <dxfs count="122">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0.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9.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5.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5.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7.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9.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7.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8.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jpeg"/></Relationships>
</file>

<file path=xl/drawings/_rels/drawing48.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93</xdr:row>
      <xdr:rowOff>83820</xdr:rowOff>
    </xdr:from>
    <xdr:to>
      <xdr:col>0</xdr:col>
      <xdr:colOff>2260600</xdr:colOff>
      <xdr:row>104</xdr:row>
      <xdr:rowOff>121920</xdr:rowOff>
    </xdr:to>
    <xdr:pic>
      <xdr:nvPicPr>
        <xdr:cNvPr id="2" name="Picture 1">
          <a:extLst>
            <a:ext uri="{FF2B5EF4-FFF2-40B4-BE49-F238E27FC236}">
              <a16:creationId xmlns:a16="http://schemas.microsoft.com/office/drawing/2014/main" id="{824A1AF2-5AB9-4863-BCA9-DDD4D4115F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514070"/>
          <a:ext cx="2216150" cy="1609725"/>
        </a:xfrm>
        <a:prstGeom prst="rect">
          <a:avLst/>
        </a:prstGeom>
        <a:noFill/>
        <a:ln>
          <a:noFill/>
        </a:ln>
      </xdr:spPr>
    </xdr:pic>
    <xdr:clientData/>
  </xdr:twoCellAnchor>
  <xdr:twoCellAnchor editAs="oneCell">
    <xdr:from>
      <xdr:col>0</xdr:col>
      <xdr:colOff>69850</xdr:colOff>
      <xdr:row>109</xdr:row>
      <xdr:rowOff>76200</xdr:rowOff>
    </xdr:from>
    <xdr:to>
      <xdr:col>0</xdr:col>
      <xdr:colOff>2355850</xdr:colOff>
      <xdr:row>120</xdr:row>
      <xdr:rowOff>114300</xdr:rowOff>
    </xdr:to>
    <xdr:pic>
      <xdr:nvPicPr>
        <xdr:cNvPr id="3" name="Picture 2">
          <a:extLst>
            <a:ext uri="{FF2B5EF4-FFF2-40B4-BE49-F238E27FC236}">
              <a16:creationId xmlns:a16="http://schemas.microsoft.com/office/drawing/2014/main" id="{91296CD9-5C53-4015-A981-3C4516AD5AB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5792450"/>
          <a:ext cx="228600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34</xdr:row>
      <xdr:rowOff>95250</xdr:rowOff>
    </xdr:from>
    <xdr:to>
      <xdr:col>1</xdr:col>
      <xdr:colOff>60325</xdr:colOff>
      <xdr:row>46</xdr:row>
      <xdr:rowOff>635</xdr:rowOff>
    </xdr:to>
    <xdr:pic>
      <xdr:nvPicPr>
        <xdr:cNvPr id="2" name="Picture 1">
          <a:extLst>
            <a:ext uri="{FF2B5EF4-FFF2-40B4-BE49-F238E27FC236}">
              <a16:creationId xmlns:a16="http://schemas.microsoft.com/office/drawing/2014/main" id="{AF0202FB-F5B3-4BAB-AC77-EF9E40A2657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5095875"/>
          <a:ext cx="2305050" cy="1619885"/>
        </a:xfrm>
        <a:prstGeom prst="rect">
          <a:avLst/>
        </a:prstGeom>
        <a:noFill/>
        <a:ln>
          <a:noFill/>
        </a:ln>
      </xdr:spPr>
    </xdr:pic>
    <xdr:clientData/>
  </xdr:twoCellAnchor>
  <xdr:twoCellAnchor editAs="oneCell">
    <xdr:from>
      <xdr:col>0</xdr:col>
      <xdr:colOff>76200</xdr:colOff>
      <xdr:row>50</xdr:row>
      <xdr:rowOff>76200</xdr:rowOff>
    </xdr:from>
    <xdr:to>
      <xdr:col>1</xdr:col>
      <xdr:colOff>47625</xdr:colOff>
      <xdr:row>61</xdr:row>
      <xdr:rowOff>108585</xdr:rowOff>
    </xdr:to>
    <xdr:pic>
      <xdr:nvPicPr>
        <xdr:cNvPr id="3" name="Picture 2">
          <a:extLst>
            <a:ext uri="{FF2B5EF4-FFF2-40B4-BE49-F238E27FC236}">
              <a16:creationId xmlns:a16="http://schemas.microsoft.com/office/drawing/2014/main" id="{7F5A7994-438A-425F-83CD-1A4A64F0F03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362825"/>
          <a:ext cx="2305050"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75</xdr:row>
      <xdr:rowOff>83820</xdr:rowOff>
    </xdr:from>
    <xdr:to>
      <xdr:col>0</xdr:col>
      <xdr:colOff>2260600</xdr:colOff>
      <xdr:row>86</xdr:row>
      <xdr:rowOff>121920</xdr:rowOff>
    </xdr:to>
    <xdr:pic>
      <xdr:nvPicPr>
        <xdr:cNvPr id="2" name="Picture 1">
          <a:extLst>
            <a:ext uri="{FF2B5EF4-FFF2-40B4-BE49-F238E27FC236}">
              <a16:creationId xmlns:a16="http://schemas.microsoft.com/office/drawing/2014/main" id="{61344FF9-5E8C-4CB1-89F3-3E8C3ACC2A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942320"/>
          <a:ext cx="2216150" cy="1609725"/>
        </a:xfrm>
        <a:prstGeom prst="rect">
          <a:avLst/>
        </a:prstGeom>
        <a:noFill/>
        <a:ln>
          <a:noFill/>
        </a:ln>
      </xdr:spPr>
    </xdr:pic>
    <xdr:clientData/>
  </xdr:twoCellAnchor>
  <xdr:twoCellAnchor editAs="oneCell">
    <xdr:from>
      <xdr:col>0</xdr:col>
      <xdr:colOff>0</xdr:colOff>
      <xdr:row>92</xdr:row>
      <xdr:rowOff>0</xdr:rowOff>
    </xdr:from>
    <xdr:to>
      <xdr:col>0</xdr:col>
      <xdr:colOff>2177415</xdr:colOff>
      <xdr:row>102</xdr:row>
      <xdr:rowOff>76200</xdr:rowOff>
    </xdr:to>
    <xdr:pic>
      <xdr:nvPicPr>
        <xdr:cNvPr id="3" name="Picture 2">
          <a:extLst>
            <a:ext uri="{FF2B5EF4-FFF2-40B4-BE49-F238E27FC236}">
              <a16:creationId xmlns:a16="http://schemas.microsoft.com/office/drawing/2014/main" id="{F685C1AD-3C3C-4CCD-9866-195AA84B899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3287375"/>
          <a:ext cx="2177415" cy="1504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65</xdr:row>
      <xdr:rowOff>83820</xdr:rowOff>
    </xdr:from>
    <xdr:to>
      <xdr:col>0</xdr:col>
      <xdr:colOff>2260600</xdr:colOff>
      <xdr:row>76</xdr:row>
      <xdr:rowOff>121920</xdr:rowOff>
    </xdr:to>
    <xdr:pic>
      <xdr:nvPicPr>
        <xdr:cNvPr id="2" name="Picture 1">
          <a:extLst>
            <a:ext uri="{FF2B5EF4-FFF2-40B4-BE49-F238E27FC236}">
              <a16:creationId xmlns:a16="http://schemas.microsoft.com/office/drawing/2014/main" id="{C227A04C-3816-497E-800D-0F28117D7F7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513570"/>
          <a:ext cx="2216150" cy="1609725"/>
        </a:xfrm>
        <a:prstGeom prst="rect">
          <a:avLst/>
        </a:prstGeom>
        <a:noFill/>
        <a:ln>
          <a:noFill/>
        </a:ln>
      </xdr:spPr>
    </xdr:pic>
    <xdr:clientData/>
  </xdr:twoCellAnchor>
  <xdr:twoCellAnchor editAs="oneCell">
    <xdr:from>
      <xdr:col>0</xdr:col>
      <xdr:colOff>69850</xdr:colOff>
      <xdr:row>81</xdr:row>
      <xdr:rowOff>114300</xdr:rowOff>
    </xdr:from>
    <xdr:to>
      <xdr:col>0</xdr:col>
      <xdr:colOff>2355850</xdr:colOff>
      <xdr:row>93</xdr:row>
      <xdr:rowOff>25400</xdr:rowOff>
    </xdr:to>
    <xdr:pic>
      <xdr:nvPicPr>
        <xdr:cNvPr id="3" name="Picture 2">
          <a:extLst>
            <a:ext uri="{FF2B5EF4-FFF2-40B4-BE49-F238E27FC236}">
              <a16:creationId xmlns:a16="http://schemas.microsoft.com/office/drawing/2014/main" id="{5E17696E-1DD2-4211-B0D8-23D199744CE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830050"/>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112</xdr:row>
      <xdr:rowOff>96520</xdr:rowOff>
    </xdr:from>
    <xdr:to>
      <xdr:col>0</xdr:col>
      <xdr:colOff>2362200</xdr:colOff>
      <xdr:row>124</xdr:row>
      <xdr:rowOff>7620</xdr:rowOff>
    </xdr:to>
    <xdr:pic>
      <xdr:nvPicPr>
        <xdr:cNvPr id="2" name="Picture 1">
          <a:extLst>
            <a:ext uri="{FF2B5EF4-FFF2-40B4-BE49-F238E27FC236}">
              <a16:creationId xmlns:a16="http://schemas.microsoft.com/office/drawing/2014/main" id="{AB58E73A-2DC4-43D5-A19D-594D610179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6241395"/>
          <a:ext cx="2286000" cy="1625600"/>
        </a:xfrm>
        <a:prstGeom prst="rect">
          <a:avLst/>
        </a:prstGeom>
        <a:noFill/>
        <a:ln>
          <a:noFill/>
        </a:ln>
      </xdr:spPr>
    </xdr:pic>
    <xdr:clientData/>
  </xdr:twoCellAnchor>
  <xdr:twoCellAnchor editAs="oneCell">
    <xdr:from>
      <xdr:col>0</xdr:col>
      <xdr:colOff>79380</xdr:colOff>
      <xdr:row>97</xdr:row>
      <xdr:rowOff>0</xdr:rowOff>
    </xdr:from>
    <xdr:to>
      <xdr:col>0</xdr:col>
      <xdr:colOff>2345060</xdr:colOff>
      <xdr:row>108</xdr:row>
      <xdr:rowOff>41910</xdr:rowOff>
    </xdr:to>
    <xdr:pic>
      <xdr:nvPicPr>
        <xdr:cNvPr id="3" name="Picture 2">
          <a:extLst>
            <a:ext uri="{FF2B5EF4-FFF2-40B4-BE49-F238E27FC236}">
              <a16:creationId xmlns:a16="http://schemas.microsoft.com/office/drawing/2014/main" id="{4757D8B6-A354-4980-84B7-50079591073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400175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100</xdr:row>
      <xdr:rowOff>88900</xdr:rowOff>
    </xdr:from>
    <xdr:to>
      <xdr:col>0</xdr:col>
      <xdr:colOff>2387600</xdr:colOff>
      <xdr:row>112</xdr:row>
      <xdr:rowOff>0</xdr:rowOff>
    </xdr:to>
    <xdr:pic>
      <xdr:nvPicPr>
        <xdr:cNvPr id="2" name="Picture 1">
          <a:extLst>
            <a:ext uri="{FF2B5EF4-FFF2-40B4-BE49-F238E27FC236}">
              <a16:creationId xmlns:a16="http://schemas.microsoft.com/office/drawing/2014/main" id="{AB3796E7-58B4-4667-B40C-D96C5A35B5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4519275"/>
          <a:ext cx="2286000" cy="1625600"/>
        </a:xfrm>
        <a:prstGeom prst="rect">
          <a:avLst/>
        </a:prstGeom>
        <a:noFill/>
        <a:ln>
          <a:noFill/>
        </a:ln>
      </xdr:spPr>
    </xdr:pic>
    <xdr:clientData/>
  </xdr:twoCellAnchor>
  <xdr:twoCellAnchor editAs="oneCell">
    <xdr:from>
      <xdr:col>0</xdr:col>
      <xdr:colOff>127000</xdr:colOff>
      <xdr:row>85</xdr:row>
      <xdr:rowOff>0</xdr:rowOff>
    </xdr:from>
    <xdr:to>
      <xdr:col>0</xdr:col>
      <xdr:colOff>2392680</xdr:colOff>
      <xdr:row>96</xdr:row>
      <xdr:rowOff>41910</xdr:rowOff>
    </xdr:to>
    <xdr:pic>
      <xdr:nvPicPr>
        <xdr:cNvPr id="3" name="Picture 2">
          <a:extLst>
            <a:ext uri="{FF2B5EF4-FFF2-40B4-BE49-F238E27FC236}">
              <a16:creationId xmlns:a16="http://schemas.microsoft.com/office/drawing/2014/main" id="{2D4566AA-F207-495B-BA95-73493246A49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2287250"/>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60</xdr:row>
      <xdr:rowOff>95250</xdr:rowOff>
    </xdr:from>
    <xdr:to>
      <xdr:col>1</xdr:col>
      <xdr:colOff>60325</xdr:colOff>
      <xdr:row>72</xdr:row>
      <xdr:rowOff>6350</xdr:rowOff>
    </xdr:to>
    <xdr:pic>
      <xdr:nvPicPr>
        <xdr:cNvPr id="2" name="Picture 1">
          <a:extLst>
            <a:ext uri="{FF2B5EF4-FFF2-40B4-BE49-F238E27FC236}">
              <a16:creationId xmlns:a16="http://schemas.microsoft.com/office/drawing/2014/main" id="{0A7B64A4-C3FE-408F-82BC-B7C4078BBD6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810625"/>
          <a:ext cx="2286000" cy="1625600"/>
        </a:xfrm>
        <a:prstGeom prst="rect">
          <a:avLst/>
        </a:prstGeom>
        <a:noFill/>
        <a:ln>
          <a:noFill/>
        </a:ln>
      </xdr:spPr>
    </xdr:pic>
    <xdr:clientData/>
  </xdr:twoCellAnchor>
  <xdr:twoCellAnchor editAs="oneCell">
    <xdr:from>
      <xdr:col>0</xdr:col>
      <xdr:colOff>146050</xdr:colOff>
      <xdr:row>45</xdr:row>
      <xdr:rowOff>0</xdr:rowOff>
    </xdr:from>
    <xdr:to>
      <xdr:col>1</xdr:col>
      <xdr:colOff>1905</xdr:colOff>
      <xdr:row>56</xdr:row>
      <xdr:rowOff>41910</xdr:rowOff>
    </xdr:to>
    <xdr:pic>
      <xdr:nvPicPr>
        <xdr:cNvPr id="3" name="Picture 2">
          <a:extLst>
            <a:ext uri="{FF2B5EF4-FFF2-40B4-BE49-F238E27FC236}">
              <a16:creationId xmlns:a16="http://schemas.microsoft.com/office/drawing/2014/main" id="{6ED7BD65-751E-4B46-958C-5C20F427CB1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6050" y="6572250"/>
          <a:ext cx="2189480"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58</xdr:row>
      <xdr:rowOff>114300</xdr:rowOff>
    </xdr:from>
    <xdr:to>
      <xdr:col>0</xdr:col>
      <xdr:colOff>2341880</xdr:colOff>
      <xdr:row>70</xdr:row>
      <xdr:rowOff>29210</xdr:rowOff>
    </xdr:to>
    <xdr:pic>
      <xdr:nvPicPr>
        <xdr:cNvPr id="2" name="Picture 1">
          <a:extLst>
            <a:ext uri="{FF2B5EF4-FFF2-40B4-BE49-F238E27FC236}">
              <a16:creationId xmlns:a16="http://schemas.microsoft.com/office/drawing/2014/main" id="{7DA9C032-300C-46CF-8417-9C174CAE20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543925"/>
          <a:ext cx="2265680" cy="1629410"/>
        </a:xfrm>
        <a:prstGeom prst="rect">
          <a:avLst/>
        </a:prstGeom>
        <a:noFill/>
        <a:ln>
          <a:noFill/>
        </a:ln>
      </xdr:spPr>
    </xdr:pic>
    <xdr:clientData/>
  </xdr:twoCellAnchor>
  <xdr:twoCellAnchor editAs="oneCell">
    <xdr:from>
      <xdr:col>0</xdr:col>
      <xdr:colOff>95250</xdr:colOff>
      <xdr:row>74</xdr:row>
      <xdr:rowOff>114300</xdr:rowOff>
    </xdr:from>
    <xdr:to>
      <xdr:col>0</xdr:col>
      <xdr:colOff>2381250</xdr:colOff>
      <xdr:row>86</xdr:row>
      <xdr:rowOff>25400</xdr:rowOff>
    </xdr:to>
    <xdr:pic>
      <xdr:nvPicPr>
        <xdr:cNvPr id="3" name="Picture 2">
          <a:extLst>
            <a:ext uri="{FF2B5EF4-FFF2-40B4-BE49-F238E27FC236}">
              <a16:creationId xmlns:a16="http://schemas.microsoft.com/office/drawing/2014/main" id="{BBF37310-3299-4C22-903B-035DDBDC659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829925"/>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60</xdr:row>
      <xdr:rowOff>114300</xdr:rowOff>
    </xdr:from>
    <xdr:to>
      <xdr:col>0</xdr:col>
      <xdr:colOff>2354580</xdr:colOff>
      <xdr:row>72</xdr:row>
      <xdr:rowOff>29210</xdr:rowOff>
    </xdr:to>
    <xdr:pic>
      <xdr:nvPicPr>
        <xdr:cNvPr id="2" name="Picture 1">
          <a:extLst>
            <a:ext uri="{FF2B5EF4-FFF2-40B4-BE49-F238E27FC236}">
              <a16:creationId xmlns:a16="http://schemas.microsoft.com/office/drawing/2014/main" id="{65B02847-DABF-4BC3-BE54-6E2DE8DF55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829675"/>
          <a:ext cx="2265680" cy="1629410"/>
        </a:xfrm>
        <a:prstGeom prst="rect">
          <a:avLst/>
        </a:prstGeom>
        <a:noFill/>
        <a:ln>
          <a:noFill/>
        </a:ln>
      </xdr:spPr>
    </xdr:pic>
    <xdr:clientData/>
  </xdr:twoCellAnchor>
  <xdr:twoCellAnchor editAs="oneCell">
    <xdr:from>
      <xdr:col>0</xdr:col>
      <xdr:colOff>88900</xdr:colOff>
      <xdr:row>76</xdr:row>
      <xdr:rowOff>101600</xdr:rowOff>
    </xdr:from>
    <xdr:to>
      <xdr:col>0</xdr:col>
      <xdr:colOff>2374900</xdr:colOff>
      <xdr:row>88</xdr:row>
      <xdr:rowOff>12700</xdr:rowOff>
    </xdr:to>
    <xdr:pic>
      <xdr:nvPicPr>
        <xdr:cNvPr id="3" name="Picture 2">
          <a:extLst>
            <a:ext uri="{FF2B5EF4-FFF2-40B4-BE49-F238E27FC236}">
              <a16:creationId xmlns:a16="http://schemas.microsoft.com/office/drawing/2014/main" id="{7B7CAA45-648C-4F2F-8305-FF348677F8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102975"/>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60</xdr:row>
      <xdr:rowOff>114300</xdr:rowOff>
    </xdr:from>
    <xdr:to>
      <xdr:col>0</xdr:col>
      <xdr:colOff>2348230</xdr:colOff>
      <xdr:row>72</xdr:row>
      <xdr:rowOff>29210</xdr:rowOff>
    </xdr:to>
    <xdr:pic>
      <xdr:nvPicPr>
        <xdr:cNvPr id="2" name="Picture 1">
          <a:extLst>
            <a:ext uri="{FF2B5EF4-FFF2-40B4-BE49-F238E27FC236}">
              <a16:creationId xmlns:a16="http://schemas.microsoft.com/office/drawing/2014/main" id="{C56480EE-ED13-4225-8368-9DF32486AE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829675"/>
          <a:ext cx="2265680" cy="1629410"/>
        </a:xfrm>
        <a:prstGeom prst="rect">
          <a:avLst/>
        </a:prstGeom>
        <a:noFill/>
        <a:ln>
          <a:noFill/>
        </a:ln>
      </xdr:spPr>
    </xdr:pic>
    <xdr:clientData/>
  </xdr:twoCellAnchor>
  <xdr:twoCellAnchor editAs="oneCell">
    <xdr:from>
      <xdr:col>0</xdr:col>
      <xdr:colOff>88900</xdr:colOff>
      <xdr:row>76</xdr:row>
      <xdr:rowOff>107950</xdr:rowOff>
    </xdr:from>
    <xdr:to>
      <xdr:col>0</xdr:col>
      <xdr:colOff>2374900</xdr:colOff>
      <xdr:row>88</xdr:row>
      <xdr:rowOff>19050</xdr:rowOff>
    </xdr:to>
    <xdr:pic>
      <xdr:nvPicPr>
        <xdr:cNvPr id="3" name="Picture 2">
          <a:extLst>
            <a:ext uri="{FF2B5EF4-FFF2-40B4-BE49-F238E27FC236}">
              <a16:creationId xmlns:a16="http://schemas.microsoft.com/office/drawing/2014/main" id="{BCE40DD2-3FA1-46CF-80D8-D97916A90DC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109325"/>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59</xdr:row>
      <xdr:rowOff>107950</xdr:rowOff>
    </xdr:from>
    <xdr:to>
      <xdr:col>0</xdr:col>
      <xdr:colOff>2373630</xdr:colOff>
      <xdr:row>71</xdr:row>
      <xdr:rowOff>22860</xdr:rowOff>
    </xdr:to>
    <xdr:pic>
      <xdr:nvPicPr>
        <xdr:cNvPr id="2" name="Picture 1">
          <a:extLst>
            <a:ext uri="{FF2B5EF4-FFF2-40B4-BE49-F238E27FC236}">
              <a16:creationId xmlns:a16="http://schemas.microsoft.com/office/drawing/2014/main" id="{1B4CFE9E-AC7D-44BB-AF7F-E814EF5815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680450"/>
          <a:ext cx="2265680" cy="1629410"/>
        </a:xfrm>
        <a:prstGeom prst="rect">
          <a:avLst/>
        </a:prstGeom>
        <a:noFill/>
        <a:ln>
          <a:noFill/>
        </a:ln>
      </xdr:spPr>
    </xdr:pic>
    <xdr:clientData/>
  </xdr:twoCellAnchor>
  <xdr:twoCellAnchor editAs="oneCell">
    <xdr:from>
      <xdr:col>0</xdr:col>
      <xdr:colOff>101600</xdr:colOff>
      <xdr:row>75</xdr:row>
      <xdr:rowOff>107950</xdr:rowOff>
    </xdr:from>
    <xdr:to>
      <xdr:col>0</xdr:col>
      <xdr:colOff>2387600</xdr:colOff>
      <xdr:row>87</xdr:row>
      <xdr:rowOff>19050</xdr:rowOff>
    </xdr:to>
    <xdr:pic>
      <xdr:nvPicPr>
        <xdr:cNvPr id="3" name="Picture 2">
          <a:extLst>
            <a:ext uri="{FF2B5EF4-FFF2-40B4-BE49-F238E27FC236}">
              <a16:creationId xmlns:a16="http://schemas.microsoft.com/office/drawing/2014/main" id="{D3266CDD-BC61-4AC3-92D3-736871AB607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0966450"/>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62</xdr:row>
      <xdr:rowOff>114300</xdr:rowOff>
    </xdr:from>
    <xdr:to>
      <xdr:col>0</xdr:col>
      <xdr:colOff>2341880</xdr:colOff>
      <xdr:row>74</xdr:row>
      <xdr:rowOff>29210</xdr:rowOff>
    </xdr:to>
    <xdr:pic>
      <xdr:nvPicPr>
        <xdr:cNvPr id="2" name="Picture 1">
          <a:extLst>
            <a:ext uri="{FF2B5EF4-FFF2-40B4-BE49-F238E27FC236}">
              <a16:creationId xmlns:a16="http://schemas.microsoft.com/office/drawing/2014/main" id="{F951DD4D-81A5-4620-9F61-23433A629A4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115425"/>
          <a:ext cx="2265680" cy="1629410"/>
        </a:xfrm>
        <a:prstGeom prst="rect">
          <a:avLst/>
        </a:prstGeom>
        <a:noFill/>
        <a:ln>
          <a:noFill/>
        </a:ln>
      </xdr:spPr>
    </xdr:pic>
    <xdr:clientData/>
  </xdr:twoCellAnchor>
  <xdr:twoCellAnchor editAs="oneCell">
    <xdr:from>
      <xdr:col>0</xdr:col>
      <xdr:colOff>76200</xdr:colOff>
      <xdr:row>78</xdr:row>
      <xdr:rowOff>120650</xdr:rowOff>
    </xdr:from>
    <xdr:to>
      <xdr:col>0</xdr:col>
      <xdr:colOff>2362200</xdr:colOff>
      <xdr:row>90</xdr:row>
      <xdr:rowOff>31750</xdr:rowOff>
    </xdr:to>
    <xdr:pic>
      <xdr:nvPicPr>
        <xdr:cNvPr id="3" name="Picture 2">
          <a:extLst>
            <a:ext uri="{FF2B5EF4-FFF2-40B4-BE49-F238E27FC236}">
              <a16:creationId xmlns:a16="http://schemas.microsoft.com/office/drawing/2014/main" id="{6A8C485D-C2B5-44C7-A0BF-BF6EF760E7D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407775"/>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55</xdr:row>
      <xdr:rowOff>114300</xdr:rowOff>
    </xdr:from>
    <xdr:to>
      <xdr:col>0</xdr:col>
      <xdr:colOff>2367280</xdr:colOff>
      <xdr:row>67</xdr:row>
      <xdr:rowOff>29210</xdr:rowOff>
    </xdr:to>
    <xdr:pic>
      <xdr:nvPicPr>
        <xdr:cNvPr id="2" name="Picture 1">
          <a:extLst>
            <a:ext uri="{FF2B5EF4-FFF2-40B4-BE49-F238E27FC236}">
              <a16:creationId xmlns:a16="http://schemas.microsoft.com/office/drawing/2014/main" id="{03A46D81-B020-4576-9AE7-92C6D4D71FB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115300"/>
          <a:ext cx="2265680" cy="1629410"/>
        </a:xfrm>
        <a:prstGeom prst="rect">
          <a:avLst/>
        </a:prstGeom>
        <a:noFill/>
        <a:ln>
          <a:noFill/>
        </a:ln>
      </xdr:spPr>
    </xdr:pic>
    <xdr:clientData/>
  </xdr:twoCellAnchor>
  <xdr:twoCellAnchor editAs="oneCell">
    <xdr:from>
      <xdr:col>0</xdr:col>
      <xdr:colOff>88900</xdr:colOff>
      <xdr:row>71</xdr:row>
      <xdr:rowOff>114300</xdr:rowOff>
    </xdr:from>
    <xdr:to>
      <xdr:col>0</xdr:col>
      <xdr:colOff>2374900</xdr:colOff>
      <xdr:row>83</xdr:row>
      <xdr:rowOff>25400</xdr:rowOff>
    </xdr:to>
    <xdr:pic>
      <xdr:nvPicPr>
        <xdr:cNvPr id="3" name="Picture 2">
          <a:extLst>
            <a:ext uri="{FF2B5EF4-FFF2-40B4-BE49-F238E27FC236}">
              <a16:creationId xmlns:a16="http://schemas.microsoft.com/office/drawing/2014/main" id="{66369D05-AAE7-4416-A642-1238562240C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401300"/>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56</xdr:row>
      <xdr:rowOff>101600</xdr:rowOff>
    </xdr:from>
    <xdr:to>
      <xdr:col>0</xdr:col>
      <xdr:colOff>2348230</xdr:colOff>
      <xdr:row>68</xdr:row>
      <xdr:rowOff>16510</xdr:rowOff>
    </xdr:to>
    <xdr:pic>
      <xdr:nvPicPr>
        <xdr:cNvPr id="2" name="Picture 1">
          <a:extLst>
            <a:ext uri="{FF2B5EF4-FFF2-40B4-BE49-F238E27FC236}">
              <a16:creationId xmlns:a16="http://schemas.microsoft.com/office/drawing/2014/main" id="{39668EA9-E49D-4ABC-87F9-E0B31C2EFB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245475"/>
          <a:ext cx="2265680" cy="1629410"/>
        </a:xfrm>
        <a:prstGeom prst="rect">
          <a:avLst/>
        </a:prstGeom>
        <a:noFill/>
        <a:ln>
          <a:noFill/>
        </a:ln>
      </xdr:spPr>
    </xdr:pic>
    <xdr:clientData/>
  </xdr:twoCellAnchor>
  <xdr:twoCellAnchor editAs="oneCell">
    <xdr:from>
      <xdr:col>0</xdr:col>
      <xdr:colOff>95250</xdr:colOff>
      <xdr:row>72</xdr:row>
      <xdr:rowOff>88900</xdr:rowOff>
    </xdr:from>
    <xdr:to>
      <xdr:col>0</xdr:col>
      <xdr:colOff>2381250</xdr:colOff>
      <xdr:row>84</xdr:row>
      <xdr:rowOff>0</xdr:rowOff>
    </xdr:to>
    <xdr:pic>
      <xdr:nvPicPr>
        <xdr:cNvPr id="3" name="Picture 2">
          <a:extLst>
            <a:ext uri="{FF2B5EF4-FFF2-40B4-BE49-F238E27FC236}">
              <a16:creationId xmlns:a16="http://schemas.microsoft.com/office/drawing/2014/main" id="{4A7FA132-93D6-4EB4-9CA4-04838F615E2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518775"/>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63</xdr:row>
      <xdr:rowOff>114300</xdr:rowOff>
    </xdr:from>
    <xdr:to>
      <xdr:col>0</xdr:col>
      <xdr:colOff>2335530</xdr:colOff>
      <xdr:row>75</xdr:row>
      <xdr:rowOff>29210</xdr:rowOff>
    </xdr:to>
    <xdr:pic>
      <xdr:nvPicPr>
        <xdr:cNvPr id="2" name="Picture 1">
          <a:extLst>
            <a:ext uri="{FF2B5EF4-FFF2-40B4-BE49-F238E27FC236}">
              <a16:creationId xmlns:a16="http://schemas.microsoft.com/office/drawing/2014/main" id="{F674CCEB-A662-43B7-ACF0-73AB202C44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9258300"/>
          <a:ext cx="2265680" cy="1629410"/>
        </a:xfrm>
        <a:prstGeom prst="rect">
          <a:avLst/>
        </a:prstGeom>
        <a:noFill/>
        <a:ln>
          <a:noFill/>
        </a:ln>
      </xdr:spPr>
    </xdr:pic>
    <xdr:clientData/>
  </xdr:twoCellAnchor>
  <xdr:twoCellAnchor editAs="oneCell">
    <xdr:from>
      <xdr:col>0</xdr:col>
      <xdr:colOff>69850</xdr:colOff>
      <xdr:row>79</xdr:row>
      <xdr:rowOff>107950</xdr:rowOff>
    </xdr:from>
    <xdr:to>
      <xdr:col>0</xdr:col>
      <xdr:colOff>2355850</xdr:colOff>
      <xdr:row>91</xdr:row>
      <xdr:rowOff>19050</xdr:rowOff>
    </xdr:to>
    <xdr:pic>
      <xdr:nvPicPr>
        <xdr:cNvPr id="3" name="Picture 2">
          <a:extLst>
            <a:ext uri="{FF2B5EF4-FFF2-40B4-BE49-F238E27FC236}">
              <a16:creationId xmlns:a16="http://schemas.microsoft.com/office/drawing/2014/main" id="{6F76B0D9-B6D2-46DA-96BD-34FD23D4DB2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537950"/>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111</xdr:row>
      <xdr:rowOff>107950</xdr:rowOff>
    </xdr:from>
    <xdr:to>
      <xdr:col>0</xdr:col>
      <xdr:colOff>2439670</xdr:colOff>
      <xdr:row>122</xdr:row>
      <xdr:rowOff>72390</xdr:rowOff>
    </xdr:to>
    <xdr:pic>
      <xdr:nvPicPr>
        <xdr:cNvPr id="2" name="Picture 1">
          <a:extLst>
            <a:ext uri="{FF2B5EF4-FFF2-40B4-BE49-F238E27FC236}">
              <a16:creationId xmlns:a16="http://schemas.microsoft.com/office/drawing/2014/main" id="{A2DFB45F-B43A-4337-90CE-B8E36554E42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6252825"/>
          <a:ext cx="2369820" cy="1536065"/>
        </a:xfrm>
        <a:prstGeom prst="rect">
          <a:avLst/>
        </a:prstGeom>
        <a:noFill/>
        <a:ln>
          <a:noFill/>
        </a:ln>
      </xdr:spPr>
    </xdr:pic>
    <xdr:clientData/>
  </xdr:twoCellAnchor>
  <xdr:twoCellAnchor editAs="oneCell">
    <xdr:from>
      <xdr:col>0</xdr:col>
      <xdr:colOff>71442</xdr:colOff>
      <xdr:row>96</xdr:row>
      <xdr:rowOff>0</xdr:rowOff>
    </xdr:from>
    <xdr:to>
      <xdr:col>0</xdr:col>
      <xdr:colOff>2441262</xdr:colOff>
      <xdr:row>106</xdr:row>
      <xdr:rowOff>91440</xdr:rowOff>
    </xdr:to>
    <xdr:pic>
      <xdr:nvPicPr>
        <xdr:cNvPr id="3" name="Picture 2">
          <a:extLst>
            <a:ext uri="{FF2B5EF4-FFF2-40B4-BE49-F238E27FC236}">
              <a16:creationId xmlns:a16="http://schemas.microsoft.com/office/drawing/2014/main" id="{DC1C7F35-80E9-4B6A-8F9D-8765FF9DCF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858875"/>
          <a:ext cx="2369820" cy="152019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126</xdr:row>
      <xdr:rowOff>63500</xdr:rowOff>
    </xdr:from>
    <xdr:to>
      <xdr:col>0</xdr:col>
      <xdr:colOff>2320290</xdr:colOff>
      <xdr:row>137</xdr:row>
      <xdr:rowOff>12700</xdr:rowOff>
    </xdr:to>
    <xdr:pic>
      <xdr:nvPicPr>
        <xdr:cNvPr id="2" name="Picture 1">
          <a:extLst>
            <a:ext uri="{FF2B5EF4-FFF2-40B4-BE49-F238E27FC236}">
              <a16:creationId xmlns:a16="http://schemas.microsoft.com/office/drawing/2014/main" id="{18738228-F61E-4024-B967-98F2C487AE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8332450"/>
          <a:ext cx="2177415" cy="1520825"/>
        </a:xfrm>
        <a:prstGeom prst="rect">
          <a:avLst/>
        </a:prstGeom>
        <a:noFill/>
        <a:ln>
          <a:noFill/>
        </a:ln>
      </xdr:spPr>
    </xdr:pic>
    <xdr:clientData/>
  </xdr:twoCellAnchor>
  <xdr:twoCellAnchor editAs="oneCell">
    <xdr:from>
      <xdr:col>0</xdr:col>
      <xdr:colOff>146050</xdr:colOff>
      <xdr:row>111</xdr:row>
      <xdr:rowOff>57150</xdr:rowOff>
    </xdr:from>
    <xdr:to>
      <xdr:col>0</xdr:col>
      <xdr:colOff>2432050</xdr:colOff>
      <xdr:row>122</xdr:row>
      <xdr:rowOff>95250</xdr:rowOff>
    </xdr:to>
    <xdr:pic>
      <xdr:nvPicPr>
        <xdr:cNvPr id="3" name="Picture 2">
          <a:extLst>
            <a:ext uri="{FF2B5EF4-FFF2-40B4-BE49-F238E27FC236}">
              <a16:creationId xmlns:a16="http://schemas.microsoft.com/office/drawing/2014/main" id="{F302D5E5-F208-40BA-A0DC-94DC674A7F8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6050" y="16182975"/>
          <a:ext cx="2286000" cy="160972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113</xdr:row>
      <xdr:rowOff>0</xdr:rowOff>
    </xdr:from>
    <xdr:to>
      <xdr:col>0</xdr:col>
      <xdr:colOff>2341566</xdr:colOff>
      <xdr:row>124</xdr:row>
      <xdr:rowOff>66040</xdr:rowOff>
    </xdr:to>
    <xdr:pic>
      <xdr:nvPicPr>
        <xdr:cNvPr id="2" name="Picture 1">
          <a:extLst>
            <a:ext uri="{FF2B5EF4-FFF2-40B4-BE49-F238E27FC236}">
              <a16:creationId xmlns:a16="http://schemas.microsoft.com/office/drawing/2014/main" id="{5CC0AD02-1CE3-4C84-978D-1F384F81251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4043660"/>
          <a:ext cx="2286000" cy="1490980"/>
        </a:xfrm>
        <a:prstGeom prst="rect">
          <a:avLst/>
        </a:prstGeom>
        <a:noFill/>
        <a:ln>
          <a:noFill/>
        </a:ln>
      </xdr:spPr>
    </xdr:pic>
    <xdr:clientData/>
  </xdr:twoCellAnchor>
  <xdr:twoCellAnchor editAs="oneCell">
    <xdr:from>
      <xdr:col>0</xdr:col>
      <xdr:colOff>71442</xdr:colOff>
      <xdr:row>97</xdr:row>
      <xdr:rowOff>63496</xdr:rowOff>
    </xdr:from>
    <xdr:to>
      <xdr:col>0</xdr:col>
      <xdr:colOff>2357442</xdr:colOff>
      <xdr:row>109</xdr:row>
      <xdr:rowOff>2536</xdr:rowOff>
    </xdr:to>
    <xdr:pic>
      <xdr:nvPicPr>
        <xdr:cNvPr id="3" name="Picture 2">
          <a:extLst>
            <a:ext uri="{FF2B5EF4-FFF2-40B4-BE49-F238E27FC236}">
              <a16:creationId xmlns:a16="http://schemas.microsoft.com/office/drawing/2014/main" id="{06066956-C0EF-4343-9B91-FCF886AA06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2034516"/>
          <a:ext cx="2286000" cy="149352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119</xdr:row>
      <xdr:rowOff>71434</xdr:rowOff>
    </xdr:from>
    <xdr:to>
      <xdr:col>0</xdr:col>
      <xdr:colOff>2346965</xdr:colOff>
      <xdr:row>130</xdr:row>
      <xdr:rowOff>67624</xdr:rowOff>
    </xdr:to>
    <xdr:pic>
      <xdr:nvPicPr>
        <xdr:cNvPr id="2" name="Picture 1">
          <a:extLst>
            <a:ext uri="{FF2B5EF4-FFF2-40B4-BE49-F238E27FC236}">
              <a16:creationId xmlns:a16="http://schemas.microsoft.com/office/drawing/2014/main" id="{284C8896-37A5-47BD-B846-2FDBE4FFBB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5806734"/>
          <a:ext cx="2267585" cy="1421130"/>
        </a:xfrm>
        <a:prstGeom prst="rect">
          <a:avLst/>
        </a:prstGeom>
        <a:noFill/>
        <a:ln>
          <a:noFill/>
        </a:ln>
      </xdr:spPr>
    </xdr:pic>
    <xdr:clientData/>
  </xdr:twoCellAnchor>
  <xdr:twoCellAnchor editAs="oneCell">
    <xdr:from>
      <xdr:col>0</xdr:col>
      <xdr:colOff>119063</xdr:colOff>
      <xdr:row>134</xdr:row>
      <xdr:rowOff>87313</xdr:rowOff>
    </xdr:from>
    <xdr:to>
      <xdr:col>0</xdr:col>
      <xdr:colOff>2386648</xdr:colOff>
      <xdr:row>145</xdr:row>
      <xdr:rowOff>83503</xdr:rowOff>
    </xdr:to>
    <xdr:pic>
      <xdr:nvPicPr>
        <xdr:cNvPr id="3" name="Picture 2">
          <a:extLst>
            <a:ext uri="{FF2B5EF4-FFF2-40B4-BE49-F238E27FC236}">
              <a16:creationId xmlns:a16="http://schemas.microsoft.com/office/drawing/2014/main" id="{97E98AFD-EEAC-46FD-8543-16CDE5CA16F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7765713"/>
          <a:ext cx="2267585" cy="142113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72</xdr:row>
      <xdr:rowOff>55558</xdr:rowOff>
    </xdr:from>
    <xdr:to>
      <xdr:col>0</xdr:col>
      <xdr:colOff>2346965</xdr:colOff>
      <xdr:row>83</xdr:row>
      <xdr:rowOff>121598</xdr:rowOff>
    </xdr:to>
    <xdr:pic>
      <xdr:nvPicPr>
        <xdr:cNvPr id="2" name="Picture 1">
          <a:extLst>
            <a:ext uri="{FF2B5EF4-FFF2-40B4-BE49-F238E27FC236}">
              <a16:creationId xmlns:a16="http://schemas.microsoft.com/office/drawing/2014/main" id="{73CE60CF-8AD3-4E5D-A66F-DC1E5FAE616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702478"/>
          <a:ext cx="2267585" cy="1490980"/>
        </a:xfrm>
        <a:prstGeom prst="rect">
          <a:avLst/>
        </a:prstGeom>
        <a:noFill/>
        <a:ln>
          <a:noFill/>
        </a:ln>
      </xdr:spPr>
    </xdr:pic>
    <xdr:clientData/>
  </xdr:twoCellAnchor>
  <xdr:twoCellAnchor editAs="oneCell">
    <xdr:from>
      <xdr:col>0</xdr:col>
      <xdr:colOff>95251</xdr:colOff>
      <xdr:row>89</xdr:row>
      <xdr:rowOff>0</xdr:rowOff>
    </xdr:from>
    <xdr:to>
      <xdr:col>0</xdr:col>
      <xdr:colOff>2362836</xdr:colOff>
      <xdr:row>100</xdr:row>
      <xdr:rowOff>66040</xdr:rowOff>
    </xdr:to>
    <xdr:pic>
      <xdr:nvPicPr>
        <xdr:cNvPr id="3" name="Picture 2">
          <a:extLst>
            <a:ext uri="{FF2B5EF4-FFF2-40B4-BE49-F238E27FC236}">
              <a16:creationId xmlns:a16="http://schemas.microsoft.com/office/drawing/2014/main" id="{5FCE355E-5247-45FD-AD1D-E76F78C4CC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1849100"/>
          <a:ext cx="2267585" cy="1490980"/>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83</xdr:row>
      <xdr:rowOff>55558</xdr:rowOff>
    </xdr:from>
    <xdr:to>
      <xdr:col>0</xdr:col>
      <xdr:colOff>2346965</xdr:colOff>
      <xdr:row>94</xdr:row>
      <xdr:rowOff>64448</xdr:rowOff>
    </xdr:to>
    <xdr:pic>
      <xdr:nvPicPr>
        <xdr:cNvPr id="2" name="Picture 1">
          <a:extLst>
            <a:ext uri="{FF2B5EF4-FFF2-40B4-BE49-F238E27FC236}">
              <a16:creationId xmlns:a16="http://schemas.microsoft.com/office/drawing/2014/main" id="{C33B7965-8E71-4804-A724-0632CDCC33D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112178"/>
          <a:ext cx="2267585" cy="1433830"/>
        </a:xfrm>
        <a:prstGeom prst="rect">
          <a:avLst/>
        </a:prstGeom>
        <a:noFill/>
        <a:ln>
          <a:noFill/>
        </a:ln>
      </xdr:spPr>
    </xdr:pic>
    <xdr:clientData/>
  </xdr:twoCellAnchor>
  <xdr:twoCellAnchor editAs="oneCell">
    <xdr:from>
      <xdr:col>0</xdr:col>
      <xdr:colOff>79375</xdr:colOff>
      <xdr:row>98</xdr:row>
      <xdr:rowOff>119062</xdr:rowOff>
    </xdr:from>
    <xdr:to>
      <xdr:col>0</xdr:col>
      <xdr:colOff>2346960</xdr:colOff>
      <xdr:row>110</xdr:row>
      <xdr:rowOff>58102</xdr:rowOff>
    </xdr:to>
    <xdr:pic>
      <xdr:nvPicPr>
        <xdr:cNvPr id="3" name="Picture 2">
          <a:extLst>
            <a:ext uri="{FF2B5EF4-FFF2-40B4-BE49-F238E27FC236}">
              <a16:creationId xmlns:a16="http://schemas.microsoft.com/office/drawing/2014/main" id="{28573957-86FC-40D0-8A4D-D53A8DC6053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118782"/>
          <a:ext cx="2267585" cy="149352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85</xdr:row>
      <xdr:rowOff>0</xdr:rowOff>
    </xdr:from>
    <xdr:to>
      <xdr:col>0</xdr:col>
      <xdr:colOff>2362841</xdr:colOff>
      <xdr:row>96</xdr:row>
      <xdr:rowOff>2540</xdr:rowOff>
    </xdr:to>
    <xdr:pic>
      <xdr:nvPicPr>
        <xdr:cNvPr id="2" name="Picture 1">
          <a:extLst>
            <a:ext uri="{FF2B5EF4-FFF2-40B4-BE49-F238E27FC236}">
              <a16:creationId xmlns:a16="http://schemas.microsoft.com/office/drawing/2014/main" id="{FCF770D8-544A-4A41-9650-762CDEAC4B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553700"/>
          <a:ext cx="2267585" cy="1427480"/>
        </a:xfrm>
        <a:prstGeom prst="rect">
          <a:avLst/>
        </a:prstGeom>
        <a:noFill/>
        <a:ln>
          <a:noFill/>
        </a:ln>
      </xdr:spPr>
    </xdr:pic>
    <xdr:clientData/>
  </xdr:twoCellAnchor>
  <xdr:twoCellAnchor editAs="oneCell">
    <xdr:from>
      <xdr:col>0</xdr:col>
      <xdr:colOff>95256</xdr:colOff>
      <xdr:row>101</xdr:row>
      <xdr:rowOff>0</xdr:rowOff>
    </xdr:from>
    <xdr:to>
      <xdr:col>0</xdr:col>
      <xdr:colOff>2362841</xdr:colOff>
      <xdr:row>112</xdr:row>
      <xdr:rowOff>2540</xdr:rowOff>
    </xdr:to>
    <xdr:pic>
      <xdr:nvPicPr>
        <xdr:cNvPr id="3" name="Picture 2">
          <a:extLst>
            <a:ext uri="{FF2B5EF4-FFF2-40B4-BE49-F238E27FC236}">
              <a16:creationId xmlns:a16="http://schemas.microsoft.com/office/drawing/2014/main" id="{3BC945B0-EB7E-44A2-A8B3-58706BB1BD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626340"/>
          <a:ext cx="2267585" cy="142748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102</xdr:row>
      <xdr:rowOff>0</xdr:rowOff>
    </xdr:from>
    <xdr:to>
      <xdr:col>0</xdr:col>
      <xdr:colOff>2331089</xdr:colOff>
      <xdr:row>113</xdr:row>
      <xdr:rowOff>66040</xdr:rowOff>
    </xdr:to>
    <xdr:pic>
      <xdr:nvPicPr>
        <xdr:cNvPr id="2" name="Picture 1">
          <a:extLst>
            <a:ext uri="{FF2B5EF4-FFF2-40B4-BE49-F238E27FC236}">
              <a16:creationId xmlns:a16="http://schemas.microsoft.com/office/drawing/2014/main" id="{47ED916A-E2D3-41C3-890E-670C4BE5F86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2740640"/>
          <a:ext cx="2267585" cy="1490980"/>
        </a:xfrm>
        <a:prstGeom prst="rect">
          <a:avLst/>
        </a:prstGeom>
        <a:noFill/>
        <a:ln>
          <a:noFill/>
        </a:ln>
      </xdr:spPr>
    </xdr:pic>
    <xdr:clientData/>
  </xdr:twoCellAnchor>
  <xdr:twoCellAnchor editAs="oneCell">
    <xdr:from>
      <xdr:col>0</xdr:col>
      <xdr:colOff>79376</xdr:colOff>
      <xdr:row>118</xdr:row>
      <xdr:rowOff>0</xdr:rowOff>
    </xdr:from>
    <xdr:to>
      <xdr:col>0</xdr:col>
      <xdr:colOff>2346961</xdr:colOff>
      <xdr:row>129</xdr:row>
      <xdr:rowOff>66040</xdr:rowOff>
    </xdr:to>
    <xdr:pic>
      <xdr:nvPicPr>
        <xdr:cNvPr id="3" name="Picture 2">
          <a:extLst>
            <a:ext uri="{FF2B5EF4-FFF2-40B4-BE49-F238E27FC236}">
              <a16:creationId xmlns:a16="http://schemas.microsoft.com/office/drawing/2014/main" id="{B700576D-D538-4AC5-B712-BC6AD04F5BC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4813280"/>
          <a:ext cx="2267585" cy="1490980"/>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96</xdr:row>
      <xdr:rowOff>0</xdr:rowOff>
    </xdr:from>
    <xdr:to>
      <xdr:col>0</xdr:col>
      <xdr:colOff>2362841</xdr:colOff>
      <xdr:row>107</xdr:row>
      <xdr:rowOff>2540</xdr:rowOff>
    </xdr:to>
    <xdr:pic>
      <xdr:nvPicPr>
        <xdr:cNvPr id="2" name="Picture 1">
          <a:extLst>
            <a:ext uri="{FF2B5EF4-FFF2-40B4-BE49-F238E27FC236}">
              <a16:creationId xmlns:a16="http://schemas.microsoft.com/office/drawing/2014/main" id="{B3018B1E-0660-47AB-BC68-EB5A5C9F5FE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611100"/>
          <a:ext cx="2267585" cy="1427480"/>
        </a:xfrm>
        <a:prstGeom prst="rect">
          <a:avLst/>
        </a:prstGeom>
        <a:noFill/>
        <a:ln>
          <a:noFill/>
        </a:ln>
      </xdr:spPr>
    </xdr:pic>
    <xdr:clientData/>
  </xdr:twoCellAnchor>
  <xdr:twoCellAnchor editAs="oneCell">
    <xdr:from>
      <xdr:col>0</xdr:col>
      <xdr:colOff>71437</xdr:colOff>
      <xdr:row>112</xdr:row>
      <xdr:rowOff>0</xdr:rowOff>
    </xdr:from>
    <xdr:to>
      <xdr:col>0</xdr:col>
      <xdr:colOff>2339022</xdr:colOff>
      <xdr:row>123</xdr:row>
      <xdr:rowOff>2540</xdr:rowOff>
    </xdr:to>
    <xdr:pic>
      <xdr:nvPicPr>
        <xdr:cNvPr id="3" name="Picture 2">
          <a:extLst>
            <a:ext uri="{FF2B5EF4-FFF2-40B4-BE49-F238E27FC236}">
              <a16:creationId xmlns:a16="http://schemas.microsoft.com/office/drawing/2014/main" id="{1A1AB323-36CD-4497-AEF2-7153CB07EA9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4683740"/>
          <a:ext cx="2267585" cy="14274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81</xdr:row>
      <xdr:rowOff>0</xdr:rowOff>
    </xdr:from>
    <xdr:to>
      <xdr:col>0</xdr:col>
      <xdr:colOff>2362841</xdr:colOff>
      <xdr:row>92</xdr:row>
      <xdr:rowOff>2540</xdr:rowOff>
    </xdr:to>
    <xdr:pic>
      <xdr:nvPicPr>
        <xdr:cNvPr id="2" name="Picture 1">
          <a:extLst>
            <a:ext uri="{FF2B5EF4-FFF2-40B4-BE49-F238E27FC236}">
              <a16:creationId xmlns:a16="http://schemas.microsoft.com/office/drawing/2014/main" id="{240B2397-5FE6-43A3-A645-4FCB968393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165080"/>
          <a:ext cx="2267585" cy="1427480"/>
        </a:xfrm>
        <a:prstGeom prst="rect">
          <a:avLst/>
        </a:prstGeom>
        <a:noFill/>
        <a:ln>
          <a:noFill/>
        </a:ln>
      </xdr:spPr>
    </xdr:pic>
    <xdr:clientData/>
  </xdr:twoCellAnchor>
  <xdr:twoCellAnchor editAs="oneCell">
    <xdr:from>
      <xdr:col>0</xdr:col>
      <xdr:colOff>87318</xdr:colOff>
      <xdr:row>97</xdr:row>
      <xdr:rowOff>0</xdr:rowOff>
    </xdr:from>
    <xdr:to>
      <xdr:col>0</xdr:col>
      <xdr:colOff>2354903</xdr:colOff>
      <xdr:row>108</xdr:row>
      <xdr:rowOff>2540</xdr:rowOff>
    </xdr:to>
    <xdr:pic>
      <xdr:nvPicPr>
        <xdr:cNvPr id="3" name="Picture 2">
          <a:extLst>
            <a:ext uri="{FF2B5EF4-FFF2-40B4-BE49-F238E27FC236}">
              <a16:creationId xmlns:a16="http://schemas.microsoft.com/office/drawing/2014/main" id="{F3B3EE30-0BD8-4644-9A01-D2FD80C0AAE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237720"/>
          <a:ext cx="2267585" cy="1427480"/>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65</xdr:row>
      <xdr:rowOff>0</xdr:rowOff>
    </xdr:from>
    <xdr:to>
      <xdr:col>0</xdr:col>
      <xdr:colOff>2354900</xdr:colOff>
      <xdr:row>76</xdr:row>
      <xdr:rowOff>66040</xdr:rowOff>
    </xdr:to>
    <xdr:pic>
      <xdr:nvPicPr>
        <xdr:cNvPr id="2" name="Picture 1">
          <a:extLst>
            <a:ext uri="{FF2B5EF4-FFF2-40B4-BE49-F238E27FC236}">
              <a16:creationId xmlns:a16="http://schemas.microsoft.com/office/drawing/2014/main" id="{6F4E6A13-945E-4696-A458-0BF95F961A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8481060"/>
          <a:ext cx="2267585" cy="1490980"/>
        </a:xfrm>
        <a:prstGeom prst="rect">
          <a:avLst/>
        </a:prstGeom>
        <a:noFill/>
        <a:ln>
          <a:noFill/>
        </a:ln>
      </xdr:spPr>
    </xdr:pic>
    <xdr:clientData/>
  </xdr:twoCellAnchor>
  <xdr:twoCellAnchor editAs="oneCell">
    <xdr:from>
      <xdr:col>0</xdr:col>
      <xdr:colOff>79378</xdr:colOff>
      <xdr:row>81</xdr:row>
      <xdr:rowOff>0</xdr:rowOff>
    </xdr:from>
    <xdr:to>
      <xdr:col>0</xdr:col>
      <xdr:colOff>2346963</xdr:colOff>
      <xdr:row>92</xdr:row>
      <xdr:rowOff>66040</xdr:rowOff>
    </xdr:to>
    <xdr:pic>
      <xdr:nvPicPr>
        <xdr:cNvPr id="3" name="Picture 2">
          <a:extLst>
            <a:ext uri="{FF2B5EF4-FFF2-40B4-BE49-F238E27FC236}">
              <a16:creationId xmlns:a16="http://schemas.microsoft.com/office/drawing/2014/main" id="{1F812ACE-94C3-469C-B93D-9347E595D9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0553700"/>
          <a:ext cx="2267585" cy="149098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91</xdr:row>
      <xdr:rowOff>0</xdr:rowOff>
    </xdr:from>
    <xdr:to>
      <xdr:col>0</xdr:col>
      <xdr:colOff>2370779</xdr:colOff>
      <xdr:row>102</xdr:row>
      <xdr:rowOff>2540</xdr:rowOff>
    </xdr:to>
    <xdr:pic>
      <xdr:nvPicPr>
        <xdr:cNvPr id="2" name="Picture 1">
          <a:extLst>
            <a:ext uri="{FF2B5EF4-FFF2-40B4-BE49-F238E27FC236}">
              <a16:creationId xmlns:a16="http://schemas.microsoft.com/office/drawing/2014/main" id="{7F0FB8A0-2AFE-468C-82FF-ACF52C38B5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1864340"/>
          <a:ext cx="2267585" cy="1427480"/>
        </a:xfrm>
        <a:prstGeom prst="rect">
          <a:avLst/>
        </a:prstGeom>
        <a:noFill/>
        <a:ln>
          <a:noFill/>
        </a:ln>
      </xdr:spPr>
    </xdr:pic>
    <xdr:clientData/>
  </xdr:twoCellAnchor>
  <xdr:twoCellAnchor editAs="oneCell">
    <xdr:from>
      <xdr:col>0</xdr:col>
      <xdr:colOff>95256</xdr:colOff>
      <xdr:row>107</xdr:row>
      <xdr:rowOff>0</xdr:rowOff>
    </xdr:from>
    <xdr:to>
      <xdr:col>0</xdr:col>
      <xdr:colOff>2362841</xdr:colOff>
      <xdr:row>118</xdr:row>
      <xdr:rowOff>2540</xdr:rowOff>
    </xdr:to>
    <xdr:pic>
      <xdr:nvPicPr>
        <xdr:cNvPr id="3" name="Picture 2">
          <a:extLst>
            <a:ext uri="{FF2B5EF4-FFF2-40B4-BE49-F238E27FC236}">
              <a16:creationId xmlns:a16="http://schemas.microsoft.com/office/drawing/2014/main" id="{8C820739-466E-4A37-8F3E-BF20881C51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936980"/>
          <a:ext cx="2267585" cy="1427480"/>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83</xdr:row>
      <xdr:rowOff>0</xdr:rowOff>
    </xdr:from>
    <xdr:to>
      <xdr:col>0</xdr:col>
      <xdr:colOff>2362841</xdr:colOff>
      <xdr:row>94</xdr:row>
      <xdr:rowOff>66040</xdr:rowOff>
    </xdr:to>
    <xdr:pic>
      <xdr:nvPicPr>
        <xdr:cNvPr id="2" name="Picture 1">
          <a:extLst>
            <a:ext uri="{FF2B5EF4-FFF2-40B4-BE49-F238E27FC236}">
              <a16:creationId xmlns:a16="http://schemas.microsoft.com/office/drawing/2014/main" id="{0EBE65D7-E9CB-4E0C-AD70-C534D9CC4A5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553700"/>
          <a:ext cx="2267585" cy="1490980"/>
        </a:xfrm>
        <a:prstGeom prst="rect">
          <a:avLst/>
        </a:prstGeom>
        <a:noFill/>
        <a:ln>
          <a:noFill/>
        </a:ln>
      </xdr:spPr>
    </xdr:pic>
    <xdr:clientData/>
  </xdr:twoCellAnchor>
  <xdr:twoCellAnchor editAs="oneCell">
    <xdr:from>
      <xdr:col>0</xdr:col>
      <xdr:colOff>95256</xdr:colOff>
      <xdr:row>99</xdr:row>
      <xdr:rowOff>0</xdr:rowOff>
    </xdr:from>
    <xdr:to>
      <xdr:col>0</xdr:col>
      <xdr:colOff>2362841</xdr:colOff>
      <xdr:row>110</xdr:row>
      <xdr:rowOff>66040</xdr:rowOff>
    </xdr:to>
    <xdr:pic>
      <xdr:nvPicPr>
        <xdr:cNvPr id="3" name="Picture 2">
          <a:extLst>
            <a:ext uri="{FF2B5EF4-FFF2-40B4-BE49-F238E27FC236}">
              <a16:creationId xmlns:a16="http://schemas.microsoft.com/office/drawing/2014/main" id="{2F752C1F-C0C1-4B81-BF37-AA7B906096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626340"/>
          <a:ext cx="2267585" cy="1490980"/>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73</xdr:row>
      <xdr:rowOff>0</xdr:rowOff>
    </xdr:from>
    <xdr:to>
      <xdr:col>0</xdr:col>
      <xdr:colOff>2402523</xdr:colOff>
      <xdr:row>84</xdr:row>
      <xdr:rowOff>66040</xdr:rowOff>
    </xdr:to>
    <xdr:pic>
      <xdr:nvPicPr>
        <xdr:cNvPr id="2" name="Picture 1">
          <a:extLst>
            <a:ext uri="{FF2B5EF4-FFF2-40B4-BE49-F238E27FC236}">
              <a16:creationId xmlns:a16="http://schemas.microsoft.com/office/drawing/2014/main" id="{A38A754D-C263-4FCD-A3E8-68D08E33FD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8092440"/>
          <a:ext cx="2267585" cy="1490980"/>
        </a:xfrm>
        <a:prstGeom prst="rect">
          <a:avLst/>
        </a:prstGeom>
        <a:noFill/>
        <a:ln>
          <a:noFill/>
        </a:ln>
      </xdr:spPr>
    </xdr:pic>
    <xdr:clientData/>
  </xdr:twoCellAnchor>
  <xdr:twoCellAnchor editAs="oneCell">
    <xdr:from>
      <xdr:col>0</xdr:col>
      <xdr:colOff>119070</xdr:colOff>
      <xdr:row>88</xdr:row>
      <xdr:rowOff>111124</xdr:rowOff>
    </xdr:from>
    <xdr:to>
      <xdr:col>0</xdr:col>
      <xdr:colOff>2386655</xdr:colOff>
      <xdr:row>100</xdr:row>
      <xdr:rowOff>50164</xdr:rowOff>
    </xdr:to>
    <xdr:pic>
      <xdr:nvPicPr>
        <xdr:cNvPr id="3" name="Picture 2">
          <a:extLst>
            <a:ext uri="{FF2B5EF4-FFF2-40B4-BE49-F238E27FC236}">
              <a16:creationId xmlns:a16="http://schemas.microsoft.com/office/drawing/2014/main" id="{AA692D76-5F06-4A83-B193-37512F11D7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0146664"/>
          <a:ext cx="2267585" cy="149352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61</xdr:row>
      <xdr:rowOff>0</xdr:rowOff>
    </xdr:from>
    <xdr:to>
      <xdr:col>0</xdr:col>
      <xdr:colOff>2346965</xdr:colOff>
      <xdr:row>72</xdr:row>
      <xdr:rowOff>66040</xdr:rowOff>
    </xdr:to>
    <xdr:pic>
      <xdr:nvPicPr>
        <xdr:cNvPr id="2" name="Picture 1">
          <a:extLst>
            <a:ext uri="{FF2B5EF4-FFF2-40B4-BE49-F238E27FC236}">
              <a16:creationId xmlns:a16="http://schemas.microsoft.com/office/drawing/2014/main" id="{7F77B4A2-4B30-422E-9CA7-F4271BF2C0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8092440"/>
          <a:ext cx="2267585" cy="1490980"/>
        </a:xfrm>
        <a:prstGeom prst="rect">
          <a:avLst/>
        </a:prstGeom>
        <a:noFill/>
        <a:ln>
          <a:noFill/>
        </a:ln>
      </xdr:spPr>
    </xdr:pic>
    <xdr:clientData/>
  </xdr:twoCellAnchor>
  <xdr:twoCellAnchor editAs="oneCell">
    <xdr:from>
      <xdr:col>0</xdr:col>
      <xdr:colOff>87318</xdr:colOff>
      <xdr:row>77</xdr:row>
      <xdr:rowOff>0</xdr:rowOff>
    </xdr:from>
    <xdr:to>
      <xdr:col>0</xdr:col>
      <xdr:colOff>2354903</xdr:colOff>
      <xdr:row>88</xdr:row>
      <xdr:rowOff>66040</xdr:rowOff>
    </xdr:to>
    <xdr:pic>
      <xdr:nvPicPr>
        <xdr:cNvPr id="3" name="Picture 2">
          <a:extLst>
            <a:ext uri="{FF2B5EF4-FFF2-40B4-BE49-F238E27FC236}">
              <a16:creationId xmlns:a16="http://schemas.microsoft.com/office/drawing/2014/main" id="{EE8C5E35-853E-498A-954A-84E1A96032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0165080"/>
          <a:ext cx="2267585" cy="1490980"/>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98</xdr:row>
      <xdr:rowOff>0</xdr:rowOff>
    </xdr:from>
    <xdr:to>
      <xdr:col>0</xdr:col>
      <xdr:colOff>2246317</xdr:colOff>
      <xdr:row>109</xdr:row>
      <xdr:rowOff>6350</xdr:rowOff>
    </xdr:to>
    <xdr:pic>
      <xdr:nvPicPr>
        <xdr:cNvPr id="2" name="Picture 1">
          <a:extLst>
            <a:ext uri="{FF2B5EF4-FFF2-40B4-BE49-F238E27FC236}">
              <a16:creationId xmlns:a16="http://schemas.microsoft.com/office/drawing/2014/main" id="{A89FA95F-750F-46E4-911D-BE3E657659A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2999720"/>
          <a:ext cx="2174875" cy="1431290"/>
        </a:xfrm>
        <a:prstGeom prst="rect">
          <a:avLst/>
        </a:prstGeom>
        <a:noFill/>
        <a:ln>
          <a:noFill/>
        </a:ln>
      </xdr:spPr>
    </xdr:pic>
    <xdr:clientData/>
  </xdr:twoCellAnchor>
  <xdr:twoCellAnchor editAs="oneCell">
    <xdr:from>
      <xdr:col>0</xdr:col>
      <xdr:colOff>95251</xdr:colOff>
      <xdr:row>114</xdr:row>
      <xdr:rowOff>0</xdr:rowOff>
    </xdr:from>
    <xdr:to>
      <xdr:col>0</xdr:col>
      <xdr:colOff>2270126</xdr:colOff>
      <xdr:row>125</xdr:row>
      <xdr:rowOff>6350</xdr:rowOff>
    </xdr:to>
    <xdr:pic>
      <xdr:nvPicPr>
        <xdr:cNvPr id="3" name="Picture 2">
          <a:extLst>
            <a:ext uri="{FF2B5EF4-FFF2-40B4-BE49-F238E27FC236}">
              <a16:creationId xmlns:a16="http://schemas.microsoft.com/office/drawing/2014/main" id="{BA485C06-EF50-453D-BC36-BE2DBC0C663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072360"/>
          <a:ext cx="2174875" cy="143129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DF0B457E-5320-4536-8174-BC534093A24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1330940"/>
          <a:ext cx="2267585" cy="1484630"/>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305DC41-8EE3-434B-9ED0-AFC25407990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3403580"/>
          <a:ext cx="2267585" cy="1490980"/>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98</xdr:row>
      <xdr:rowOff>0</xdr:rowOff>
    </xdr:from>
    <xdr:to>
      <xdr:col>0</xdr:col>
      <xdr:colOff>2346965</xdr:colOff>
      <xdr:row>109</xdr:row>
      <xdr:rowOff>66040</xdr:rowOff>
    </xdr:to>
    <xdr:pic>
      <xdr:nvPicPr>
        <xdr:cNvPr id="2" name="Picture 1">
          <a:extLst>
            <a:ext uri="{FF2B5EF4-FFF2-40B4-BE49-F238E27FC236}">
              <a16:creationId xmlns:a16="http://schemas.microsoft.com/office/drawing/2014/main" id="{FCFC9DCA-2466-4D3F-8984-86EEB65CABD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755880"/>
          <a:ext cx="2267585" cy="1490980"/>
        </a:xfrm>
        <a:prstGeom prst="rect">
          <a:avLst/>
        </a:prstGeom>
        <a:noFill/>
        <a:ln>
          <a:noFill/>
        </a:ln>
      </xdr:spPr>
    </xdr:pic>
    <xdr:clientData/>
  </xdr:twoCellAnchor>
  <xdr:twoCellAnchor editAs="oneCell">
    <xdr:from>
      <xdr:col>0</xdr:col>
      <xdr:colOff>71442</xdr:colOff>
      <xdr:row>114</xdr:row>
      <xdr:rowOff>0</xdr:rowOff>
    </xdr:from>
    <xdr:to>
      <xdr:col>0</xdr:col>
      <xdr:colOff>2339027</xdr:colOff>
      <xdr:row>125</xdr:row>
      <xdr:rowOff>66040</xdr:rowOff>
    </xdr:to>
    <xdr:pic>
      <xdr:nvPicPr>
        <xdr:cNvPr id="3" name="Picture 2">
          <a:extLst>
            <a:ext uri="{FF2B5EF4-FFF2-40B4-BE49-F238E27FC236}">
              <a16:creationId xmlns:a16="http://schemas.microsoft.com/office/drawing/2014/main" id="{23069973-16A8-4A5F-83E8-13382D61E67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4828520"/>
          <a:ext cx="2267585" cy="1490980"/>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9C4D452D-220A-4B5E-967A-8254E7DAB90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450080"/>
          <a:ext cx="2267585" cy="1490980"/>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214586F2-A371-484E-B102-019AB56256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6522720"/>
          <a:ext cx="2267585" cy="149098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63C015FC-3E6C-44CD-92B1-FDC8A82EC3E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6537960"/>
          <a:ext cx="2267585" cy="1490980"/>
        </a:xfrm>
        <a:prstGeom prst="rect">
          <a:avLst/>
        </a:prstGeom>
        <a:noFill/>
        <a:ln>
          <a:noFill/>
        </a:ln>
      </xdr:spPr>
    </xdr:pic>
    <xdr:clientData/>
  </xdr:twoCellAnchor>
  <xdr:twoCellAnchor editAs="oneCell">
    <xdr:from>
      <xdr:col>0</xdr:col>
      <xdr:colOff>87316</xdr:colOff>
      <xdr:row>33</xdr:row>
      <xdr:rowOff>0</xdr:rowOff>
    </xdr:from>
    <xdr:to>
      <xdr:col>0</xdr:col>
      <xdr:colOff>2252666</xdr:colOff>
      <xdr:row>44</xdr:row>
      <xdr:rowOff>0</xdr:rowOff>
    </xdr:to>
    <xdr:pic>
      <xdr:nvPicPr>
        <xdr:cNvPr id="3" name="Picture 2">
          <a:extLst>
            <a:ext uri="{FF2B5EF4-FFF2-40B4-BE49-F238E27FC236}">
              <a16:creationId xmlns:a16="http://schemas.microsoft.com/office/drawing/2014/main" id="{A826544E-FE92-4334-A722-1669F67FCDE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465320"/>
          <a:ext cx="2165350" cy="1424940"/>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2160274</xdr:colOff>
      <xdr:row>54</xdr:row>
      <xdr:rowOff>50800</xdr:rowOff>
    </xdr:to>
    <xdr:pic>
      <xdr:nvPicPr>
        <xdr:cNvPr id="2" name="Picture 1">
          <a:extLst>
            <a:ext uri="{FF2B5EF4-FFF2-40B4-BE49-F238E27FC236}">
              <a16:creationId xmlns:a16="http://schemas.microsoft.com/office/drawing/2014/main" id="{FD238205-1EE1-4C16-B0F8-FB53F4602F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461760"/>
          <a:ext cx="2096770" cy="1346200"/>
        </a:xfrm>
        <a:prstGeom prst="rect">
          <a:avLst/>
        </a:prstGeom>
        <a:noFill/>
        <a:ln>
          <a:noFill/>
        </a:ln>
      </xdr:spPr>
    </xdr:pic>
    <xdr:clientData/>
  </xdr:twoCellAnchor>
  <xdr:twoCellAnchor editAs="oneCell">
    <xdr:from>
      <xdr:col>0</xdr:col>
      <xdr:colOff>103188</xdr:colOff>
      <xdr:row>59</xdr:row>
      <xdr:rowOff>111125</xdr:rowOff>
    </xdr:from>
    <xdr:to>
      <xdr:col>0</xdr:col>
      <xdr:colOff>2370773</xdr:colOff>
      <xdr:row>71</xdr:row>
      <xdr:rowOff>50165</xdr:rowOff>
    </xdr:to>
    <xdr:pic>
      <xdr:nvPicPr>
        <xdr:cNvPr id="3" name="Picture 2">
          <a:extLst>
            <a:ext uri="{FF2B5EF4-FFF2-40B4-BE49-F238E27FC236}">
              <a16:creationId xmlns:a16="http://schemas.microsoft.com/office/drawing/2014/main" id="{5F906C8B-36FE-46C4-AD70-D746656F40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515985"/>
          <a:ext cx="2267585" cy="149352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38</xdr:row>
      <xdr:rowOff>0</xdr:rowOff>
    </xdr:from>
    <xdr:to>
      <xdr:col>0</xdr:col>
      <xdr:colOff>2341566</xdr:colOff>
      <xdr:row>49</xdr:row>
      <xdr:rowOff>66040</xdr:rowOff>
    </xdr:to>
    <xdr:pic>
      <xdr:nvPicPr>
        <xdr:cNvPr id="2" name="Picture 1">
          <a:extLst>
            <a:ext uri="{FF2B5EF4-FFF2-40B4-BE49-F238E27FC236}">
              <a16:creationId xmlns:a16="http://schemas.microsoft.com/office/drawing/2014/main" id="{09493124-CB58-4828-83B7-83C4011551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4968240"/>
          <a:ext cx="2286000" cy="1490980"/>
        </a:xfrm>
        <a:prstGeom prst="rect">
          <a:avLst/>
        </a:prstGeom>
        <a:noFill/>
        <a:ln>
          <a:noFill/>
        </a:ln>
      </xdr:spPr>
    </xdr:pic>
    <xdr:clientData/>
  </xdr:twoCellAnchor>
  <xdr:twoCellAnchor editAs="oneCell">
    <xdr:from>
      <xdr:col>0</xdr:col>
      <xdr:colOff>55566</xdr:colOff>
      <xdr:row>54</xdr:row>
      <xdr:rowOff>0</xdr:rowOff>
    </xdr:from>
    <xdr:to>
      <xdr:col>0</xdr:col>
      <xdr:colOff>2341566</xdr:colOff>
      <xdr:row>65</xdr:row>
      <xdr:rowOff>66040</xdr:rowOff>
    </xdr:to>
    <xdr:pic>
      <xdr:nvPicPr>
        <xdr:cNvPr id="3" name="Picture 2">
          <a:extLst>
            <a:ext uri="{FF2B5EF4-FFF2-40B4-BE49-F238E27FC236}">
              <a16:creationId xmlns:a16="http://schemas.microsoft.com/office/drawing/2014/main" id="{A7067AE1-A706-402A-97F4-250E985EC64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7170420"/>
          <a:ext cx="2286000" cy="1490980"/>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2" name="Picture 1">
          <a:extLst>
            <a:ext uri="{FF2B5EF4-FFF2-40B4-BE49-F238E27FC236}">
              <a16:creationId xmlns:a16="http://schemas.microsoft.com/office/drawing/2014/main" id="{3BAA75E5-BB01-4F91-91AF-C09278B48A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8938260"/>
          <a:ext cx="2096770" cy="1346200"/>
        </a:xfrm>
        <a:prstGeom prst="rect">
          <a:avLst/>
        </a:prstGeom>
        <a:noFill/>
        <a:ln>
          <a:noFill/>
        </a:ln>
      </xdr:spPr>
    </xdr:pic>
    <xdr:clientData/>
  </xdr:twoCellAnchor>
  <xdr:twoCellAnchor editAs="oneCell">
    <xdr:from>
      <xdr:col>0</xdr:col>
      <xdr:colOff>55550</xdr:colOff>
      <xdr:row>47</xdr:row>
      <xdr:rowOff>0</xdr:rowOff>
    </xdr:from>
    <xdr:to>
      <xdr:col>0</xdr:col>
      <xdr:colOff>2341550</xdr:colOff>
      <xdr:row>58</xdr:row>
      <xdr:rowOff>66040</xdr:rowOff>
    </xdr:to>
    <xdr:pic>
      <xdr:nvPicPr>
        <xdr:cNvPr id="3" name="Picture 2">
          <a:extLst>
            <a:ext uri="{FF2B5EF4-FFF2-40B4-BE49-F238E27FC236}">
              <a16:creationId xmlns:a16="http://schemas.microsoft.com/office/drawing/2014/main" id="{201ACFAC-21E5-4F9A-A953-9DC6AA00D40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6736080"/>
          <a:ext cx="2286000" cy="1490980"/>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48</xdr:row>
      <xdr:rowOff>0</xdr:rowOff>
    </xdr:from>
    <xdr:to>
      <xdr:col>0</xdr:col>
      <xdr:colOff>2146162</xdr:colOff>
      <xdr:row>58</xdr:row>
      <xdr:rowOff>50800</xdr:rowOff>
    </xdr:to>
    <xdr:pic>
      <xdr:nvPicPr>
        <xdr:cNvPr id="2" name="Picture 1">
          <a:extLst>
            <a:ext uri="{FF2B5EF4-FFF2-40B4-BE49-F238E27FC236}">
              <a16:creationId xmlns:a16="http://schemas.microsoft.com/office/drawing/2014/main" id="{27F81827-E3AE-4145-AEEB-067ECACC6DF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6454140"/>
          <a:ext cx="2096770" cy="1346200"/>
        </a:xfrm>
        <a:prstGeom prst="rect">
          <a:avLst/>
        </a:prstGeom>
        <a:noFill/>
        <a:ln>
          <a:noFill/>
        </a:ln>
      </xdr:spPr>
    </xdr:pic>
    <xdr:clientData/>
  </xdr:twoCellAnchor>
  <xdr:twoCellAnchor editAs="oneCell">
    <xdr:from>
      <xdr:col>0</xdr:col>
      <xdr:colOff>49392</xdr:colOff>
      <xdr:row>64</xdr:row>
      <xdr:rowOff>0</xdr:rowOff>
    </xdr:from>
    <xdr:to>
      <xdr:col>0</xdr:col>
      <xdr:colOff>2146162</xdr:colOff>
      <xdr:row>74</xdr:row>
      <xdr:rowOff>50800</xdr:rowOff>
    </xdr:to>
    <xdr:pic>
      <xdr:nvPicPr>
        <xdr:cNvPr id="3" name="Picture 2">
          <a:extLst>
            <a:ext uri="{FF2B5EF4-FFF2-40B4-BE49-F238E27FC236}">
              <a16:creationId xmlns:a16="http://schemas.microsoft.com/office/drawing/2014/main" id="{6DC04801-A0AA-4369-BF1F-1129BEBB2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8656320"/>
          <a:ext cx="2096770" cy="134620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48</xdr:row>
      <xdr:rowOff>0</xdr:rowOff>
    </xdr:from>
    <xdr:to>
      <xdr:col>0</xdr:col>
      <xdr:colOff>2348233</xdr:colOff>
      <xdr:row>59</xdr:row>
      <xdr:rowOff>57150</xdr:rowOff>
    </xdr:to>
    <xdr:pic>
      <xdr:nvPicPr>
        <xdr:cNvPr id="2" name="Picture 1">
          <a:extLst>
            <a:ext uri="{FF2B5EF4-FFF2-40B4-BE49-F238E27FC236}">
              <a16:creationId xmlns:a16="http://schemas.microsoft.com/office/drawing/2014/main" id="{A0317BC1-A677-4F49-9B51-023F93FE9CD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6629400"/>
          <a:ext cx="2300605" cy="1482090"/>
        </a:xfrm>
        <a:prstGeom prst="rect">
          <a:avLst/>
        </a:prstGeom>
        <a:noFill/>
        <a:ln>
          <a:noFill/>
        </a:ln>
      </xdr:spPr>
    </xdr:pic>
    <xdr:clientData/>
  </xdr:twoCellAnchor>
  <xdr:twoCellAnchor editAs="oneCell">
    <xdr:from>
      <xdr:col>0</xdr:col>
      <xdr:colOff>39690</xdr:colOff>
      <xdr:row>64</xdr:row>
      <xdr:rowOff>0</xdr:rowOff>
    </xdr:from>
    <xdr:to>
      <xdr:col>0</xdr:col>
      <xdr:colOff>2340295</xdr:colOff>
      <xdr:row>75</xdr:row>
      <xdr:rowOff>57150</xdr:rowOff>
    </xdr:to>
    <xdr:pic>
      <xdr:nvPicPr>
        <xdr:cNvPr id="3" name="Picture 2">
          <a:extLst>
            <a:ext uri="{FF2B5EF4-FFF2-40B4-BE49-F238E27FC236}">
              <a16:creationId xmlns:a16="http://schemas.microsoft.com/office/drawing/2014/main" id="{503897C6-C232-4210-A2AC-164D0E37EE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8831580"/>
          <a:ext cx="2300605" cy="1482090"/>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48</xdr:row>
      <xdr:rowOff>0</xdr:rowOff>
    </xdr:from>
    <xdr:to>
      <xdr:col>0</xdr:col>
      <xdr:colOff>2331088</xdr:colOff>
      <xdr:row>59</xdr:row>
      <xdr:rowOff>66040</xdr:rowOff>
    </xdr:to>
    <xdr:pic>
      <xdr:nvPicPr>
        <xdr:cNvPr id="2" name="Picture 1">
          <a:extLst>
            <a:ext uri="{FF2B5EF4-FFF2-40B4-BE49-F238E27FC236}">
              <a16:creationId xmlns:a16="http://schemas.microsoft.com/office/drawing/2014/main" id="{F3C501A6-2F09-423C-96FA-7CFE7BAAF6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6583680"/>
          <a:ext cx="2267585" cy="1490980"/>
        </a:xfrm>
        <a:prstGeom prst="rect">
          <a:avLst/>
        </a:prstGeom>
        <a:noFill/>
        <a:ln>
          <a:noFill/>
        </a:ln>
      </xdr:spPr>
    </xdr:pic>
    <xdr:clientData/>
  </xdr:twoCellAnchor>
  <xdr:twoCellAnchor editAs="oneCell">
    <xdr:from>
      <xdr:col>0</xdr:col>
      <xdr:colOff>71442</xdr:colOff>
      <xdr:row>64</xdr:row>
      <xdr:rowOff>0</xdr:rowOff>
    </xdr:from>
    <xdr:to>
      <xdr:col>0</xdr:col>
      <xdr:colOff>2339027</xdr:colOff>
      <xdr:row>75</xdr:row>
      <xdr:rowOff>66040</xdr:rowOff>
    </xdr:to>
    <xdr:pic>
      <xdr:nvPicPr>
        <xdr:cNvPr id="3" name="Picture 2">
          <a:extLst>
            <a:ext uri="{FF2B5EF4-FFF2-40B4-BE49-F238E27FC236}">
              <a16:creationId xmlns:a16="http://schemas.microsoft.com/office/drawing/2014/main" id="{089A39DA-A388-460A-9388-D5C7B51B459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8785860"/>
          <a:ext cx="2267585" cy="1490980"/>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E41F5C7F-7CC7-4BBA-8DD0-29518116A1B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44640"/>
          <a:ext cx="2096770" cy="1346200"/>
        </a:xfrm>
        <a:prstGeom prst="rect">
          <a:avLst/>
        </a:prstGeom>
        <a:noFill/>
        <a:ln>
          <a:noFill/>
        </a:ln>
      </xdr:spPr>
    </xdr:pic>
    <xdr:clientData/>
  </xdr:twoCellAnchor>
  <xdr:twoCellAnchor editAs="oneCell">
    <xdr:from>
      <xdr:col>0</xdr:col>
      <xdr:colOff>103188</xdr:colOff>
      <xdr:row>60</xdr:row>
      <xdr:rowOff>79375</xdr:rowOff>
    </xdr:from>
    <xdr:to>
      <xdr:col>0</xdr:col>
      <xdr:colOff>2370773</xdr:colOff>
      <xdr:row>72</xdr:row>
      <xdr:rowOff>18415</xdr:rowOff>
    </xdr:to>
    <xdr:pic>
      <xdr:nvPicPr>
        <xdr:cNvPr id="3" name="Picture 2">
          <a:extLst>
            <a:ext uri="{FF2B5EF4-FFF2-40B4-BE49-F238E27FC236}">
              <a16:creationId xmlns:a16="http://schemas.microsoft.com/office/drawing/2014/main" id="{A691279A-617E-4131-B667-B4D52D61DF8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667115"/>
          <a:ext cx="2267585" cy="149352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75</xdr:row>
      <xdr:rowOff>106680</xdr:rowOff>
    </xdr:from>
    <xdr:ext cx="2286000" cy="1463040"/>
    <xdr:pic>
      <xdr:nvPicPr>
        <xdr:cNvPr id="3" name="Picture 2">
          <a:extLst>
            <a:ext uri="{FF2B5EF4-FFF2-40B4-BE49-F238E27FC236}">
              <a16:creationId xmlns:a16="http://schemas.microsoft.com/office/drawing/2014/main" id="{05BC0D65-4850-4004-A18C-FF0D51AC2DA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955780"/>
          <a:ext cx="2286000" cy="1463040"/>
        </a:xfrm>
        <a:prstGeom prst="rect">
          <a:avLst/>
        </a:prstGeom>
        <a:noFill/>
        <a:ln>
          <a:noFill/>
        </a:ln>
      </xdr:spPr>
    </xdr:pic>
    <xdr:clientData/>
  </xdr:oneCellAnchor>
  <xdr:twoCellAnchor editAs="oneCell">
    <xdr:from>
      <xdr:col>0</xdr:col>
      <xdr:colOff>91440</xdr:colOff>
      <xdr:row>59</xdr:row>
      <xdr:rowOff>99059</xdr:rowOff>
    </xdr:from>
    <xdr:to>
      <xdr:col>0</xdr:col>
      <xdr:colOff>2377440</xdr:colOff>
      <xdr:row>70</xdr:row>
      <xdr:rowOff>120034</xdr:rowOff>
    </xdr:to>
    <xdr:pic>
      <xdr:nvPicPr>
        <xdr:cNvPr id="4" name="Picture 3">
          <a:extLst>
            <a:ext uri="{FF2B5EF4-FFF2-40B4-BE49-F238E27FC236}">
              <a16:creationId xmlns:a16="http://schemas.microsoft.com/office/drawing/2014/main" id="{D39365BD-E0AE-4DEA-A36A-B07051429F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440" y="8983979"/>
          <a:ext cx="2286000" cy="1445915"/>
        </a:xfrm>
        <a:prstGeom prst="rect">
          <a:avLst/>
        </a:prstGeom>
        <a:noFill/>
        <a:ln>
          <a:noFill/>
        </a:ln>
      </xdr:spPr>
    </xdr:pic>
    <xdr:clientData/>
  </xdr:twoCellAnchor>
</xdr:wsDr>
</file>

<file path=xl/drawings/drawing44.xml><?xml version="1.0" encoding="utf-8"?>
<xdr:wsDr xmlns:xdr="http://schemas.openxmlformats.org/drawingml/2006/spreadsheetDrawing" xmlns:a="http://schemas.openxmlformats.org/drawingml/2006/main">
  <xdr:oneCellAnchor>
    <xdr:from>
      <xdr:col>0</xdr:col>
      <xdr:colOff>76200</xdr:colOff>
      <xdr:row>52</xdr:row>
      <xdr:rowOff>107950</xdr:rowOff>
    </xdr:from>
    <xdr:ext cx="2267585" cy="1463040"/>
    <xdr:pic>
      <xdr:nvPicPr>
        <xdr:cNvPr id="2" name="Picture 1">
          <a:extLst>
            <a:ext uri="{FF2B5EF4-FFF2-40B4-BE49-F238E27FC236}">
              <a16:creationId xmlns:a16="http://schemas.microsoft.com/office/drawing/2014/main" id="{D3828EE0-A605-4CA5-B19B-D8580FA2332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499475"/>
          <a:ext cx="2267585" cy="1463040"/>
        </a:xfrm>
        <a:prstGeom prst="rect">
          <a:avLst/>
        </a:prstGeom>
        <a:noFill/>
        <a:ln>
          <a:noFill/>
        </a:ln>
      </xdr:spPr>
    </xdr:pic>
    <xdr:clientData/>
  </xdr:oneCellAnchor>
  <xdr:oneCellAnchor>
    <xdr:from>
      <xdr:col>0</xdr:col>
      <xdr:colOff>0</xdr:colOff>
      <xdr:row>69</xdr:row>
      <xdr:rowOff>0</xdr:rowOff>
    </xdr:from>
    <xdr:ext cx="2430780" cy="1325880"/>
    <xdr:pic>
      <xdr:nvPicPr>
        <xdr:cNvPr id="4" name="Picture 3">
          <a:extLst>
            <a:ext uri="{FF2B5EF4-FFF2-40B4-BE49-F238E27FC236}">
              <a16:creationId xmlns:a16="http://schemas.microsoft.com/office/drawing/2014/main" id="{6A3338B2-0DD1-45AB-8352-F2B3B6607F5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989820"/>
          <a:ext cx="2430780" cy="1325880"/>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101600</xdr:colOff>
      <xdr:row>90</xdr:row>
      <xdr:rowOff>106680</xdr:rowOff>
    </xdr:from>
    <xdr:ext cx="2286000" cy="1463040"/>
    <xdr:pic>
      <xdr:nvPicPr>
        <xdr:cNvPr id="3" name="Picture 2">
          <a:extLst>
            <a:ext uri="{FF2B5EF4-FFF2-40B4-BE49-F238E27FC236}">
              <a16:creationId xmlns:a16="http://schemas.microsoft.com/office/drawing/2014/main" id="{020E4079-9FEC-4E67-8567-B41DF16543E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4317980"/>
          <a:ext cx="2286000" cy="1463040"/>
        </a:xfrm>
        <a:prstGeom prst="rect">
          <a:avLst/>
        </a:prstGeom>
        <a:noFill/>
        <a:ln>
          <a:noFill/>
        </a:ln>
      </xdr:spPr>
    </xdr:pic>
    <xdr:clientData/>
  </xdr:oneCellAnchor>
  <xdr:twoCellAnchor editAs="oneCell">
    <xdr:from>
      <xdr:col>0</xdr:col>
      <xdr:colOff>0</xdr:colOff>
      <xdr:row>75</xdr:row>
      <xdr:rowOff>7620</xdr:rowOff>
    </xdr:from>
    <xdr:to>
      <xdr:col>0</xdr:col>
      <xdr:colOff>2286000</xdr:colOff>
      <xdr:row>86</xdr:row>
      <xdr:rowOff>28595</xdr:rowOff>
    </xdr:to>
    <xdr:pic>
      <xdr:nvPicPr>
        <xdr:cNvPr id="4" name="Picture 3">
          <a:extLst>
            <a:ext uri="{FF2B5EF4-FFF2-40B4-BE49-F238E27FC236}">
              <a16:creationId xmlns:a16="http://schemas.microsoft.com/office/drawing/2014/main" id="{6986C016-88D3-4D8E-B6E4-216B92E6ED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1178540"/>
          <a:ext cx="2286000" cy="1445915"/>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oneCellAnchor>
    <xdr:from>
      <xdr:col>0</xdr:col>
      <xdr:colOff>69850</xdr:colOff>
      <xdr:row>52</xdr:row>
      <xdr:rowOff>109220</xdr:rowOff>
    </xdr:from>
    <xdr:ext cx="2267585" cy="1435100"/>
    <xdr:pic>
      <xdr:nvPicPr>
        <xdr:cNvPr id="2" name="Picture 1">
          <a:extLst>
            <a:ext uri="{FF2B5EF4-FFF2-40B4-BE49-F238E27FC236}">
              <a16:creationId xmlns:a16="http://schemas.microsoft.com/office/drawing/2014/main" id="{D92C6807-4E41-430E-8BC4-5612725A35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7805420"/>
          <a:ext cx="2267585" cy="1435100"/>
        </a:xfrm>
        <a:prstGeom prst="rect">
          <a:avLst/>
        </a:prstGeom>
        <a:noFill/>
        <a:ln>
          <a:noFill/>
        </a:ln>
      </xdr:spPr>
    </xdr:pic>
    <xdr:clientData/>
  </xdr:oneCellAnchor>
  <xdr:oneCellAnchor>
    <xdr:from>
      <xdr:col>0</xdr:col>
      <xdr:colOff>63500</xdr:colOff>
      <xdr:row>68</xdr:row>
      <xdr:rowOff>120650</xdr:rowOff>
    </xdr:from>
    <xdr:ext cx="2177415" cy="1346200"/>
    <xdr:pic>
      <xdr:nvPicPr>
        <xdr:cNvPr id="3" name="Picture 2">
          <a:extLst>
            <a:ext uri="{FF2B5EF4-FFF2-40B4-BE49-F238E27FC236}">
              <a16:creationId xmlns:a16="http://schemas.microsoft.com/office/drawing/2014/main" id="{076622D5-0EB4-43F9-80C2-3BC8F1B94E2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0102850"/>
          <a:ext cx="2177415" cy="134620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88900</xdr:colOff>
      <xdr:row>57</xdr:row>
      <xdr:rowOff>101600</xdr:rowOff>
    </xdr:from>
    <xdr:ext cx="2267585" cy="1463040"/>
    <xdr:pic>
      <xdr:nvPicPr>
        <xdr:cNvPr id="2" name="Picture 1">
          <a:extLst>
            <a:ext uri="{FF2B5EF4-FFF2-40B4-BE49-F238E27FC236}">
              <a16:creationId xmlns:a16="http://schemas.microsoft.com/office/drawing/2014/main" id="{2C843CE4-FB82-40F0-9319-2F73D0959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9169400"/>
          <a:ext cx="2267585" cy="1463040"/>
        </a:xfrm>
        <a:prstGeom prst="rect">
          <a:avLst/>
        </a:prstGeom>
        <a:noFill/>
        <a:ln>
          <a:noFill/>
        </a:ln>
      </xdr:spPr>
    </xdr:pic>
    <xdr:clientData/>
  </xdr:oneCellAnchor>
  <xdr:oneCellAnchor>
    <xdr:from>
      <xdr:col>0</xdr:col>
      <xdr:colOff>95250</xdr:colOff>
      <xdr:row>73</xdr:row>
      <xdr:rowOff>102870</xdr:rowOff>
    </xdr:from>
    <xdr:ext cx="2286000" cy="1463040"/>
    <xdr:pic>
      <xdr:nvPicPr>
        <xdr:cNvPr id="3" name="Picture 2">
          <a:extLst>
            <a:ext uri="{FF2B5EF4-FFF2-40B4-BE49-F238E27FC236}">
              <a16:creationId xmlns:a16="http://schemas.microsoft.com/office/drawing/2014/main" id="{37B90E0F-8077-42A0-BF06-7E60E32BE4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1456670"/>
          <a:ext cx="2286000" cy="1463040"/>
        </a:xfrm>
        <a:prstGeom prst="rect">
          <a:avLst/>
        </a:prstGeom>
        <a:noFill/>
        <a:ln>
          <a:noFill/>
        </a:ln>
      </xdr:spPr>
    </xdr:pic>
    <xdr:clientData/>
  </xdr:oneCellAnchor>
</xdr:wsDr>
</file>

<file path=xl/drawings/drawing48.xml><?xml version="1.0" encoding="utf-8"?>
<xdr:wsDr xmlns:xdr="http://schemas.openxmlformats.org/drawingml/2006/spreadsheetDrawing" xmlns:a="http://schemas.openxmlformats.org/drawingml/2006/main">
  <xdr:oneCellAnchor>
    <xdr:from>
      <xdr:col>0</xdr:col>
      <xdr:colOff>95250</xdr:colOff>
      <xdr:row>76</xdr:row>
      <xdr:rowOff>106680</xdr:rowOff>
    </xdr:from>
    <xdr:ext cx="2300605" cy="1454150"/>
    <xdr:pic>
      <xdr:nvPicPr>
        <xdr:cNvPr id="3" name="Picture 2">
          <a:extLst>
            <a:ext uri="{FF2B5EF4-FFF2-40B4-BE49-F238E27FC236}">
              <a16:creationId xmlns:a16="http://schemas.microsoft.com/office/drawing/2014/main" id="{B54D2571-780F-41F1-8408-3688B42810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2070080"/>
          <a:ext cx="2300605" cy="1454150"/>
        </a:xfrm>
        <a:prstGeom prst="rect">
          <a:avLst/>
        </a:prstGeom>
        <a:noFill/>
        <a:ln>
          <a:noFill/>
        </a:ln>
      </xdr:spPr>
    </xdr:pic>
    <xdr:clientData/>
  </xdr:oneCellAnchor>
  <xdr:twoCellAnchor editAs="oneCell">
    <xdr:from>
      <xdr:col>0</xdr:col>
      <xdr:colOff>0</xdr:colOff>
      <xdr:row>61</xdr:row>
      <xdr:rowOff>0</xdr:rowOff>
    </xdr:from>
    <xdr:to>
      <xdr:col>0</xdr:col>
      <xdr:colOff>2286000</xdr:colOff>
      <xdr:row>72</xdr:row>
      <xdr:rowOff>20975</xdr:rowOff>
    </xdr:to>
    <xdr:pic>
      <xdr:nvPicPr>
        <xdr:cNvPr id="4" name="Picture 3">
          <a:extLst>
            <a:ext uri="{FF2B5EF4-FFF2-40B4-BE49-F238E27FC236}">
              <a16:creationId xmlns:a16="http://schemas.microsoft.com/office/drawing/2014/main" id="{22B9E7E1-6E99-4283-B962-831BD6047F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105900"/>
          <a:ext cx="2286000" cy="144591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firstFilter-4"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5.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7.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8.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firstFilt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5"/>
  <sheetViews>
    <sheetView workbookViewId="0">
      <selection sqref="A1:G1"/>
    </sheetView>
  </sheetViews>
  <sheetFormatPr defaultColWidth="9.109375" defaultRowHeight="10.199999999999999" x14ac:dyDescent="0.2"/>
  <cols>
    <col min="1" max="1" width="38.6640625" style="9" bestFit="1" customWidth="1"/>
    <col min="2" max="2" width="51.109375"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739</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741</v>
      </c>
      <c r="B7" s="27" t="s">
        <v>742</v>
      </c>
      <c r="C7" s="27" t="s">
        <v>78</v>
      </c>
      <c r="D7" s="31">
        <v>750</v>
      </c>
      <c r="E7" s="29">
        <v>7518.7650000000003</v>
      </c>
      <c r="F7" s="30">
        <v>4.4826657350396504</v>
      </c>
      <c r="G7" s="29">
        <v>3.7751999999999999</v>
      </c>
    </row>
    <row r="8" spans="1:9" x14ac:dyDescent="0.2">
      <c r="A8" s="27" t="s">
        <v>743</v>
      </c>
      <c r="B8" s="27" t="s">
        <v>744</v>
      </c>
      <c r="C8" s="27" t="s">
        <v>745</v>
      </c>
      <c r="D8" s="31">
        <v>600</v>
      </c>
      <c r="E8" s="29">
        <v>6010.62</v>
      </c>
      <c r="F8" s="30">
        <v>3.5835140904582099</v>
      </c>
      <c r="G8" s="29">
        <v>3.7294999999999998</v>
      </c>
    </row>
    <row r="9" spans="1:9" x14ac:dyDescent="0.2">
      <c r="A9" s="27" t="s">
        <v>746</v>
      </c>
      <c r="B9" s="27" t="s">
        <v>747</v>
      </c>
      <c r="C9" s="27" t="s">
        <v>78</v>
      </c>
      <c r="D9" s="31">
        <v>100</v>
      </c>
      <c r="E9" s="29">
        <v>1002.014</v>
      </c>
      <c r="F9" s="30">
        <v>0.59739782049711898</v>
      </c>
      <c r="G9" s="29">
        <v>3.5501999999999998</v>
      </c>
    </row>
    <row r="10" spans="1:9" x14ac:dyDescent="0.2">
      <c r="A10" s="27" t="s">
        <v>748</v>
      </c>
      <c r="B10" s="27" t="s">
        <v>749</v>
      </c>
      <c r="C10" s="27" t="s">
        <v>78</v>
      </c>
      <c r="D10" s="31">
        <v>50</v>
      </c>
      <c r="E10" s="29">
        <v>500.96499999999997</v>
      </c>
      <c r="F10" s="30">
        <v>0.29867386997121698</v>
      </c>
      <c r="G10" s="29">
        <v>3.5404</v>
      </c>
    </row>
    <row r="11" spans="1:9" x14ac:dyDescent="0.2">
      <c r="A11" s="26" t="s">
        <v>33</v>
      </c>
      <c r="B11" s="26"/>
      <c r="C11" s="26"/>
      <c r="D11" s="32"/>
      <c r="E11" s="33">
        <f>SUM(E6:E10)</f>
        <v>15032.364</v>
      </c>
      <c r="F11" s="34">
        <f>SUM(F6:F10)</f>
        <v>8.9622515159661962</v>
      </c>
      <c r="G11" s="33"/>
      <c r="H11" s="18"/>
      <c r="I11" s="18"/>
    </row>
    <row r="12" spans="1:9" x14ac:dyDescent="0.2">
      <c r="A12" s="27"/>
      <c r="B12" s="27"/>
      <c r="C12" s="27"/>
      <c r="D12" s="28"/>
      <c r="E12" s="29"/>
      <c r="F12" s="30"/>
      <c r="G12" s="29"/>
    </row>
    <row r="13" spans="1:9" x14ac:dyDescent="0.2">
      <c r="A13" s="26" t="s">
        <v>48</v>
      </c>
      <c r="B13" s="27"/>
      <c r="C13" s="27"/>
      <c r="D13" s="28"/>
      <c r="E13" s="29"/>
      <c r="F13" s="30"/>
      <c r="G13" s="29"/>
    </row>
    <row r="14" spans="1:9" x14ac:dyDescent="0.2">
      <c r="A14" s="26" t="s">
        <v>52</v>
      </c>
      <c r="B14" s="27"/>
      <c r="C14" s="27"/>
      <c r="D14" s="28"/>
      <c r="E14" s="29"/>
      <c r="F14" s="30"/>
      <c r="G14" s="29"/>
    </row>
    <row r="15" spans="1:9" x14ac:dyDescent="0.2">
      <c r="A15" s="27" t="s">
        <v>750</v>
      </c>
      <c r="B15" s="27" t="s">
        <v>751</v>
      </c>
      <c r="C15" s="27" t="s">
        <v>50</v>
      </c>
      <c r="D15" s="31">
        <v>1500</v>
      </c>
      <c r="E15" s="29">
        <v>7491.87</v>
      </c>
      <c r="F15" s="30">
        <v>4.4666310145843804</v>
      </c>
      <c r="G15" s="29">
        <v>3.6008</v>
      </c>
    </row>
    <row r="16" spans="1:9" x14ac:dyDescent="0.2">
      <c r="A16" s="27" t="s">
        <v>752</v>
      </c>
      <c r="B16" s="27" t="s">
        <v>753</v>
      </c>
      <c r="C16" s="27" t="s">
        <v>50</v>
      </c>
      <c r="D16" s="31">
        <v>1500</v>
      </c>
      <c r="E16" s="29">
        <v>7476.9825000000001</v>
      </c>
      <c r="F16" s="30">
        <v>4.4577551305621501</v>
      </c>
      <c r="G16" s="29">
        <v>3.6246</v>
      </c>
    </row>
    <row r="17" spans="1:9" x14ac:dyDescent="0.2">
      <c r="A17" s="27" t="s">
        <v>754</v>
      </c>
      <c r="B17" s="27" t="s">
        <v>755</v>
      </c>
      <c r="C17" s="27" t="s">
        <v>50</v>
      </c>
      <c r="D17" s="31">
        <v>1500</v>
      </c>
      <c r="E17" s="29">
        <v>7472.7075000000004</v>
      </c>
      <c r="F17" s="30">
        <v>4.4552063880469497</v>
      </c>
      <c r="G17" s="29">
        <v>4.3003</v>
      </c>
    </row>
    <row r="18" spans="1:9" x14ac:dyDescent="0.2">
      <c r="A18" s="27" t="s">
        <v>756</v>
      </c>
      <c r="B18" s="27" t="s">
        <v>757</v>
      </c>
      <c r="C18" s="27" t="s">
        <v>50</v>
      </c>
      <c r="D18" s="31">
        <v>1500</v>
      </c>
      <c r="E18" s="29">
        <v>7471.9875000000002</v>
      </c>
      <c r="F18" s="30">
        <v>4.4547771261496498</v>
      </c>
      <c r="G18" s="29">
        <v>4.4146999999999998</v>
      </c>
    </row>
    <row r="19" spans="1:9" x14ac:dyDescent="0.2">
      <c r="A19" s="27" t="s">
        <v>758</v>
      </c>
      <c r="B19" s="27" t="s">
        <v>759</v>
      </c>
      <c r="C19" s="27" t="s">
        <v>51</v>
      </c>
      <c r="D19" s="31">
        <v>1500</v>
      </c>
      <c r="E19" s="29">
        <v>7433.9925000000003</v>
      </c>
      <c r="F19" s="30">
        <v>4.4321246181110503</v>
      </c>
      <c r="G19" s="29">
        <v>3.7252000000000001</v>
      </c>
    </row>
    <row r="20" spans="1:9" x14ac:dyDescent="0.2">
      <c r="A20" s="27" t="s">
        <v>760</v>
      </c>
      <c r="B20" s="27" t="s">
        <v>761</v>
      </c>
      <c r="C20" s="27" t="s">
        <v>50</v>
      </c>
      <c r="D20" s="31">
        <v>1000</v>
      </c>
      <c r="E20" s="29">
        <v>4981.82</v>
      </c>
      <c r="F20" s="30">
        <v>2.97014653498749</v>
      </c>
      <c r="G20" s="29">
        <v>4.4398999999999997</v>
      </c>
    </row>
    <row r="21" spans="1:9" x14ac:dyDescent="0.2">
      <c r="A21" s="27" t="s">
        <v>762</v>
      </c>
      <c r="B21" s="27" t="s">
        <v>763</v>
      </c>
      <c r="C21" s="27" t="s">
        <v>764</v>
      </c>
      <c r="D21" s="31">
        <v>1000</v>
      </c>
      <c r="E21" s="29">
        <v>4971.43</v>
      </c>
      <c r="F21" s="30">
        <v>2.96395204733067</v>
      </c>
      <c r="G21" s="29">
        <v>3.5552000000000001</v>
      </c>
    </row>
    <row r="22" spans="1:9" x14ac:dyDescent="0.2">
      <c r="A22" s="27" t="s">
        <v>765</v>
      </c>
      <c r="B22" s="27" t="s">
        <v>766</v>
      </c>
      <c r="C22" s="27" t="s">
        <v>50</v>
      </c>
      <c r="D22" s="31">
        <v>1000</v>
      </c>
      <c r="E22" s="29">
        <v>4970.33</v>
      </c>
      <c r="F22" s="30">
        <v>2.9632962305431301</v>
      </c>
      <c r="G22" s="29">
        <v>4.1901000000000002</v>
      </c>
    </row>
    <row r="23" spans="1:9" x14ac:dyDescent="0.2">
      <c r="A23" s="27" t="s">
        <v>767</v>
      </c>
      <c r="B23" s="27" t="s">
        <v>768</v>
      </c>
      <c r="C23" s="27" t="s">
        <v>55</v>
      </c>
      <c r="D23" s="31">
        <v>1000</v>
      </c>
      <c r="E23" s="29">
        <v>4970.0349999999999</v>
      </c>
      <c r="F23" s="30">
        <v>2.9631203524046601</v>
      </c>
      <c r="G23" s="29">
        <v>3.7299000000000002</v>
      </c>
    </row>
    <row r="24" spans="1:9" x14ac:dyDescent="0.2">
      <c r="A24" s="27" t="s">
        <v>769</v>
      </c>
      <c r="B24" s="27" t="s">
        <v>770</v>
      </c>
      <c r="C24" s="27" t="s">
        <v>50</v>
      </c>
      <c r="D24" s="31">
        <v>1000</v>
      </c>
      <c r="E24" s="29">
        <v>4969.875</v>
      </c>
      <c r="F24" s="30">
        <v>2.9630249608719201</v>
      </c>
      <c r="G24" s="29">
        <v>3.7498999999999998</v>
      </c>
    </row>
    <row r="25" spans="1:9" x14ac:dyDescent="0.2">
      <c r="A25" s="27" t="s">
        <v>771</v>
      </c>
      <c r="B25" s="27" t="s">
        <v>772</v>
      </c>
      <c r="C25" s="27" t="s">
        <v>50</v>
      </c>
      <c r="D25" s="31">
        <v>600</v>
      </c>
      <c r="E25" s="29">
        <v>2993.8440000000001</v>
      </c>
      <c r="F25" s="30">
        <v>1.7849210495146499</v>
      </c>
      <c r="G25" s="29">
        <v>4.4147999999999996</v>
      </c>
    </row>
    <row r="26" spans="1:9" x14ac:dyDescent="0.2">
      <c r="A26" s="27" t="s">
        <v>773</v>
      </c>
      <c r="B26" s="27" t="s">
        <v>774</v>
      </c>
      <c r="C26" s="27" t="s">
        <v>50</v>
      </c>
      <c r="D26" s="31">
        <v>600</v>
      </c>
      <c r="E26" s="29">
        <v>2969.7809999999999</v>
      </c>
      <c r="F26" s="30">
        <v>1.77057475918875</v>
      </c>
      <c r="G26" s="29">
        <v>4.4749999999999996</v>
      </c>
    </row>
    <row r="27" spans="1:9" x14ac:dyDescent="0.2">
      <c r="A27" s="27" t="s">
        <v>775</v>
      </c>
      <c r="B27" s="27" t="s">
        <v>776</v>
      </c>
      <c r="C27" s="27" t="s">
        <v>55</v>
      </c>
      <c r="D27" s="31">
        <v>500</v>
      </c>
      <c r="E27" s="29">
        <v>2496.8274999999999</v>
      </c>
      <c r="F27" s="30">
        <v>1.48860126371215</v>
      </c>
      <c r="G27" s="29">
        <v>3.5689000000000002</v>
      </c>
    </row>
    <row r="28" spans="1:9" x14ac:dyDescent="0.2">
      <c r="A28" s="27" t="s">
        <v>777</v>
      </c>
      <c r="B28" s="27" t="s">
        <v>778</v>
      </c>
      <c r="C28" s="27" t="s">
        <v>50</v>
      </c>
      <c r="D28" s="31">
        <v>500</v>
      </c>
      <c r="E28" s="29">
        <v>2488.0100000000002</v>
      </c>
      <c r="F28" s="30">
        <v>1.4833442959629699</v>
      </c>
      <c r="G28" s="29">
        <v>4.2901999999999996</v>
      </c>
    </row>
    <row r="29" spans="1:9" x14ac:dyDescent="0.2">
      <c r="A29" s="27" t="s">
        <v>779</v>
      </c>
      <c r="B29" s="27" t="s">
        <v>780</v>
      </c>
      <c r="C29" s="27" t="s">
        <v>50</v>
      </c>
      <c r="D29" s="31">
        <v>500</v>
      </c>
      <c r="E29" s="29">
        <v>2487.7325000000001</v>
      </c>
      <c r="F29" s="30">
        <v>1.4831788512733799</v>
      </c>
      <c r="G29" s="29">
        <v>3.7498</v>
      </c>
    </row>
    <row r="30" spans="1:9" x14ac:dyDescent="0.2">
      <c r="A30" s="27" t="s">
        <v>85</v>
      </c>
      <c r="B30" s="27" t="s">
        <v>84</v>
      </c>
      <c r="C30" s="27" t="s">
        <v>50</v>
      </c>
      <c r="D30" s="31">
        <v>500</v>
      </c>
      <c r="E30" s="29">
        <v>2484.5949999999998</v>
      </c>
      <c r="F30" s="30">
        <v>1.4813082829362101</v>
      </c>
      <c r="G30" s="29">
        <v>3.6501000000000001</v>
      </c>
    </row>
    <row r="31" spans="1:9" x14ac:dyDescent="0.2">
      <c r="A31" s="26" t="s">
        <v>33</v>
      </c>
      <c r="B31" s="26"/>
      <c r="C31" s="26"/>
      <c r="D31" s="32"/>
      <c r="E31" s="33">
        <f>SUM(E14:E30)</f>
        <v>78131.819999999992</v>
      </c>
      <c r="F31" s="34">
        <f>SUM(F14:F30)</f>
        <v>46.581962906180159</v>
      </c>
      <c r="G31" s="33"/>
      <c r="H31" s="18"/>
      <c r="I31" s="18"/>
    </row>
    <row r="32" spans="1:9" x14ac:dyDescent="0.2">
      <c r="A32" s="27"/>
      <c r="B32" s="27"/>
      <c r="C32" s="27"/>
      <c r="D32" s="28"/>
      <c r="E32" s="29"/>
      <c r="F32" s="30"/>
      <c r="G32" s="29"/>
    </row>
    <row r="33" spans="1:9" x14ac:dyDescent="0.2">
      <c r="A33" s="26" t="s">
        <v>781</v>
      </c>
      <c r="B33" s="27"/>
      <c r="C33" s="27"/>
      <c r="D33" s="28"/>
      <c r="E33" s="29"/>
      <c r="F33" s="30"/>
      <c r="G33" s="29"/>
    </row>
    <row r="34" spans="1:9" x14ac:dyDescent="0.2">
      <c r="A34" s="27" t="s">
        <v>782</v>
      </c>
      <c r="B34" s="27" t="s">
        <v>783</v>
      </c>
      <c r="C34" s="27" t="s">
        <v>57</v>
      </c>
      <c r="D34" s="31">
        <v>10000000</v>
      </c>
      <c r="E34" s="29">
        <v>9982.33</v>
      </c>
      <c r="F34" s="30">
        <v>5.9514359933923204</v>
      </c>
      <c r="G34" s="29">
        <v>3.4005000000000001</v>
      </c>
    </row>
    <row r="35" spans="1:9" x14ac:dyDescent="0.2">
      <c r="A35" s="27" t="s">
        <v>784</v>
      </c>
      <c r="B35" s="27" t="s">
        <v>785</v>
      </c>
      <c r="C35" s="27" t="s">
        <v>57</v>
      </c>
      <c r="D35" s="31">
        <v>7500000</v>
      </c>
      <c r="E35" s="29">
        <v>7481.61</v>
      </c>
      <c r="F35" s="30">
        <v>4.4605140325479002</v>
      </c>
      <c r="G35" s="29">
        <v>3.4506999999999999</v>
      </c>
    </row>
    <row r="36" spans="1:9" x14ac:dyDescent="0.2">
      <c r="A36" s="27" t="s">
        <v>786</v>
      </c>
      <c r="B36" s="27" t="s">
        <v>787</v>
      </c>
      <c r="C36" s="27" t="s">
        <v>57</v>
      </c>
      <c r="D36" s="31">
        <v>5000000</v>
      </c>
      <c r="E36" s="29">
        <v>4981.1949999999997</v>
      </c>
      <c r="F36" s="30">
        <v>2.96977391181276</v>
      </c>
      <c r="G36" s="29">
        <v>3.4449000000000001</v>
      </c>
    </row>
    <row r="37" spans="1:9" x14ac:dyDescent="0.2">
      <c r="A37" s="27" t="s">
        <v>788</v>
      </c>
      <c r="B37" s="27" t="s">
        <v>789</v>
      </c>
      <c r="C37" s="27" t="s">
        <v>57</v>
      </c>
      <c r="D37" s="31">
        <v>5000000</v>
      </c>
      <c r="E37" s="29">
        <v>4977.8649999999998</v>
      </c>
      <c r="F37" s="30">
        <v>2.9677885755377602</v>
      </c>
      <c r="G37" s="29">
        <v>3.4533</v>
      </c>
    </row>
    <row r="38" spans="1:9" x14ac:dyDescent="0.2">
      <c r="A38" s="27" t="s">
        <v>790</v>
      </c>
      <c r="B38" s="27" t="s">
        <v>791</v>
      </c>
      <c r="C38" s="27" t="s">
        <v>57</v>
      </c>
      <c r="D38" s="31">
        <v>5000000</v>
      </c>
      <c r="E38" s="29">
        <v>4974.6099999999997</v>
      </c>
      <c r="F38" s="30">
        <v>2.9658479540437299</v>
      </c>
      <c r="G38" s="29">
        <v>3.4499</v>
      </c>
    </row>
    <row r="39" spans="1:9" x14ac:dyDescent="0.2">
      <c r="A39" s="27" t="s">
        <v>792</v>
      </c>
      <c r="B39" s="27" t="s">
        <v>793</v>
      </c>
      <c r="C39" s="27" t="s">
        <v>57</v>
      </c>
      <c r="D39" s="31">
        <v>2500000</v>
      </c>
      <c r="E39" s="29">
        <v>2488.9324999999999</v>
      </c>
      <c r="F39" s="30">
        <v>1.4838942877688801</v>
      </c>
      <c r="G39" s="29">
        <v>3.4533</v>
      </c>
    </row>
    <row r="40" spans="1:9" x14ac:dyDescent="0.2">
      <c r="A40" s="26" t="s">
        <v>33</v>
      </c>
      <c r="B40" s="26"/>
      <c r="C40" s="26"/>
      <c r="D40" s="32"/>
      <c r="E40" s="33">
        <f>SUM(E33:E39)</f>
        <v>34886.542500000003</v>
      </c>
      <c r="F40" s="34">
        <f>SUM(F33:F39)</f>
        <v>20.799254755103352</v>
      </c>
      <c r="G40" s="33"/>
      <c r="H40" s="18"/>
      <c r="I40" s="18"/>
    </row>
    <row r="41" spans="1:9" x14ac:dyDescent="0.2">
      <c r="A41" s="27"/>
      <c r="B41" s="27"/>
      <c r="C41" s="27"/>
      <c r="D41" s="28"/>
      <c r="E41" s="29"/>
      <c r="F41" s="30"/>
      <c r="G41" s="29"/>
    </row>
    <row r="42" spans="1:9" x14ac:dyDescent="0.2">
      <c r="A42" s="26" t="s">
        <v>56</v>
      </c>
      <c r="B42" s="27"/>
      <c r="C42" s="27"/>
      <c r="D42" s="28"/>
      <c r="E42" s="29"/>
      <c r="F42" s="30"/>
      <c r="G42" s="29"/>
    </row>
    <row r="43" spans="1:9" x14ac:dyDescent="0.2">
      <c r="A43" s="27" t="s">
        <v>794</v>
      </c>
      <c r="B43" s="27" t="s">
        <v>795</v>
      </c>
      <c r="C43" s="27" t="s">
        <v>57</v>
      </c>
      <c r="D43" s="31">
        <v>10000000</v>
      </c>
      <c r="E43" s="29">
        <v>10010.17</v>
      </c>
      <c r="F43" s="30">
        <v>5.9680341200877898</v>
      </c>
      <c r="G43" s="29">
        <v>3.6406999999999998</v>
      </c>
    </row>
    <row r="44" spans="1:9" x14ac:dyDescent="0.2">
      <c r="A44" s="26" t="s">
        <v>33</v>
      </c>
      <c r="B44" s="26"/>
      <c r="C44" s="26"/>
      <c r="D44" s="32"/>
      <c r="E44" s="33">
        <f>SUM(E43:E43)</f>
        <v>10010.17</v>
      </c>
      <c r="F44" s="34">
        <f>SUM(F43:F43)</f>
        <v>5.9680341200877898</v>
      </c>
      <c r="G44" s="33"/>
      <c r="H44" s="18"/>
      <c r="I44" s="18"/>
    </row>
    <row r="45" spans="1:9" x14ac:dyDescent="0.2">
      <c r="A45" s="27"/>
      <c r="B45" s="27"/>
      <c r="C45" s="27"/>
      <c r="D45" s="28"/>
      <c r="E45" s="29"/>
      <c r="F45" s="30"/>
      <c r="G45" s="29"/>
    </row>
    <row r="46" spans="1:9" x14ac:dyDescent="0.2">
      <c r="A46" s="26" t="s">
        <v>35</v>
      </c>
      <c r="B46" s="26"/>
      <c r="C46" s="26"/>
      <c r="D46" s="32"/>
      <c r="E46" s="33">
        <f>E11+E31+E40+E44</f>
        <v>138060.8965</v>
      </c>
      <c r="F46" s="34">
        <f>F11+F31+F40+F44</f>
        <v>82.311503297337495</v>
      </c>
      <c r="G46" s="33"/>
      <c r="H46" s="18"/>
      <c r="I46" s="18"/>
    </row>
    <row r="47" spans="1:9" x14ac:dyDescent="0.2">
      <c r="A47" s="26"/>
      <c r="B47" s="26"/>
      <c r="C47" s="26"/>
      <c r="D47" s="32"/>
      <c r="E47" s="33"/>
      <c r="F47" s="34"/>
      <c r="G47" s="33"/>
      <c r="H47" s="18"/>
      <c r="I47" s="18"/>
    </row>
    <row r="48" spans="1:9" x14ac:dyDescent="0.2">
      <c r="A48" s="26" t="s">
        <v>37</v>
      </c>
      <c r="B48" s="26"/>
      <c r="C48" s="26"/>
      <c r="D48" s="32"/>
      <c r="E48" s="33">
        <f>E50-(E11+E31+E40+E44)</f>
        <v>29668.875122900004</v>
      </c>
      <c r="F48" s="34">
        <f>F50-(F11+F31+F40+F44)</f>
        <v>17.688496702662505</v>
      </c>
      <c r="G48" s="33"/>
      <c r="H48" s="18"/>
      <c r="I48" s="18"/>
    </row>
    <row r="49" spans="1:9" x14ac:dyDescent="0.2">
      <c r="A49" s="26"/>
      <c r="B49" s="26"/>
      <c r="C49" s="26"/>
      <c r="D49" s="32"/>
      <c r="E49" s="33"/>
      <c r="F49" s="34"/>
      <c r="G49" s="33"/>
      <c r="H49" s="18"/>
      <c r="I49" s="18"/>
    </row>
    <row r="50" spans="1:9" x14ac:dyDescent="0.2">
      <c r="A50" s="35" t="s">
        <v>36</v>
      </c>
      <c r="B50" s="35"/>
      <c r="C50" s="35"/>
      <c r="D50" s="36"/>
      <c r="E50" s="37">
        <v>167729.77162290001</v>
      </c>
      <c r="F50" s="38">
        <v>100</v>
      </c>
      <c r="G50" s="37"/>
      <c r="H50" s="18"/>
      <c r="I50" s="18"/>
    </row>
    <row r="52" spans="1:9" x14ac:dyDescent="0.2">
      <c r="A52" s="18" t="s">
        <v>58</v>
      </c>
    </row>
    <row r="53" spans="1:9" x14ac:dyDescent="0.2">
      <c r="A53" s="18" t="s">
        <v>38</v>
      </c>
    </row>
    <row r="55" spans="1:9" x14ac:dyDescent="0.2">
      <c r="A55" s="18" t="s">
        <v>39</v>
      </c>
    </row>
    <row r="56" spans="1:9" x14ac:dyDescent="0.2">
      <c r="A56" s="18" t="s">
        <v>40</v>
      </c>
    </row>
    <row r="57" spans="1:9" x14ac:dyDescent="0.2">
      <c r="A57" s="18" t="s">
        <v>41</v>
      </c>
      <c r="B57" s="18"/>
      <c r="C57" s="39" t="s">
        <v>43</v>
      </c>
      <c r="D57" s="19" t="s">
        <v>42</v>
      </c>
    </row>
    <row r="58" spans="1:9" x14ac:dyDescent="0.2">
      <c r="A58" s="9" t="s">
        <v>796</v>
      </c>
      <c r="C58" s="40">
        <v>4768.0775000000003</v>
      </c>
      <c r="D58" s="40">
        <v>4828.2834000000003</v>
      </c>
    </row>
    <row r="59" spans="1:9" x14ac:dyDescent="0.2">
      <c r="A59" s="9" t="s">
        <v>797</v>
      </c>
      <c r="C59" s="40">
        <v>1510.4899</v>
      </c>
      <c r="D59" s="40">
        <v>1510.4105999999999</v>
      </c>
    </row>
    <row r="60" spans="1:9" x14ac:dyDescent="0.2">
      <c r="A60" s="9" t="s">
        <v>798</v>
      </c>
      <c r="C60" s="40">
        <v>1244.6866</v>
      </c>
      <c r="D60" s="40">
        <v>1244.5183</v>
      </c>
    </row>
    <row r="61" spans="1:9" x14ac:dyDescent="0.2">
      <c r="A61" s="9" t="s">
        <v>799</v>
      </c>
      <c r="C61" s="40">
        <v>1000</v>
      </c>
      <c r="D61" s="40">
        <v>1000</v>
      </c>
    </row>
    <row r="62" spans="1:9" x14ac:dyDescent="0.2">
      <c r="A62" s="9" t="s">
        <v>800</v>
      </c>
      <c r="C62" s="40">
        <v>1055.0872999999999</v>
      </c>
      <c r="D62" s="40">
        <v>1054.9425000000001</v>
      </c>
    </row>
    <row r="63" spans="1:9" x14ac:dyDescent="0.2">
      <c r="A63" s="9" t="s">
        <v>801</v>
      </c>
      <c r="C63" s="40">
        <v>3083.8006999999998</v>
      </c>
      <c r="D63" s="40">
        <v>3133.0306999999998</v>
      </c>
    </row>
    <row r="64" spans="1:9" x14ac:dyDescent="0.2">
      <c r="A64" s="9" t="s">
        <v>802</v>
      </c>
      <c r="C64" s="40">
        <v>1000</v>
      </c>
      <c r="D64" s="40">
        <v>1000</v>
      </c>
    </row>
    <row r="65" spans="1:4" x14ac:dyDescent="0.2">
      <c r="A65" s="9" t="s">
        <v>803</v>
      </c>
      <c r="C65" s="40">
        <v>1022.3385</v>
      </c>
      <c r="D65" s="40">
        <v>1022.1982</v>
      </c>
    </row>
    <row r="66" spans="1:4" x14ac:dyDescent="0.2">
      <c r="A66" s="9" t="s">
        <v>804</v>
      </c>
      <c r="C66" s="40">
        <v>3099.9306999999999</v>
      </c>
      <c r="D66" s="40">
        <v>3150.6201000000001</v>
      </c>
    </row>
    <row r="67" spans="1:4" x14ac:dyDescent="0.2">
      <c r="A67" s="9" t="s">
        <v>805</v>
      </c>
      <c r="C67" s="40">
        <v>1002.2204</v>
      </c>
      <c r="D67" s="40">
        <v>1002.1876999999999</v>
      </c>
    </row>
    <row r="68" spans="1:4" x14ac:dyDescent="0.2">
      <c r="A68" s="9" t="s">
        <v>806</v>
      </c>
      <c r="C68" s="40">
        <v>1021.813</v>
      </c>
      <c r="D68" s="40">
        <v>1021.6733</v>
      </c>
    </row>
    <row r="69" spans="1:4" x14ac:dyDescent="0.2">
      <c r="A69" s="9" t="s">
        <v>807</v>
      </c>
      <c r="C69" s="40">
        <v>13.085599999999999</v>
      </c>
      <c r="D69" s="40">
        <v>13.299799999999999</v>
      </c>
    </row>
    <row r="70" spans="1:4" x14ac:dyDescent="0.2">
      <c r="A70" s="9" t="s">
        <v>808</v>
      </c>
      <c r="C70" s="40">
        <v>13.085599999999999</v>
      </c>
      <c r="D70" s="40">
        <v>13.299799999999999</v>
      </c>
    </row>
    <row r="71" spans="1:4" x14ac:dyDescent="0.2">
      <c r="A71" s="9" t="s">
        <v>809</v>
      </c>
      <c r="C71" s="40">
        <v>10</v>
      </c>
      <c r="D71" s="40">
        <v>10</v>
      </c>
    </row>
    <row r="72" spans="1:4" x14ac:dyDescent="0.2">
      <c r="A72" s="9" t="s">
        <v>810</v>
      </c>
      <c r="C72" s="40">
        <v>10</v>
      </c>
      <c r="D72" s="40">
        <v>10</v>
      </c>
    </row>
    <row r="74" spans="1:4" x14ac:dyDescent="0.2">
      <c r="A74" s="18" t="s">
        <v>45</v>
      </c>
    </row>
    <row r="75" spans="1:4" x14ac:dyDescent="0.2">
      <c r="A75" s="77" t="s">
        <v>59</v>
      </c>
      <c r="B75" s="78"/>
      <c r="C75" s="43" t="s">
        <v>60</v>
      </c>
    </row>
    <row r="76" spans="1:4" x14ac:dyDescent="0.2">
      <c r="A76" s="73" t="s">
        <v>797</v>
      </c>
      <c r="B76" s="74"/>
      <c r="C76" s="44">
        <v>19.027330349</v>
      </c>
    </row>
    <row r="77" spans="1:4" x14ac:dyDescent="0.2">
      <c r="A77" s="73" t="s">
        <v>798</v>
      </c>
      <c r="B77" s="74"/>
      <c r="C77" s="44">
        <v>15.779910664000001</v>
      </c>
    </row>
    <row r="78" spans="1:4" x14ac:dyDescent="0.2">
      <c r="A78" s="73" t="s">
        <v>799</v>
      </c>
      <c r="B78" s="74"/>
      <c r="C78" s="44">
        <v>13.789706266</v>
      </c>
    </row>
    <row r="79" spans="1:4" x14ac:dyDescent="0.2">
      <c r="A79" s="73" t="s">
        <v>800</v>
      </c>
      <c r="B79" s="74"/>
      <c r="C79" s="44">
        <v>14.711616568</v>
      </c>
    </row>
    <row r="80" spans="1:4" x14ac:dyDescent="0.2">
      <c r="A80" s="73" t="s">
        <v>802</v>
      </c>
      <c r="B80" s="74"/>
      <c r="C80" s="44">
        <v>15.829001159000001</v>
      </c>
    </row>
    <row r="81" spans="1:6" x14ac:dyDescent="0.2">
      <c r="A81" s="73" t="s">
        <v>803</v>
      </c>
      <c r="B81" s="74"/>
      <c r="C81" s="44">
        <v>16.329121098000002</v>
      </c>
    </row>
    <row r="82" spans="1:6" x14ac:dyDescent="0.2">
      <c r="A82" s="73" t="s">
        <v>805</v>
      </c>
      <c r="B82" s="74"/>
      <c r="C82" s="44">
        <v>16.255093582000001</v>
      </c>
    </row>
    <row r="83" spans="1:6" x14ac:dyDescent="0.2">
      <c r="A83" s="73" t="s">
        <v>806</v>
      </c>
      <c r="B83" s="74"/>
      <c r="C83" s="44">
        <v>16.688699414999999</v>
      </c>
    </row>
    <row r="84" spans="1:6" x14ac:dyDescent="0.2">
      <c r="A84" s="9" t="s">
        <v>61</v>
      </c>
    </row>
    <row r="85" spans="1:6" x14ac:dyDescent="0.2">
      <c r="A85" s="9" t="s">
        <v>44</v>
      </c>
    </row>
    <row r="87" spans="1:6" x14ac:dyDescent="0.2">
      <c r="A87" s="18" t="s">
        <v>811</v>
      </c>
      <c r="D87" s="42">
        <v>8.6700606575342495E-2</v>
      </c>
      <c r="E87" s="13" t="s">
        <v>47</v>
      </c>
    </row>
    <row r="89" spans="1:6" x14ac:dyDescent="0.2">
      <c r="A89" s="18" t="s">
        <v>724</v>
      </c>
      <c r="D89" s="41" t="s">
        <v>46</v>
      </c>
    </row>
    <row r="91" spans="1:6" x14ac:dyDescent="0.2">
      <c r="A91" s="47" t="s">
        <v>812</v>
      </c>
      <c r="D91" s="9"/>
      <c r="F91" s="55"/>
    </row>
    <row r="92" spans="1:6" x14ac:dyDescent="0.2">
      <c r="A92" s="47"/>
      <c r="D92" s="9"/>
      <c r="F92" s="55"/>
    </row>
    <row r="93" spans="1:6" x14ac:dyDescent="0.2">
      <c r="A93" s="47" t="s">
        <v>813</v>
      </c>
      <c r="D93" s="9"/>
      <c r="F93" s="55"/>
    </row>
    <row r="94" spans="1:6" x14ac:dyDescent="0.2">
      <c r="A94" s="56"/>
      <c r="D94" s="9"/>
      <c r="F94" s="55"/>
    </row>
    <row r="95" spans="1:6" x14ac:dyDescent="0.2">
      <c r="A95" s="56"/>
      <c r="D95" s="9"/>
      <c r="F95" s="55"/>
    </row>
    <row r="96" spans="1:6" x14ac:dyDescent="0.2">
      <c r="A96" s="56"/>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47" t="s">
        <v>814</v>
      </c>
      <c r="D107" s="9"/>
      <c r="F107" s="55"/>
    </row>
    <row r="108" spans="1:6" x14ac:dyDescent="0.2">
      <c r="A108" s="56"/>
      <c r="D108" s="9"/>
      <c r="F108" s="55"/>
    </row>
    <row r="109" spans="1:6" x14ac:dyDescent="0.2">
      <c r="A109" s="47" t="s">
        <v>815</v>
      </c>
      <c r="D109" s="9"/>
      <c r="F109" s="55"/>
    </row>
    <row r="110" spans="1:6" x14ac:dyDescent="0.2">
      <c r="A110" s="56"/>
      <c r="D110" s="9"/>
      <c r="F110" s="55"/>
    </row>
    <row r="111" spans="1:6" x14ac:dyDescent="0.2">
      <c r="A111" s="56"/>
      <c r="D111" s="9"/>
      <c r="F111" s="55"/>
    </row>
    <row r="112" spans="1:6" x14ac:dyDescent="0.2">
      <c r="A112" s="56"/>
      <c r="D112" s="9"/>
      <c r="F112" s="55"/>
    </row>
    <row r="113" spans="1:6" x14ac:dyDescent="0.2">
      <c r="A113" s="56"/>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D123" s="9"/>
      <c r="F123" s="55"/>
    </row>
    <row r="124" spans="1:6" x14ac:dyDescent="0.2">
      <c r="D124" s="9"/>
      <c r="F124" s="55"/>
    </row>
    <row r="125" spans="1:6" x14ac:dyDescent="0.2">
      <c r="D125" s="9"/>
      <c r="F125" s="55"/>
    </row>
    <row r="126" spans="1:6" x14ac:dyDescent="0.2">
      <c r="D126" s="9"/>
      <c r="F126" s="55"/>
    </row>
    <row r="127" spans="1:6" x14ac:dyDescent="0.2">
      <c r="D127" s="9"/>
      <c r="F127" s="55"/>
    </row>
    <row r="128" spans="1:6" x14ac:dyDescent="0.2">
      <c r="D128" s="9"/>
      <c r="F128" s="55"/>
    </row>
    <row r="129" spans="4:6" x14ac:dyDescent="0.2">
      <c r="D129" s="9"/>
      <c r="F129" s="55"/>
    </row>
    <row r="130" spans="4:6" x14ac:dyDescent="0.2">
      <c r="D130" s="9"/>
      <c r="F130" s="55"/>
    </row>
    <row r="131" spans="4:6" x14ac:dyDescent="0.2">
      <c r="D131" s="9"/>
      <c r="F131" s="55"/>
    </row>
    <row r="132" spans="4:6" x14ac:dyDescent="0.2">
      <c r="D132" s="9"/>
      <c r="F132" s="55"/>
    </row>
    <row r="133" spans="4:6" x14ac:dyDescent="0.2">
      <c r="D133" s="9"/>
      <c r="F133" s="55"/>
    </row>
    <row r="134" spans="4:6" x14ac:dyDescent="0.2">
      <c r="D134" s="9"/>
      <c r="F134" s="55"/>
    </row>
    <row r="135" spans="4:6" x14ac:dyDescent="0.2">
      <c r="D135" s="9"/>
      <c r="F135" s="55"/>
    </row>
  </sheetData>
  <mergeCells count="10">
    <mergeCell ref="A80:B80"/>
    <mergeCell ref="A81:B81"/>
    <mergeCell ref="A82:B82"/>
    <mergeCell ref="A83:B83"/>
    <mergeCell ref="A1:G1"/>
    <mergeCell ref="A75:B75"/>
    <mergeCell ref="A76:B76"/>
    <mergeCell ref="A77:B77"/>
    <mergeCell ref="A78:B78"/>
    <mergeCell ref="A79:B79"/>
  </mergeCells>
  <conditionalFormatting sqref="F2:F3 F5:F90 F136:F65536">
    <cfRule type="cellIs" dxfId="121" priority="2" stopIfTrue="1" operator="between">
      <formula>0.009</formula>
      <formula>-0.009</formula>
    </cfRule>
  </conditionalFormatting>
  <conditionalFormatting sqref="F91:F135">
    <cfRule type="cellIs" dxfId="120"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4"/>
  <sheetViews>
    <sheetView workbookViewId="0">
      <selection sqref="A1:G1"/>
    </sheetView>
  </sheetViews>
  <sheetFormatPr defaultColWidth="9.109375" defaultRowHeight="10.199999999999999" x14ac:dyDescent="0.2"/>
  <cols>
    <col min="1" max="1" width="35" style="9" bestFit="1" customWidth="1"/>
    <col min="2" max="2" width="20" style="9" bestFit="1" customWidth="1"/>
    <col min="3" max="3" width="35.33203125" style="9"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816</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6" t="s">
        <v>37</v>
      </c>
      <c r="B5" s="26"/>
      <c r="C5" s="26"/>
      <c r="D5" s="32"/>
      <c r="E5" s="33">
        <v>20470.661761200001</v>
      </c>
      <c r="F5" s="34">
        <v>100</v>
      </c>
      <c r="G5" s="33"/>
      <c r="H5" s="18"/>
      <c r="I5" s="18"/>
    </row>
    <row r="6" spans="1:9" x14ac:dyDescent="0.2">
      <c r="A6" s="26"/>
      <c r="B6" s="26"/>
      <c r="C6" s="26"/>
      <c r="D6" s="32"/>
      <c r="E6" s="33"/>
      <c r="F6" s="34"/>
      <c r="G6" s="33"/>
      <c r="H6" s="18"/>
      <c r="I6" s="18"/>
    </row>
    <row r="7" spans="1:9" x14ac:dyDescent="0.2">
      <c r="A7" s="35" t="s">
        <v>36</v>
      </c>
      <c r="B7" s="35"/>
      <c r="C7" s="35"/>
      <c r="D7" s="36"/>
      <c r="E7" s="37">
        <v>20470.661761200001</v>
      </c>
      <c r="F7" s="38">
        <v>100</v>
      </c>
      <c r="G7" s="37"/>
      <c r="H7" s="18"/>
      <c r="I7" s="18"/>
    </row>
    <row r="9" spans="1:9" x14ac:dyDescent="0.2">
      <c r="A9" s="18" t="s">
        <v>39</v>
      </c>
    </row>
    <row r="10" spans="1:9" x14ac:dyDescent="0.2">
      <c r="A10" s="18" t="s">
        <v>40</v>
      </c>
    </row>
    <row r="11" spans="1:9" x14ac:dyDescent="0.2">
      <c r="A11" s="18" t="s">
        <v>41</v>
      </c>
      <c r="B11" s="18"/>
      <c r="C11" s="39" t="s">
        <v>43</v>
      </c>
      <c r="D11" s="19" t="s">
        <v>42</v>
      </c>
    </row>
    <row r="12" spans="1:9" x14ac:dyDescent="0.2">
      <c r="A12" s="9" t="s">
        <v>62</v>
      </c>
      <c r="C12" s="40">
        <v>1077.0118</v>
      </c>
      <c r="D12" s="40">
        <v>1093.4616000000001</v>
      </c>
    </row>
    <row r="13" spans="1:9" x14ac:dyDescent="0.2">
      <c r="A13" s="9" t="s">
        <v>817</v>
      </c>
      <c r="C13" s="40">
        <v>1000</v>
      </c>
      <c r="D13" s="40">
        <v>1000</v>
      </c>
    </row>
    <row r="14" spans="1:9" x14ac:dyDescent="0.2">
      <c r="A14" s="9" t="s">
        <v>818</v>
      </c>
      <c r="C14" s="40">
        <v>1000.4179</v>
      </c>
      <c r="D14" s="40">
        <v>1000.4323000000001</v>
      </c>
    </row>
    <row r="15" spans="1:9" x14ac:dyDescent="0.2">
      <c r="A15" s="9" t="s">
        <v>65</v>
      </c>
      <c r="C15" s="40">
        <v>1078.2428</v>
      </c>
      <c r="D15" s="40">
        <v>1094.9884</v>
      </c>
    </row>
    <row r="16" spans="1:9" x14ac:dyDescent="0.2">
      <c r="A16" s="9" t="s">
        <v>819</v>
      </c>
      <c r="C16" s="40">
        <v>1000</v>
      </c>
      <c r="D16" s="40">
        <v>1000</v>
      </c>
    </row>
    <row r="17" spans="1:6" x14ac:dyDescent="0.2">
      <c r="A17" s="9" t="s">
        <v>820</v>
      </c>
      <c r="C17" s="40">
        <v>1000.4229</v>
      </c>
      <c r="D17" s="40">
        <v>1000.4383</v>
      </c>
    </row>
    <row r="19" spans="1:6" x14ac:dyDescent="0.2">
      <c r="A19" s="18" t="s">
        <v>45</v>
      </c>
    </row>
    <row r="20" spans="1:6" x14ac:dyDescent="0.2">
      <c r="A20" s="77" t="s">
        <v>59</v>
      </c>
      <c r="B20" s="78"/>
      <c r="C20" s="43" t="s">
        <v>60</v>
      </c>
    </row>
    <row r="21" spans="1:6" x14ac:dyDescent="0.2">
      <c r="A21" s="73" t="s">
        <v>817</v>
      </c>
      <c r="B21" s="74"/>
      <c r="C21" s="44">
        <v>15.15662612</v>
      </c>
    </row>
    <row r="22" spans="1:6" x14ac:dyDescent="0.2">
      <c r="A22" s="73" t="s">
        <v>818</v>
      </c>
      <c r="B22" s="74"/>
      <c r="C22" s="44">
        <v>15.188636388999999</v>
      </c>
    </row>
    <row r="23" spans="1:6" x14ac:dyDescent="0.2">
      <c r="A23" s="73" t="s">
        <v>819</v>
      </c>
      <c r="B23" s="74"/>
      <c r="C23" s="44">
        <v>15.433683582</v>
      </c>
    </row>
    <row r="24" spans="1:6" x14ac:dyDescent="0.2">
      <c r="A24" s="73" t="s">
        <v>820</v>
      </c>
      <c r="B24" s="74"/>
      <c r="C24" s="44">
        <v>15.437900697</v>
      </c>
    </row>
    <row r="25" spans="1:6" x14ac:dyDescent="0.2">
      <c r="A25" s="9" t="s">
        <v>61</v>
      </c>
    </row>
    <row r="26" spans="1:6" x14ac:dyDescent="0.2">
      <c r="A26" s="9" t="s">
        <v>44</v>
      </c>
    </row>
    <row r="28" spans="1:6" x14ac:dyDescent="0.2">
      <c r="A28" s="18" t="s">
        <v>811</v>
      </c>
      <c r="D28" s="42">
        <v>8.21917808219178E-3</v>
      </c>
      <c r="E28" s="13" t="s">
        <v>47</v>
      </c>
    </row>
    <row r="30" spans="1:6" x14ac:dyDescent="0.2">
      <c r="A30" s="18" t="s">
        <v>724</v>
      </c>
      <c r="B30" s="18"/>
      <c r="C30" s="18"/>
      <c r="D30" s="57" t="s">
        <v>46</v>
      </c>
    </row>
    <row r="32" spans="1:6" x14ac:dyDescent="0.2">
      <c r="A32" s="47" t="s">
        <v>812</v>
      </c>
      <c r="D32" s="9"/>
      <c r="F32" s="55"/>
    </row>
    <row r="33" spans="1:6" x14ac:dyDescent="0.2">
      <c r="A33" s="47"/>
      <c r="D33" s="9"/>
      <c r="F33" s="55"/>
    </row>
    <row r="34" spans="1:6" x14ac:dyDescent="0.2">
      <c r="A34" s="47" t="s">
        <v>813</v>
      </c>
      <c r="D34" s="9"/>
      <c r="F34" s="55"/>
    </row>
    <row r="35" spans="1:6" x14ac:dyDescent="0.2">
      <c r="A35" s="58"/>
      <c r="D35" s="9"/>
      <c r="F35" s="55"/>
    </row>
    <row r="36" spans="1:6" x14ac:dyDescent="0.2">
      <c r="A36" s="56"/>
      <c r="D36" s="9"/>
      <c r="F36" s="55"/>
    </row>
    <row r="37" spans="1:6" x14ac:dyDescent="0.2">
      <c r="A37" s="56"/>
      <c r="D37" s="9"/>
      <c r="F37" s="55"/>
    </row>
    <row r="38" spans="1:6" x14ac:dyDescent="0.2">
      <c r="A38" s="56"/>
      <c r="D38" s="9"/>
      <c r="F38" s="55"/>
    </row>
    <row r="39" spans="1:6" x14ac:dyDescent="0.2">
      <c r="A39" s="56"/>
      <c r="D39" s="9"/>
      <c r="F39" s="55"/>
    </row>
    <row r="40" spans="1:6" x14ac:dyDescent="0.2">
      <c r="A40" s="56"/>
      <c r="D40" s="9"/>
      <c r="F40" s="55"/>
    </row>
    <row r="41" spans="1:6" x14ac:dyDescent="0.2">
      <c r="A41" s="56"/>
      <c r="D41" s="9"/>
      <c r="F41" s="55"/>
    </row>
    <row r="42" spans="1:6" x14ac:dyDescent="0.2">
      <c r="A42" s="56"/>
      <c r="D42" s="9"/>
      <c r="F42" s="55"/>
    </row>
    <row r="43" spans="1:6" x14ac:dyDescent="0.2">
      <c r="A43" s="56"/>
      <c r="D43" s="9"/>
      <c r="F43" s="55"/>
    </row>
    <row r="44" spans="1:6" x14ac:dyDescent="0.2">
      <c r="A44" s="56"/>
      <c r="D44" s="9"/>
      <c r="F44" s="55"/>
    </row>
    <row r="45" spans="1:6" x14ac:dyDescent="0.2">
      <c r="A45" s="56"/>
      <c r="D45" s="9"/>
      <c r="F45" s="55"/>
    </row>
    <row r="46" spans="1:6" x14ac:dyDescent="0.2">
      <c r="A46" s="56"/>
      <c r="D46" s="9"/>
      <c r="F46" s="55"/>
    </row>
    <row r="47" spans="1:6" x14ac:dyDescent="0.2">
      <c r="A47" s="56"/>
      <c r="D47" s="9"/>
      <c r="F47" s="55"/>
    </row>
    <row r="48" spans="1:6" x14ac:dyDescent="0.2">
      <c r="A48" s="47" t="s">
        <v>821</v>
      </c>
      <c r="D48" s="9"/>
      <c r="F48" s="55"/>
    </row>
    <row r="49" spans="1:6" x14ac:dyDescent="0.2">
      <c r="A49" s="56"/>
      <c r="D49" s="9"/>
      <c r="F49" s="55"/>
    </row>
    <row r="50" spans="1:6" x14ac:dyDescent="0.2">
      <c r="A50" s="47" t="s">
        <v>815</v>
      </c>
      <c r="D50" s="9"/>
      <c r="F50" s="55"/>
    </row>
    <row r="51" spans="1:6" x14ac:dyDescent="0.2">
      <c r="A51" s="56"/>
      <c r="D51" s="9"/>
      <c r="F51" s="55"/>
    </row>
    <row r="52" spans="1:6" x14ac:dyDescent="0.2">
      <c r="A52" s="56"/>
      <c r="D52" s="9"/>
      <c r="F52" s="55"/>
    </row>
    <row r="53" spans="1:6" x14ac:dyDescent="0.2">
      <c r="A53" s="56"/>
      <c r="D53" s="9"/>
      <c r="F53" s="55"/>
    </row>
    <row r="54" spans="1:6" x14ac:dyDescent="0.2">
      <c r="A54" s="56"/>
      <c r="D54" s="9"/>
      <c r="F54" s="55"/>
    </row>
    <row r="55" spans="1:6" x14ac:dyDescent="0.2">
      <c r="A55" s="56"/>
      <c r="D55" s="9"/>
      <c r="F55" s="55"/>
    </row>
    <row r="56" spans="1:6" x14ac:dyDescent="0.2">
      <c r="A56" s="56"/>
      <c r="D56" s="9"/>
      <c r="F56" s="55"/>
    </row>
    <row r="57" spans="1:6" x14ac:dyDescent="0.2">
      <c r="A57" s="56"/>
      <c r="D57" s="9"/>
      <c r="F57" s="55"/>
    </row>
    <row r="58" spans="1:6" x14ac:dyDescent="0.2">
      <c r="A58" s="56"/>
      <c r="D58" s="9"/>
      <c r="F58" s="55"/>
    </row>
    <row r="59" spans="1:6" x14ac:dyDescent="0.2">
      <c r="A59" s="56"/>
      <c r="D59" s="9"/>
      <c r="F59" s="55"/>
    </row>
    <row r="60" spans="1:6" x14ac:dyDescent="0.2">
      <c r="A60" s="56"/>
      <c r="D60" s="9"/>
      <c r="F60" s="55"/>
    </row>
    <row r="61" spans="1:6" x14ac:dyDescent="0.2">
      <c r="A61" s="56"/>
      <c r="D61" s="9"/>
      <c r="F61" s="55"/>
    </row>
    <row r="62" spans="1:6" x14ac:dyDescent="0.2">
      <c r="A62" s="56"/>
      <c r="D62" s="9"/>
      <c r="F62" s="55"/>
    </row>
    <row r="63" spans="1:6" x14ac:dyDescent="0.2">
      <c r="A63" s="56"/>
      <c r="D63" s="9"/>
      <c r="F63" s="55"/>
    </row>
    <row r="64" spans="1:6" x14ac:dyDescent="0.2">
      <c r="A64" s="56"/>
      <c r="D64" s="9"/>
      <c r="F64" s="55"/>
    </row>
    <row r="65" spans="4:6" x14ac:dyDescent="0.2">
      <c r="D65" s="9"/>
      <c r="F65" s="55"/>
    </row>
    <row r="66" spans="4:6" x14ac:dyDescent="0.2">
      <c r="D66" s="9"/>
      <c r="F66" s="55"/>
    </row>
    <row r="67" spans="4:6" x14ac:dyDescent="0.2">
      <c r="D67" s="9"/>
      <c r="F67" s="55"/>
    </row>
    <row r="68" spans="4:6" x14ac:dyDescent="0.2">
      <c r="D68" s="9"/>
      <c r="F68" s="55"/>
    </row>
    <row r="69" spans="4:6" x14ac:dyDescent="0.2">
      <c r="D69" s="9"/>
      <c r="F69" s="55"/>
    </row>
    <row r="70" spans="4:6" x14ac:dyDescent="0.2">
      <c r="D70" s="9"/>
      <c r="F70" s="55"/>
    </row>
    <row r="71" spans="4:6" x14ac:dyDescent="0.2">
      <c r="D71" s="9"/>
      <c r="F71" s="55"/>
    </row>
    <row r="72" spans="4:6" x14ac:dyDescent="0.2">
      <c r="D72" s="9"/>
      <c r="F72" s="55"/>
    </row>
    <row r="73" spans="4:6" x14ac:dyDescent="0.2">
      <c r="D73" s="9"/>
      <c r="F73" s="55"/>
    </row>
    <row r="74" spans="4:6" x14ac:dyDescent="0.2">
      <c r="D74" s="9"/>
      <c r="F74" s="55"/>
    </row>
  </sheetData>
  <mergeCells count="6">
    <mergeCell ref="A24:B24"/>
    <mergeCell ref="A1:G1"/>
    <mergeCell ref="A20:B20"/>
    <mergeCell ref="A21:B21"/>
    <mergeCell ref="A22:B22"/>
    <mergeCell ref="A23:B23"/>
  </mergeCells>
  <conditionalFormatting sqref="F2:F3 F5:F31 F75:F65536">
    <cfRule type="cellIs" dxfId="119" priority="2" stopIfTrue="1" operator="between">
      <formula>0.009</formula>
      <formula>-0.009</formula>
    </cfRule>
  </conditionalFormatting>
  <conditionalFormatting sqref="F32:F74">
    <cfRule type="cellIs" dxfId="118"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3"/>
  <sheetViews>
    <sheetView workbookViewId="0">
      <selection sqref="A1:G1"/>
    </sheetView>
  </sheetViews>
  <sheetFormatPr defaultColWidth="9.109375" defaultRowHeight="10.199999999999999" x14ac:dyDescent="0.2"/>
  <cols>
    <col min="1" max="1" width="35" style="9" bestFit="1" customWidth="1"/>
    <col min="2" max="2" width="49"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822</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48</v>
      </c>
      <c r="B5" s="22"/>
      <c r="C5" s="22"/>
      <c r="D5" s="23"/>
      <c r="E5" s="24"/>
      <c r="F5" s="25"/>
      <c r="G5" s="24"/>
    </row>
    <row r="6" spans="1:9" x14ac:dyDescent="0.2">
      <c r="A6" s="26" t="s">
        <v>49</v>
      </c>
      <c r="B6" s="27"/>
      <c r="C6" s="27"/>
      <c r="D6" s="28"/>
      <c r="E6" s="29"/>
      <c r="F6" s="30"/>
      <c r="G6" s="29"/>
    </row>
    <row r="7" spans="1:9" x14ac:dyDescent="0.2">
      <c r="A7" s="27" t="s">
        <v>823</v>
      </c>
      <c r="B7" s="27" t="s">
        <v>824</v>
      </c>
      <c r="C7" s="27" t="s">
        <v>50</v>
      </c>
      <c r="D7" s="31">
        <v>5000</v>
      </c>
      <c r="E7" s="29">
        <v>5000.915</v>
      </c>
      <c r="F7" s="30">
        <v>5.0197273941902196</v>
      </c>
      <c r="G7" s="29">
        <v>3.6652</v>
      </c>
    </row>
    <row r="8" spans="1:9" x14ac:dyDescent="0.2">
      <c r="A8" s="27" t="s">
        <v>825</v>
      </c>
      <c r="B8" s="27" t="s">
        <v>826</v>
      </c>
      <c r="C8" s="27" t="s">
        <v>50</v>
      </c>
      <c r="D8" s="31">
        <v>5000</v>
      </c>
      <c r="E8" s="29">
        <v>4978.4250000000002</v>
      </c>
      <c r="F8" s="30">
        <v>4.9971527915234404</v>
      </c>
      <c r="G8" s="29">
        <v>3.5150999999999999</v>
      </c>
    </row>
    <row r="9" spans="1:9" x14ac:dyDescent="0.2">
      <c r="A9" s="27" t="s">
        <v>827</v>
      </c>
      <c r="B9" s="27" t="s">
        <v>828</v>
      </c>
      <c r="C9" s="27" t="s">
        <v>50</v>
      </c>
      <c r="D9" s="31">
        <v>5000</v>
      </c>
      <c r="E9" s="29">
        <v>4938.9250000000002</v>
      </c>
      <c r="F9" s="30">
        <v>4.9575042008014396</v>
      </c>
      <c r="G9" s="29">
        <v>3.8250999999999999</v>
      </c>
    </row>
    <row r="10" spans="1:9" x14ac:dyDescent="0.2">
      <c r="A10" s="27" t="s">
        <v>829</v>
      </c>
      <c r="B10" s="27" t="s">
        <v>830</v>
      </c>
      <c r="C10" s="27" t="s">
        <v>764</v>
      </c>
      <c r="D10" s="31">
        <v>5000</v>
      </c>
      <c r="E10" s="29">
        <v>4927.75</v>
      </c>
      <c r="F10" s="30">
        <v>4.9462871627933804</v>
      </c>
      <c r="G10" s="29">
        <v>3.8500999999999999</v>
      </c>
    </row>
    <row r="11" spans="1:9" x14ac:dyDescent="0.2">
      <c r="A11" s="27" t="s">
        <v>831</v>
      </c>
      <c r="B11" s="27" t="s">
        <v>832</v>
      </c>
      <c r="C11" s="27" t="s">
        <v>50</v>
      </c>
      <c r="D11" s="31">
        <v>2500</v>
      </c>
      <c r="E11" s="29">
        <v>2473.8175000000001</v>
      </c>
      <c r="F11" s="30">
        <v>2.4831234829980402</v>
      </c>
      <c r="G11" s="29">
        <v>3.8250000000000002</v>
      </c>
    </row>
    <row r="12" spans="1:9" x14ac:dyDescent="0.2">
      <c r="A12" s="27" t="s">
        <v>833</v>
      </c>
      <c r="B12" s="27" t="s">
        <v>834</v>
      </c>
      <c r="C12" s="27" t="s">
        <v>51</v>
      </c>
      <c r="D12" s="31">
        <v>2500</v>
      </c>
      <c r="E12" s="29">
        <v>2469.7199999999998</v>
      </c>
      <c r="F12" s="30">
        <v>2.4790105690617601</v>
      </c>
      <c r="G12" s="29">
        <v>3.8250000000000002</v>
      </c>
    </row>
    <row r="13" spans="1:9" x14ac:dyDescent="0.2">
      <c r="A13" s="26" t="s">
        <v>33</v>
      </c>
      <c r="B13" s="26"/>
      <c r="C13" s="26"/>
      <c r="D13" s="32"/>
      <c r="E13" s="33">
        <f>SUM(E6:E12)</f>
        <v>24789.552500000002</v>
      </c>
      <c r="F13" s="34">
        <f>SUM(F6:F12)</f>
        <v>24.882805601368279</v>
      </c>
      <c r="G13" s="33"/>
      <c r="H13" s="18"/>
      <c r="I13" s="18"/>
    </row>
    <row r="14" spans="1:9" x14ac:dyDescent="0.2">
      <c r="A14" s="27"/>
      <c r="B14" s="27"/>
      <c r="C14" s="27"/>
      <c r="D14" s="28"/>
      <c r="E14" s="29"/>
      <c r="F14" s="30"/>
      <c r="G14" s="29"/>
    </row>
    <row r="15" spans="1:9" x14ac:dyDescent="0.2">
      <c r="A15" s="26" t="s">
        <v>52</v>
      </c>
      <c r="B15" s="27"/>
      <c r="C15" s="27"/>
      <c r="D15" s="28"/>
      <c r="E15" s="29"/>
      <c r="F15" s="30"/>
      <c r="G15" s="29"/>
    </row>
    <row r="16" spans="1:9" x14ac:dyDescent="0.2">
      <c r="A16" s="27" t="s">
        <v>835</v>
      </c>
      <c r="B16" s="27" t="s">
        <v>836</v>
      </c>
      <c r="C16" s="27" t="s">
        <v>50</v>
      </c>
      <c r="D16" s="31">
        <v>1000</v>
      </c>
      <c r="E16" s="29">
        <v>4983.13</v>
      </c>
      <c r="F16" s="30">
        <v>5.0018754907474099</v>
      </c>
      <c r="G16" s="29">
        <v>3.6349</v>
      </c>
    </row>
    <row r="17" spans="1:9" x14ac:dyDescent="0.2">
      <c r="A17" s="27" t="s">
        <v>837</v>
      </c>
      <c r="B17" s="27" t="s">
        <v>838</v>
      </c>
      <c r="C17" s="27" t="s">
        <v>50</v>
      </c>
      <c r="D17" s="31">
        <v>1000</v>
      </c>
      <c r="E17" s="29">
        <v>4946.6400000000003</v>
      </c>
      <c r="F17" s="30">
        <v>4.9652482230146102</v>
      </c>
      <c r="G17" s="29">
        <v>4.375</v>
      </c>
    </row>
    <row r="18" spans="1:9" x14ac:dyDescent="0.2">
      <c r="A18" s="27" t="s">
        <v>839</v>
      </c>
      <c r="B18" s="27" t="s">
        <v>840</v>
      </c>
      <c r="C18" s="27" t="s">
        <v>51</v>
      </c>
      <c r="D18" s="31">
        <v>1000</v>
      </c>
      <c r="E18" s="29">
        <v>4936.7</v>
      </c>
      <c r="F18" s="30">
        <v>4.9552708308177298</v>
      </c>
      <c r="G18" s="29">
        <v>4.0000999999999998</v>
      </c>
    </row>
    <row r="19" spans="1:9" x14ac:dyDescent="0.2">
      <c r="A19" s="27" t="s">
        <v>54</v>
      </c>
      <c r="B19" s="27" t="s">
        <v>53</v>
      </c>
      <c r="C19" s="27" t="s">
        <v>55</v>
      </c>
      <c r="D19" s="31">
        <v>1000</v>
      </c>
      <c r="E19" s="29">
        <v>4935.375</v>
      </c>
      <c r="F19" s="30">
        <v>4.95394084644541</v>
      </c>
      <c r="G19" s="29">
        <v>3.9499</v>
      </c>
    </row>
    <row r="20" spans="1:9" x14ac:dyDescent="0.2">
      <c r="A20" s="27" t="s">
        <v>841</v>
      </c>
      <c r="B20" s="27" t="s">
        <v>842</v>
      </c>
      <c r="C20" s="27" t="s">
        <v>50</v>
      </c>
      <c r="D20" s="31">
        <v>1000</v>
      </c>
      <c r="E20" s="29">
        <v>4901.88</v>
      </c>
      <c r="F20" s="30">
        <v>4.9203198452749399</v>
      </c>
      <c r="G20" s="29">
        <v>4.3749000000000002</v>
      </c>
    </row>
    <row r="21" spans="1:9" x14ac:dyDescent="0.2">
      <c r="A21" s="27" t="s">
        <v>843</v>
      </c>
      <c r="B21" s="27" t="s">
        <v>844</v>
      </c>
      <c r="C21" s="27" t="s">
        <v>50</v>
      </c>
      <c r="D21" s="31">
        <v>900</v>
      </c>
      <c r="E21" s="29">
        <v>4418.8694999999998</v>
      </c>
      <c r="F21" s="30">
        <v>4.4354923609982597</v>
      </c>
      <c r="G21" s="29">
        <v>4.59</v>
      </c>
    </row>
    <row r="22" spans="1:9" x14ac:dyDescent="0.2">
      <c r="A22" s="27" t="s">
        <v>752</v>
      </c>
      <c r="B22" s="27" t="s">
        <v>753</v>
      </c>
      <c r="C22" s="27" t="s">
        <v>50</v>
      </c>
      <c r="D22" s="31">
        <v>500</v>
      </c>
      <c r="E22" s="29">
        <v>2492.3274999999999</v>
      </c>
      <c r="F22" s="30">
        <v>2.5017031137389099</v>
      </c>
      <c r="G22" s="29">
        <v>3.6246</v>
      </c>
    </row>
    <row r="23" spans="1:9" x14ac:dyDescent="0.2">
      <c r="A23" s="27" t="s">
        <v>845</v>
      </c>
      <c r="B23" s="27" t="s">
        <v>846</v>
      </c>
      <c r="C23" s="27" t="s">
        <v>50</v>
      </c>
      <c r="D23" s="31">
        <v>500</v>
      </c>
      <c r="E23" s="29">
        <v>2467.7600000000002</v>
      </c>
      <c r="F23" s="30">
        <v>2.4770431959525099</v>
      </c>
      <c r="G23" s="29">
        <v>4.375</v>
      </c>
    </row>
    <row r="24" spans="1:9" x14ac:dyDescent="0.2">
      <c r="A24" s="27" t="s">
        <v>847</v>
      </c>
      <c r="B24" s="27" t="s">
        <v>848</v>
      </c>
      <c r="C24" s="27" t="s">
        <v>50</v>
      </c>
      <c r="D24" s="31">
        <v>500</v>
      </c>
      <c r="E24" s="29">
        <v>2457.3724999999999</v>
      </c>
      <c r="F24" s="30">
        <v>2.46661662035442</v>
      </c>
      <c r="G24" s="29">
        <v>4.6901000000000002</v>
      </c>
    </row>
    <row r="25" spans="1:9" x14ac:dyDescent="0.2">
      <c r="A25" s="26" t="s">
        <v>33</v>
      </c>
      <c r="B25" s="26"/>
      <c r="C25" s="26"/>
      <c r="D25" s="32"/>
      <c r="E25" s="33">
        <f>SUM(E15:E24)</f>
        <v>36540.054499999998</v>
      </c>
      <c r="F25" s="34">
        <f>SUM(F15:F24)</f>
        <v>36.677510527344204</v>
      </c>
      <c r="G25" s="33"/>
      <c r="H25" s="18"/>
      <c r="I25" s="18"/>
    </row>
    <row r="26" spans="1:9" x14ac:dyDescent="0.2">
      <c r="A26" s="27"/>
      <c r="B26" s="27"/>
      <c r="C26" s="27"/>
      <c r="D26" s="28"/>
      <c r="E26" s="29"/>
      <c r="F26" s="30"/>
      <c r="G26" s="29"/>
    </row>
    <row r="27" spans="1:9" x14ac:dyDescent="0.2">
      <c r="A27" s="26" t="s">
        <v>781</v>
      </c>
      <c r="B27" s="27"/>
      <c r="C27" s="27"/>
      <c r="D27" s="28"/>
      <c r="E27" s="29"/>
      <c r="F27" s="30"/>
      <c r="G27" s="29"/>
    </row>
    <row r="28" spans="1:9" x14ac:dyDescent="0.2">
      <c r="A28" s="27" t="s">
        <v>849</v>
      </c>
      <c r="B28" s="27" t="s">
        <v>850</v>
      </c>
      <c r="C28" s="27" t="s">
        <v>57</v>
      </c>
      <c r="D28" s="31">
        <v>15000000</v>
      </c>
      <c r="E28" s="29">
        <v>14923.83</v>
      </c>
      <c r="F28" s="30">
        <v>14.979970320878801</v>
      </c>
      <c r="G28" s="29">
        <v>3.4499</v>
      </c>
    </row>
    <row r="29" spans="1:9" x14ac:dyDescent="0.2">
      <c r="A29" s="27" t="s">
        <v>792</v>
      </c>
      <c r="B29" s="27" t="s">
        <v>793</v>
      </c>
      <c r="C29" s="27" t="s">
        <v>57</v>
      </c>
      <c r="D29" s="31">
        <v>5000000</v>
      </c>
      <c r="E29" s="29">
        <v>4977.8649999999998</v>
      </c>
      <c r="F29" s="30">
        <v>4.9965906849208004</v>
      </c>
      <c r="G29" s="29">
        <v>3.4533</v>
      </c>
    </row>
    <row r="30" spans="1:9" x14ac:dyDescent="0.2">
      <c r="A30" s="27" t="s">
        <v>851</v>
      </c>
      <c r="B30" s="27" t="s">
        <v>852</v>
      </c>
      <c r="C30" s="27" t="s">
        <v>57</v>
      </c>
      <c r="D30" s="31">
        <v>5000000</v>
      </c>
      <c r="E30" s="29">
        <v>4970.9250000000002</v>
      </c>
      <c r="F30" s="30">
        <v>4.98962457809521</v>
      </c>
      <c r="G30" s="29">
        <v>3.4998</v>
      </c>
    </row>
    <row r="31" spans="1:9" x14ac:dyDescent="0.2">
      <c r="A31" s="26" t="s">
        <v>33</v>
      </c>
      <c r="B31" s="26"/>
      <c r="C31" s="26"/>
      <c r="D31" s="32"/>
      <c r="E31" s="33">
        <f>SUM(E27:E30)</f>
        <v>24872.62</v>
      </c>
      <c r="F31" s="34">
        <f>SUM(F27:F30)</f>
        <v>24.966185583894813</v>
      </c>
      <c r="G31" s="33"/>
      <c r="H31" s="18"/>
      <c r="I31" s="18"/>
    </row>
    <row r="32" spans="1:9" x14ac:dyDescent="0.2">
      <c r="A32" s="27"/>
      <c r="B32" s="27"/>
      <c r="C32" s="27"/>
      <c r="D32" s="28"/>
      <c r="E32" s="29"/>
      <c r="F32" s="30"/>
      <c r="G32" s="29"/>
    </row>
    <row r="33" spans="1:9" x14ac:dyDescent="0.2">
      <c r="A33" s="26" t="s">
        <v>56</v>
      </c>
      <c r="B33" s="27"/>
      <c r="C33" s="27"/>
      <c r="D33" s="28"/>
      <c r="E33" s="29"/>
      <c r="F33" s="30"/>
      <c r="G33" s="29"/>
    </row>
    <row r="34" spans="1:9" x14ac:dyDescent="0.2">
      <c r="A34" s="27" t="s">
        <v>853</v>
      </c>
      <c r="B34" s="27" t="s">
        <v>854</v>
      </c>
      <c r="C34" s="27" t="s">
        <v>57</v>
      </c>
      <c r="D34" s="31">
        <v>10000000</v>
      </c>
      <c r="E34" s="29">
        <v>10121.98</v>
      </c>
      <c r="F34" s="30">
        <v>10.1600567675007</v>
      </c>
      <c r="G34" s="29">
        <v>3.8477999999999999</v>
      </c>
    </row>
    <row r="35" spans="1:9" x14ac:dyDescent="0.2">
      <c r="A35" s="26" t="s">
        <v>33</v>
      </c>
      <c r="B35" s="26"/>
      <c r="C35" s="26"/>
      <c r="D35" s="32"/>
      <c r="E35" s="33">
        <f>SUM(E34:E34)</f>
        <v>10121.98</v>
      </c>
      <c r="F35" s="34">
        <f>SUM(F34:F34)</f>
        <v>10.1600567675007</v>
      </c>
      <c r="G35" s="33"/>
      <c r="H35" s="18"/>
      <c r="I35" s="18"/>
    </row>
    <row r="36" spans="1:9" x14ac:dyDescent="0.2">
      <c r="A36" s="27"/>
      <c r="B36" s="27"/>
      <c r="C36" s="27"/>
      <c r="D36" s="28"/>
      <c r="E36" s="29"/>
      <c r="F36" s="30"/>
      <c r="G36" s="29"/>
    </row>
    <row r="37" spans="1:9" x14ac:dyDescent="0.2">
      <c r="A37" s="26" t="s">
        <v>35</v>
      </c>
      <c r="B37" s="26"/>
      <c r="C37" s="26"/>
      <c r="D37" s="32"/>
      <c r="E37" s="33">
        <f>E13+E25+E31+E35</f>
        <v>96324.206999999995</v>
      </c>
      <c r="F37" s="34">
        <f>F13+F25+F31+F35</f>
        <v>96.686558480108005</v>
      </c>
      <c r="G37" s="33"/>
      <c r="H37" s="18"/>
      <c r="I37" s="18"/>
    </row>
    <row r="38" spans="1:9" x14ac:dyDescent="0.2">
      <c r="A38" s="26"/>
      <c r="B38" s="26"/>
      <c r="C38" s="26"/>
      <c r="D38" s="32"/>
      <c r="E38" s="33"/>
      <c r="F38" s="34"/>
      <c r="G38" s="33"/>
      <c r="H38" s="18"/>
      <c r="I38" s="18"/>
    </row>
    <row r="39" spans="1:9" x14ac:dyDescent="0.2">
      <c r="A39" s="26" t="s">
        <v>37</v>
      </c>
      <c r="B39" s="26"/>
      <c r="C39" s="26"/>
      <c r="D39" s="32"/>
      <c r="E39" s="33">
        <f>E41-(E13+E25+E31+E35)</f>
        <v>3301.0237602999987</v>
      </c>
      <c r="F39" s="34">
        <f>F41-(F13+F25+F31+F35)</f>
        <v>3.3134415198919953</v>
      </c>
      <c r="G39" s="33"/>
      <c r="H39" s="18"/>
      <c r="I39" s="18"/>
    </row>
    <row r="40" spans="1:9" x14ac:dyDescent="0.2">
      <c r="A40" s="26"/>
      <c r="B40" s="26"/>
      <c r="C40" s="26"/>
      <c r="D40" s="32"/>
      <c r="E40" s="33"/>
      <c r="F40" s="34"/>
      <c r="G40" s="33"/>
      <c r="H40" s="18"/>
      <c r="I40" s="18"/>
    </row>
    <row r="41" spans="1:9" x14ac:dyDescent="0.2">
      <c r="A41" s="35" t="s">
        <v>36</v>
      </c>
      <c r="B41" s="35"/>
      <c r="C41" s="35"/>
      <c r="D41" s="36"/>
      <c r="E41" s="37">
        <v>99625.230760299994</v>
      </c>
      <c r="F41" s="38">
        <v>100</v>
      </c>
      <c r="G41" s="37"/>
      <c r="H41" s="18"/>
      <c r="I41" s="18"/>
    </row>
    <row r="43" spans="1:9" x14ac:dyDescent="0.2">
      <c r="A43" s="18" t="s">
        <v>58</v>
      </c>
    </row>
    <row r="44" spans="1:9" x14ac:dyDescent="0.2">
      <c r="A44" s="18" t="s">
        <v>38</v>
      </c>
    </row>
    <row r="46" spans="1:9" x14ac:dyDescent="0.2">
      <c r="A46" s="18" t="s">
        <v>39</v>
      </c>
    </row>
    <row r="47" spans="1:9" x14ac:dyDescent="0.2">
      <c r="A47" s="18" t="s">
        <v>40</v>
      </c>
    </row>
    <row r="48" spans="1:9" x14ac:dyDescent="0.2">
      <c r="A48" s="18" t="s">
        <v>41</v>
      </c>
      <c r="B48" s="18"/>
      <c r="C48" s="39" t="s">
        <v>43</v>
      </c>
      <c r="D48" s="19" t="s">
        <v>42</v>
      </c>
    </row>
    <row r="49" spans="1:4" x14ac:dyDescent="0.2">
      <c r="A49" s="9" t="s">
        <v>855</v>
      </c>
      <c r="C49" s="40">
        <v>39.072200000000002</v>
      </c>
      <c r="D49" s="40">
        <v>39.737099999999998</v>
      </c>
    </row>
    <row r="50" spans="1:4" x14ac:dyDescent="0.2">
      <c r="A50" s="9" t="s">
        <v>856</v>
      </c>
      <c r="C50" s="40">
        <v>10.1088</v>
      </c>
      <c r="D50" s="40">
        <v>10.1051</v>
      </c>
    </row>
    <row r="51" spans="1:4" x14ac:dyDescent="0.2">
      <c r="A51" s="9" t="s">
        <v>857</v>
      </c>
      <c r="C51" s="40">
        <v>10.1355</v>
      </c>
      <c r="D51" s="40">
        <v>10.1266</v>
      </c>
    </row>
    <row r="52" spans="1:4" x14ac:dyDescent="0.2">
      <c r="A52" s="9" t="s">
        <v>858</v>
      </c>
      <c r="C52" s="40">
        <v>10.5146</v>
      </c>
      <c r="D52" s="40">
        <v>10.3606</v>
      </c>
    </row>
    <row r="53" spans="1:4" x14ac:dyDescent="0.2">
      <c r="A53" s="9" t="s">
        <v>859</v>
      </c>
      <c r="C53" s="40">
        <v>40.101599999999998</v>
      </c>
      <c r="D53" s="40">
        <v>40.817599999999999</v>
      </c>
    </row>
    <row r="54" spans="1:4" x14ac:dyDescent="0.2">
      <c r="A54" s="9" t="s">
        <v>860</v>
      </c>
      <c r="C54" s="40">
        <v>10.1187</v>
      </c>
      <c r="D54" s="40">
        <v>10.1153</v>
      </c>
    </row>
    <row r="55" spans="1:4" x14ac:dyDescent="0.2">
      <c r="A55" s="9" t="s">
        <v>861</v>
      </c>
      <c r="C55" s="40">
        <v>10.484400000000001</v>
      </c>
      <c r="D55" s="40">
        <v>10.4895</v>
      </c>
    </row>
    <row r="56" spans="1:4" x14ac:dyDescent="0.2">
      <c r="A56" s="9" t="s">
        <v>862</v>
      </c>
      <c r="C56" s="40">
        <v>10.913399999999999</v>
      </c>
      <c r="D56" s="40">
        <v>10.7745</v>
      </c>
    </row>
    <row r="58" spans="1:4" x14ac:dyDescent="0.2">
      <c r="A58" s="18" t="s">
        <v>45</v>
      </c>
    </row>
    <row r="59" spans="1:4" x14ac:dyDescent="0.2">
      <c r="A59" s="77" t="s">
        <v>59</v>
      </c>
      <c r="B59" s="78"/>
      <c r="C59" s="43" t="s">
        <v>60</v>
      </c>
    </row>
    <row r="60" spans="1:4" x14ac:dyDescent="0.2">
      <c r="A60" s="73" t="s">
        <v>856</v>
      </c>
      <c r="B60" s="74"/>
      <c r="C60" s="44">
        <v>0.17430239610000001</v>
      </c>
    </row>
    <row r="61" spans="1:4" x14ac:dyDescent="0.2">
      <c r="A61" s="73" t="s">
        <v>857</v>
      </c>
      <c r="B61" s="74"/>
      <c r="C61" s="44">
        <v>0.18</v>
      </c>
    </row>
    <row r="62" spans="1:4" x14ac:dyDescent="0.2">
      <c r="A62" s="73" t="s">
        <v>858</v>
      </c>
      <c r="B62" s="74"/>
      <c r="C62" s="44">
        <v>0.33</v>
      </c>
    </row>
    <row r="63" spans="1:4" x14ac:dyDescent="0.2">
      <c r="A63" s="73" t="s">
        <v>860</v>
      </c>
      <c r="B63" s="74"/>
      <c r="C63" s="44">
        <v>0.18182571180000001</v>
      </c>
    </row>
    <row r="64" spans="1:4" x14ac:dyDescent="0.2">
      <c r="A64" s="73" t="s">
        <v>861</v>
      </c>
      <c r="B64" s="74"/>
      <c r="C64" s="44">
        <v>0.18</v>
      </c>
    </row>
    <row r="65" spans="1:6" x14ac:dyDescent="0.2">
      <c r="A65" s="73" t="s">
        <v>862</v>
      </c>
      <c r="B65" s="74"/>
      <c r="C65" s="44">
        <v>0.33</v>
      </c>
    </row>
    <row r="66" spans="1:6" x14ac:dyDescent="0.2">
      <c r="A66" s="9" t="s">
        <v>61</v>
      </c>
    </row>
    <row r="67" spans="1:6" x14ac:dyDescent="0.2">
      <c r="A67" s="9" t="s">
        <v>44</v>
      </c>
    </row>
    <row r="69" spans="1:6" x14ac:dyDescent="0.2">
      <c r="A69" s="18" t="s">
        <v>811</v>
      </c>
      <c r="D69" s="42">
        <v>0.24102309312328801</v>
      </c>
      <c r="E69" s="13" t="s">
        <v>47</v>
      </c>
    </row>
    <row r="71" spans="1:6" x14ac:dyDescent="0.2">
      <c r="A71" s="18" t="s">
        <v>724</v>
      </c>
      <c r="D71" s="41" t="s">
        <v>46</v>
      </c>
    </row>
    <row r="73" spans="1:6" x14ac:dyDescent="0.2">
      <c r="A73" s="47" t="s">
        <v>812</v>
      </c>
      <c r="D73" s="9"/>
      <c r="F73" s="55"/>
    </row>
    <row r="74" spans="1:6" x14ac:dyDescent="0.2">
      <c r="A74" s="47"/>
      <c r="D74" s="9"/>
      <c r="F74" s="55"/>
    </row>
    <row r="75" spans="1:6" x14ac:dyDescent="0.2">
      <c r="A75" s="47" t="s">
        <v>813</v>
      </c>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47" t="s">
        <v>863</v>
      </c>
      <c r="D89" s="9"/>
      <c r="F89" s="55"/>
    </row>
    <row r="90" spans="1:6" x14ac:dyDescent="0.2">
      <c r="A90" s="56"/>
      <c r="D90" s="9"/>
      <c r="F90" s="55"/>
    </row>
    <row r="91" spans="1:6" x14ac:dyDescent="0.2">
      <c r="A91" s="47" t="s">
        <v>864</v>
      </c>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56"/>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D105" s="9"/>
      <c r="F105" s="55"/>
    </row>
    <row r="106" spans="1:6" x14ac:dyDescent="0.2">
      <c r="D106" s="9"/>
      <c r="F106" s="55"/>
    </row>
    <row r="107" spans="1:6" x14ac:dyDescent="0.2">
      <c r="D107" s="9"/>
      <c r="F107" s="55"/>
    </row>
    <row r="108" spans="1:6" x14ac:dyDescent="0.2">
      <c r="D108" s="9"/>
      <c r="F108" s="55"/>
    </row>
    <row r="109" spans="1:6" x14ac:dyDescent="0.2">
      <c r="D109" s="9"/>
      <c r="F109" s="55"/>
    </row>
    <row r="110" spans="1:6" x14ac:dyDescent="0.2">
      <c r="D110" s="9"/>
      <c r="F110" s="55"/>
    </row>
    <row r="111" spans="1:6" x14ac:dyDescent="0.2">
      <c r="D111" s="9"/>
      <c r="F111" s="55"/>
    </row>
    <row r="112" spans="1:6" x14ac:dyDescent="0.2">
      <c r="D112" s="9"/>
      <c r="F112" s="55"/>
    </row>
    <row r="113" spans="4:6" x14ac:dyDescent="0.2">
      <c r="D113" s="9"/>
      <c r="F113" s="55"/>
    </row>
  </sheetData>
  <mergeCells count="8">
    <mergeCell ref="A64:B64"/>
    <mergeCell ref="A65:B65"/>
    <mergeCell ref="A1:G1"/>
    <mergeCell ref="A59:B59"/>
    <mergeCell ref="A60:B60"/>
    <mergeCell ref="A61:B61"/>
    <mergeCell ref="A62:B62"/>
    <mergeCell ref="A63:B63"/>
  </mergeCells>
  <conditionalFormatting sqref="F2:F3 F5:F72 F114:F65536">
    <cfRule type="cellIs" dxfId="117" priority="2" stopIfTrue="1" operator="between">
      <formula>0.009</formula>
      <formula>-0.009</formula>
    </cfRule>
  </conditionalFormatting>
  <conditionalFormatting sqref="F73:F113">
    <cfRule type="cellIs" dxfId="116" priority="1" stopIfTrue="1" operator="between">
      <formula>0.009</formula>
      <formula>-0.009</formula>
    </cfRule>
  </conditionalFormatting>
  <hyperlinks>
    <hyperlink ref="A74"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9"/>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865</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866</v>
      </c>
      <c r="B7" s="27" t="s">
        <v>867</v>
      </c>
      <c r="C7" s="27" t="s">
        <v>78</v>
      </c>
      <c r="D7" s="31">
        <v>250</v>
      </c>
      <c r="E7" s="29">
        <v>2553.9524999999999</v>
      </c>
      <c r="F7" s="30">
        <v>6.26451430558547</v>
      </c>
      <c r="G7" s="29">
        <v>4.51</v>
      </c>
    </row>
    <row r="8" spans="1:9" x14ac:dyDescent="0.2">
      <c r="A8" s="27" t="s">
        <v>868</v>
      </c>
      <c r="B8" s="27" t="s">
        <v>869</v>
      </c>
      <c r="C8" s="27" t="s">
        <v>870</v>
      </c>
      <c r="D8" s="31">
        <v>250</v>
      </c>
      <c r="E8" s="29">
        <v>2521.835</v>
      </c>
      <c r="F8" s="30">
        <v>6.1857342428358102</v>
      </c>
      <c r="G8" s="29">
        <v>5.9594500000000004</v>
      </c>
    </row>
    <row r="9" spans="1:9" x14ac:dyDescent="0.2">
      <c r="A9" s="27" t="s">
        <v>871</v>
      </c>
      <c r="B9" s="27" t="s">
        <v>872</v>
      </c>
      <c r="C9" s="27" t="s">
        <v>873</v>
      </c>
      <c r="D9" s="31">
        <v>100</v>
      </c>
      <c r="E9" s="29">
        <v>1016.691</v>
      </c>
      <c r="F9" s="30">
        <v>2.49381118633177</v>
      </c>
      <c r="G9" s="29">
        <v>8.2073</v>
      </c>
    </row>
    <row r="10" spans="1:9" x14ac:dyDescent="0.2">
      <c r="A10" s="27" t="s">
        <v>80</v>
      </c>
      <c r="B10" s="27" t="s">
        <v>79</v>
      </c>
      <c r="C10" s="27" t="s">
        <v>81</v>
      </c>
      <c r="D10" s="31">
        <v>100</v>
      </c>
      <c r="E10" s="29">
        <v>1000.675</v>
      </c>
      <c r="F10" s="30">
        <v>2.45452601516345</v>
      </c>
      <c r="G10" s="29">
        <v>9.3239000000000001</v>
      </c>
    </row>
    <row r="11" spans="1:9" x14ac:dyDescent="0.2">
      <c r="A11" s="26" t="s">
        <v>33</v>
      </c>
      <c r="B11" s="26"/>
      <c r="C11" s="26"/>
      <c r="D11" s="32"/>
      <c r="E11" s="33">
        <f>SUM(E6:E10)</f>
        <v>7093.1535000000003</v>
      </c>
      <c r="F11" s="34">
        <f>SUM(F6:F10)</f>
        <v>17.398585749916499</v>
      </c>
      <c r="G11" s="33"/>
      <c r="H11" s="18"/>
      <c r="I11" s="18"/>
    </row>
    <row r="12" spans="1:9" x14ac:dyDescent="0.2">
      <c r="A12" s="27"/>
      <c r="B12" s="27"/>
      <c r="C12" s="27"/>
      <c r="D12" s="28"/>
      <c r="E12" s="29"/>
      <c r="F12" s="30"/>
      <c r="G12" s="29"/>
    </row>
    <row r="13" spans="1:9" x14ac:dyDescent="0.2">
      <c r="A13" s="26" t="s">
        <v>48</v>
      </c>
      <c r="B13" s="27"/>
      <c r="C13" s="27"/>
      <c r="D13" s="28"/>
      <c r="E13" s="29"/>
      <c r="F13" s="30"/>
      <c r="G13" s="29"/>
    </row>
    <row r="14" spans="1:9" x14ac:dyDescent="0.2">
      <c r="A14" s="26" t="s">
        <v>49</v>
      </c>
      <c r="B14" s="27"/>
      <c r="C14" s="27"/>
      <c r="D14" s="28"/>
      <c r="E14" s="29"/>
      <c r="F14" s="30"/>
      <c r="G14" s="29"/>
    </row>
    <row r="15" spans="1:9" x14ac:dyDescent="0.2">
      <c r="A15" s="27" t="s">
        <v>823</v>
      </c>
      <c r="B15" s="27" t="s">
        <v>824</v>
      </c>
      <c r="C15" s="27" t="s">
        <v>50</v>
      </c>
      <c r="D15" s="31">
        <v>1000</v>
      </c>
      <c r="E15" s="29">
        <v>1000.183</v>
      </c>
      <c r="F15" s="30">
        <v>2.4533192029622302</v>
      </c>
      <c r="G15" s="29">
        <v>3.6652</v>
      </c>
    </row>
    <row r="16" spans="1:9" x14ac:dyDescent="0.2">
      <c r="A16" s="26" t="s">
        <v>33</v>
      </c>
      <c r="B16" s="26"/>
      <c r="C16" s="26"/>
      <c r="D16" s="32"/>
      <c r="E16" s="33">
        <f>SUM(E14:E15)</f>
        <v>1000.183</v>
      </c>
      <c r="F16" s="34">
        <f>SUM(F14:F15)</f>
        <v>2.4533192029622302</v>
      </c>
      <c r="G16" s="33"/>
      <c r="H16" s="18"/>
      <c r="I16" s="18"/>
    </row>
    <row r="17" spans="1:9" x14ac:dyDescent="0.2">
      <c r="A17" s="27"/>
      <c r="B17" s="27"/>
      <c r="C17" s="27"/>
      <c r="D17" s="28"/>
      <c r="E17" s="29"/>
      <c r="F17" s="30"/>
      <c r="G17" s="29"/>
    </row>
    <row r="18" spans="1:9" x14ac:dyDescent="0.2">
      <c r="A18" s="26" t="s">
        <v>52</v>
      </c>
      <c r="B18" s="27"/>
      <c r="C18" s="27"/>
      <c r="D18" s="28"/>
      <c r="E18" s="29"/>
      <c r="F18" s="30"/>
      <c r="G18" s="29"/>
    </row>
    <row r="19" spans="1:9" x14ac:dyDescent="0.2">
      <c r="A19" s="27" t="s">
        <v>874</v>
      </c>
      <c r="B19" s="27" t="s">
        <v>875</v>
      </c>
      <c r="C19" s="27" t="s">
        <v>50</v>
      </c>
      <c r="D19" s="31">
        <v>500</v>
      </c>
      <c r="E19" s="29">
        <v>2485.3375000000001</v>
      </c>
      <c r="F19" s="30">
        <v>6.0962106080508596</v>
      </c>
      <c r="G19" s="29">
        <v>3.5301</v>
      </c>
    </row>
    <row r="20" spans="1:9" x14ac:dyDescent="0.2">
      <c r="A20" s="27" t="s">
        <v>876</v>
      </c>
      <c r="B20" s="27" t="s">
        <v>877</v>
      </c>
      <c r="C20" s="27" t="s">
        <v>50</v>
      </c>
      <c r="D20" s="31">
        <v>500</v>
      </c>
      <c r="E20" s="29">
        <v>2442.1325000000002</v>
      </c>
      <c r="F20" s="30">
        <v>5.9902343455429197</v>
      </c>
      <c r="G20" s="29">
        <v>4.6498999999999997</v>
      </c>
    </row>
    <row r="21" spans="1:9" x14ac:dyDescent="0.2">
      <c r="A21" s="27" t="s">
        <v>878</v>
      </c>
      <c r="B21" s="27" t="s">
        <v>879</v>
      </c>
      <c r="C21" s="27" t="s">
        <v>50</v>
      </c>
      <c r="D21" s="31">
        <v>500</v>
      </c>
      <c r="E21" s="29">
        <v>2425.25</v>
      </c>
      <c r="F21" s="30">
        <v>5.9488237622356603</v>
      </c>
      <c r="G21" s="29">
        <v>4.4999000000000002</v>
      </c>
    </row>
    <row r="22" spans="1:9" x14ac:dyDescent="0.2">
      <c r="A22" s="26" t="s">
        <v>33</v>
      </c>
      <c r="B22" s="26"/>
      <c r="C22" s="26"/>
      <c r="D22" s="32"/>
      <c r="E22" s="33">
        <f>SUM(E18:E21)</f>
        <v>7352.72</v>
      </c>
      <c r="F22" s="34">
        <f>SUM(F18:F21)</f>
        <v>18.035268715829439</v>
      </c>
      <c r="G22" s="33"/>
      <c r="H22" s="18"/>
      <c r="I22" s="18"/>
    </row>
    <row r="23" spans="1:9" x14ac:dyDescent="0.2">
      <c r="A23" s="27"/>
      <c r="B23" s="27"/>
      <c r="C23" s="27"/>
      <c r="D23" s="28"/>
      <c r="E23" s="29"/>
      <c r="F23" s="30"/>
      <c r="G23" s="29"/>
    </row>
    <row r="24" spans="1:9" x14ac:dyDescent="0.2">
      <c r="A24" s="26" t="s">
        <v>56</v>
      </c>
      <c r="B24" s="27"/>
      <c r="C24" s="27"/>
      <c r="D24" s="28"/>
      <c r="E24" s="29"/>
      <c r="F24" s="30"/>
      <c r="G24" s="29"/>
    </row>
    <row r="25" spans="1:9" x14ac:dyDescent="0.2">
      <c r="A25" s="27" t="s">
        <v>880</v>
      </c>
      <c r="B25" s="27" t="s">
        <v>881</v>
      </c>
      <c r="C25" s="27" t="s">
        <v>57</v>
      </c>
      <c r="D25" s="31">
        <v>7000000</v>
      </c>
      <c r="E25" s="29">
        <v>6937.6440000000002</v>
      </c>
      <c r="F25" s="30">
        <v>17.017141111692201</v>
      </c>
      <c r="G25" s="29">
        <v>3.82497408294536</v>
      </c>
    </row>
    <row r="26" spans="1:9" x14ac:dyDescent="0.2">
      <c r="A26" s="27" t="s">
        <v>882</v>
      </c>
      <c r="B26" s="27" t="s">
        <v>883</v>
      </c>
      <c r="C26" s="27" t="s">
        <v>57</v>
      </c>
      <c r="D26" s="31">
        <v>6000000</v>
      </c>
      <c r="E26" s="29">
        <v>6088.4340000000002</v>
      </c>
      <c r="F26" s="30">
        <v>14.9341391007127</v>
      </c>
      <c r="G26" s="29">
        <v>4.45853030546707</v>
      </c>
    </row>
    <row r="27" spans="1:9" x14ac:dyDescent="0.2">
      <c r="A27" s="27" t="s">
        <v>884</v>
      </c>
      <c r="B27" s="27" t="s">
        <v>885</v>
      </c>
      <c r="C27" s="27" t="s">
        <v>57</v>
      </c>
      <c r="D27" s="31">
        <v>3000000</v>
      </c>
      <c r="E27" s="29">
        <v>3038.8440000000001</v>
      </c>
      <c r="F27" s="30">
        <v>7.4538902780856597</v>
      </c>
      <c r="G27" s="29">
        <v>4.4291314083779598</v>
      </c>
    </row>
    <row r="28" spans="1:9" x14ac:dyDescent="0.2">
      <c r="A28" s="27" t="s">
        <v>886</v>
      </c>
      <c r="B28" s="27" t="s">
        <v>887</v>
      </c>
      <c r="C28" s="27" t="s">
        <v>57</v>
      </c>
      <c r="D28" s="31">
        <v>1500000</v>
      </c>
      <c r="E28" s="29">
        <v>1498.5</v>
      </c>
      <c r="F28" s="30">
        <v>3.6756261860468502</v>
      </c>
      <c r="G28" s="29">
        <v>4.4602198595586602</v>
      </c>
    </row>
    <row r="29" spans="1:9" x14ac:dyDescent="0.2">
      <c r="A29" s="27" t="s">
        <v>71</v>
      </c>
      <c r="B29" s="27" t="s">
        <v>70</v>
      </c>
      <c r="C29" s="27" t="s">
        <v>57</v>
      </c>
      <c r="D29" s="31">
        <v>1500000</v>
      </c>
      <c r="E29" s="29">
        <v>1492.3695</v>
      </c>
      <c r="F29" s="30">
        <v>3.6605888645029401</v>
      </c>
      <c r="G29" s="29">
        <v>5.7603</v>
      </c>
    </row>
    <row r="30" spans="1:9" x14ac:dyDescent="0.2">
      <c r="A30" s="27" t="s">
        <v>888</v>
      </c>
      <c r="B30" s="27" t="s">
        <v>889</v>
      </c>
      <c r="C30" s="27" t="s">
        <v>57</v>
      </c>
      <c r="D30" s="31">
        <v>1000000</v>
      </c>
      <c r="E30" s="29">
        <v>997.92700000000002</v>
      </c>
      <c r="F30" s="30">
        <v>2.4477855275029499</v>
      </c>
      <c r="G30" s="29">
        <v>4.5891999999999999</v>
      </c>
    </row>
    <row r="31" spans="1:9" x14ac:dyDescent="0.2">
      <c r="A31" s="27" t="s">
        <v>890</v>
      </c>
      <c r="B31" s="27" t="s">
        <v>891</v>
      </c>
      <c r="C31" s="27" t="s">
        <v>57</v>
      </c>
      <c r="D31" s="31">
        <v>1000000</v>
      </c>
      <c r="E31" s="29">
        <v>996.56799999999998</v>
      </c>
      <c r="F31" s="30">
        <v>2.4444520767276199</v>
      </c>
      <c r="G31" s="29">
        <v>4.0969822662902802</v>
      </c>
    </row>
    <row r="32" spans="1:9" x14ac:dyDescent="0.2">
      <c r="A32" s="27" t="s">
        <v>892</v>
      </c>
      <c r="B32" s="27" t="s">
        <v>893</v>
      </c>
      <c r="C32" s="27" t="s">
        <v>57</v>
      </c>
      <c r="D32" s="31">
        <v>500000</v>
      </c>
      <c r="E32" s="29">
        <v>514.26199999999994</v>
      </c>
      <c r="F32" s="30">
        <v>1.26141800045968</v>
      </c>
      <c r="G32" s="29">
        <v>4.2355</v>
      </c>
    </row>
    <row r="33" spans="1:9" x14ac:dyDescent="0.2">
      <c r="A33" s="26" t="s">
        <v>33</v>
      </c>
      <c r="B33" s="26"/>
      <c r="C33" s="26"/>
      <c r="D33" s="32"/>
      <c r="E33" s="33">
        <f>SUM(E25:E32)</f>
        <v>21564.548500000001</v>
      </c>
      <c r="F33" s="34">
        <f>SUM(F25:F32)</f>
        <v>52.895041145730602</v>
      </c>
      <c r="G33" s="33"/>
      <c r="H33" s="18"/>
      <c r="I33" s="18"/>
    </row>
    <row r="34" spans="1:9" x14ac:dyDescent="0.2">
      <c r="A34" s="27"/>
      <c r="B34" s="27"/>
      <c r="C34" s="27"/>
      <c r="D34" s="28"/>
      <c r="E34" s="29"/>
      <c r="F34" s="30"/>
      <c r="G34" s="29"/>
    </row>
    <row r="35" spans="1:9" x14ac:dyDescent="0.2">
      <c r="A35" s="26" t="s">
        <v>35</v>
      </c>
      <c r="B35" s="26"/>
      <c r="C35" s="26"/>
      <c r="D35" s="32"/>
      <c r="E35" s="33">
        <f>E11+E16+E22+E33</f>
        <v>37010.605000000003</v>
      </c>
      <c r="F35" s="34">
        <f>F11+F16+F22+F33</f>
        <v>90.782214814438774</v>
      </c>
      <c r="G35" s="33"/>
      <c r="H35" s="18"/>
      <c r="I35" s="18"/>
    </row>
    <row r="36" spans="1:9" x14ac:dyDescent="0.2">
      <c r="A36" s="26"/>
      <c r="B36" s="26"/>
      <c r="C36" s="26"/>
      <c r="D36" s="32"/>
      <c r="E36" s="33"/>
      <c r="F36" s="34"/>
      <c r="G36" s="33"/>
      <c r="H36" s="18"/>
      <c r="I36" s="18"/>
    </row>
    <row r="37" spans="1:9" x14ac:dyDescent="0.2">
      <c r="A37" s="26" t="s">
        <v>37</v>
      </c>
      <c r="B37" s="26"/>
      <c r="C37" s="26"/>
      <c r="D37" s="32"/>
      <c r="E37" s="33">
        <f>E39-(E11+E16+E22+E33)</f>
        <v>3757.9586175000004</v>
      </c>
      <c r="F37" s="34">
        <f>F39-(F11+F16+F22+F33)</f>
        <v>9.2177851855612261</v>
      </c>
      <c r="G37" s="33"/>
      <c r="H37" s="18"/>
      <c r="I37" s="18"/>
    </row>
    <row r="38" spans="1:9" x14ac:dyDescent="0.2">
      <c r="A38" s="26"/>
      <c r="B38" s="26"/>
      <c r="C38" s="26"/>
      <c r="D38" s="32"/>
      <c r="E38" s="33"/>
      <c r="F38" s="34"/>
      <c r="G38" s="33"/>
      <c r="H38" s="18"/>
      <c r="I38" s="18"/>
    </row>
    <row r="39" spans="1:9" x14ac:dyDescent="0.2">
      <c r="A39" s="35" t="s">
        <v>36</v>
      </c>
      <c r="B39" s="35"/>
      <c r="C39" s="35"/>
      <c r="D39" s="36"/>
      <c r="E39" s="37">
        <v>40768.563617500004</v>
      </c>
      <c r="F39" s="38">
        <v>100</v>
      </c>
      <c r="G39" s="37"/>
      <c r="H39" s="18"/>
      <c r="I39" s="18"/>
    </row>
    <row r="41" spans="1:9" x14ac:dyDescent="0.2">
      <c r="A41" s="18" t="s">
        <v>58</v>
      </c>
    </row>
    <row r="42" spans="1:9" x14ac:dyDescent="0.2">
      <c r="A42" s="18" t="s">
        <v>38</v>
      </c>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62</v>
      </c>
      <c r="C47" s="40">
        <v>31.492100000000001</v>
      </c>
      <c r="D47" s="40">
        <v>32.151699999999998</v>
      </c>
    </row>
    <row r="48" spans="1:9" x14ac:dyDescent="0.2">
      <c r="A48" s="9" t="s">
        <v>817</v>
      </c>
      <c r="C48" s="40">
        <v>10.1471</v>
      </c>
      <c r="D48" s="40">
        <v>10.1843</v>
      </c>
    </row>
    <row r="49" spans="1:6" x14ac:dyDescent="0.2">
      <c r="A49" s="9" t="s">
        <v>65</v>
      </c>
      <c r="C49" s="40">
        <v>33.376899999999999</v>
      </c>
      <c r="D49" s="40">
        <v>34.1907</v>
      </c>
    </row>
    <row r="50" spans="1:6" x14ac:dyDescent="0.2">
      <c r="A50" s="9" t="s">
        <v>819</v>
      </c>
      <c r="C50" s="40">
        <v>10.047800000000001</v>
      </c>
      <c r="D50" s="40">
        <v>10.085699999999999</v>
      </c>
    </row>
    <row r="52" spans="1:6" x14ac:dyDescent="0.2">
      <c r="A52" s="18" t="s">
        <v>45</v>
      </c>
    </row>
    <row r="53" spans="1:6" x14ac:dyDescent="0.2">
      <c r="A53" s="77" t="s">
        <v>59</v>
      </c>
      <c r="B53" s="78"/>
      <c r="C53" s="43" t="s">
        <v>60</v>
      </c>
    </row>
    <row r="54" spans="1:6" x14ac:dyDescent="0.2">
      <c r="A54" s="73" t="s">
        <v>817</v>
      </c>
      <c r="B54" s="74"/>
      <c r="C54" s="44">
        <v>0.17351683000000001</v>
      </c>
    </row>
    <row r="55" spans="1:6" x14ac:dyDescent="0.2">
      <c r="A55" s="73" t="s">
        <v>819</v>
      </c>
      <c r="B55" s="74"/>
      <c r="C55" s="44">
        <v>0.19846440439999999</v>
      </c>
    </row>
    <row r="56" spans="1:6" x14ac:dyDescent="0.2">
      <c r="A56" s="9" t="s">
        <v>61</v>
      </c>
    </row>
    <row r="57" spans="1:6" x14ac:dyDescent="0.2">
      <c r="A57" s="9" t="s">
        <v>44</v>
      </c>
    </row>
    <row r="59" spans="1:6" x14ac:dyDescent="0.2">
      <c r="A59" s="18" t="s">
        <v>811</v>
      </c>
      <c r="D59" s="42">
        <v>4.2549435793424699</v>
      </c>
      <c r="E59" s="13" t="s">
        <v>47</v>
      </c>
    </row>
    <row r="61" spans="1:6" x14ac:dyDescent="0.2">
      <c r="A61" s="18" t="s">
        <v>724</v>
      </c>
      <c r="D61" s="41" t="s">
        <v>46</v>
      </c>
    </row>
    <row r="63" spans="1:6" x14ac:dyDescent="0.2">
      <c r="A63" s="47" t="s">
        <v>812</v>
      </c>
      <c r="D63" s="9"/>
      <c r="F63" s="55"/>
    </row>
    <row r="64" spans="1:6" x14ac:dyDescent="0.2">
      <c r="A64" s="47"/>
      <c r="D64" s="9"/>
      <c r="F64" s="55"/>
    </row>
    <row r="65" spans="1:6" x14ac:dyDescent="0.2">
      <c r="A65" s="47" t="s">
        <v>813</v>
      </c>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47" t="s">
        <v>814</v>
      </c>
      <c r="D79" s="9"/>
      <c r="F79" s="55"/>
    </row>
    <row r="80" spans="1:6" x14ac:dyDescent="0.2">
      <c r="A80" s="56"/>
      <c r="D80" s="9"/>
      <c r="F80" s="55"/>
    </row>
    <row r="81" spans="1:6" x14ac:dyDescent="0.2">
      <c r="A81" s="47" t="s">
        <v>815</v>
      </c>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D96" s="9"/>
      <c r="F96" s="55"/>
    </row>
    <row r="97" spans="4:6" x14ac:dyDescent="0.2">
      <c r="D97" s="9"/>
      <c r="F97" s="55"/>
    </row>
    <row r="98" spans="4:6" x14ac:dyDescent="0.2">
      <c r="D98" s="9"/>
      <c r="F98" s="55"/>
    </row>
    <row r="99" spans="4:6" x14ac:dyDescent="0.2">
      <c r="D99" s="9"/>
      <c r="F99" s="55"/>
    </row>
  </sheetData>
  <mergeCells count="4">
    <mergeCell ref="A1:G1"/>
    <mergeCell ref="A53:B53"/>
    <mergeCell ref="A54:B54"/>
    <mergeCell ref="A55:B55"/>
  </mergeCells>
  <conditionalFormatting sqref="F2:F3 F5:F62 F100:F65536">
    <cfRule type="cellIs" dxfId="115" priority="2" stopIfTrue="1" operator="between">
      <formula>0.009</formula>
      <formula>-0.009</formula>
    </cfRule>
  </conditionalFormatting>
  <conditionalFormatting sqref="F63:F99">
    <cfRule type="cellIs" dxfId="114"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1"/>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894</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895</v>
      </c>
      <c r="B7" s="27" t="s">
        <v>896</v>
      </c>
      <c r="C7" s="27" t="s">
        <v>897</v>
      </c>
      <c r="D7" s="31">
        <v>550</v>
      </c>
      <c r="E7" s="29">
        <v>5770.9960000000001</v>
      </c>
      <c r="F7" s="30">
        <v>6.9477420886705801</v>
      </c>
      <c r="G7" s="29">
        <v>4.8373999999999997</v>
      </c>
    </row>
    <row r="8" spans="1:7" x14ac:dyDescent="0.2">
      <c r="A8" s="27" t="s">
        <v>898</v>
      </c>
      <c r="B8" s="27" t="s">
        <v>899</v>
      </c>
      <c r="C8" s="27" t="s">
        <v>78</v>
      </c>
      <c r="D8" s="31">
        <v>500</v>
      </c>
      <c r="E8" s="29">
        <v>5263.585</v>
      </c>
      <c r="F8" s="30">
        <v>6.3368664684215901</v>
      </c>
      <c r="G8" s="29">
        <v>4.9450000000000003</v>
      </c>
    </row>
    <row r="9" spans="1:7" x14ac:dyDescent="0.2">
      <c r="A9" s="27" t="s">
        <v>900</v>
      </c>
      <c r="B9" s="27" t="s">
        <v>901</v>
      </c>
      <c r="C9" s="27" t="s">
        <v>78</v>
      </c>
      <c r="D9" s="31">
        <v>500</v>
      </c>
      <c r="E9" s="29">
        <v>5230.1750000000002</v>
      </c>
      <c r="F9" s="30">
        <v>6.2966439378250598</v>
      </c>
      <c r="G9" s="29">
        <v>5.8650000000000002</v>
      </c>
    </row>
    <row r="10" spans="1:7" x14ac:dyDescent="0.2">
      <c r="A10" s="27" t="s">
        <v>902</v>
      </c>
      <c r="B10" s="27" t="s">
        <v>903</v>
      </c>
      <c r="C10" s="27" t="s">
        <v>904</v>
      </c>
      <c r="D10" s="31">
        <v>430</v>
      </c>
      <c r="E10" s="29">
        <v>4364.0613999999996</v>
      </c>
      <c r="F10" s="30">
        <v>5.2539237709266597</v>
      </c>
      <c r="G10" s="29">
        <v>4.3998999999999997</v>
      </c>
    </row>
    <row r="11" spans="1:7" x14ac:dyDescent="0.2">
      <c r="A11" s="27" t="s">
        <v>905</v>
      </c>
      <c r="B11" s="27" t="s">
        <v>906</v>
      </c>
      <c r="C11" s="27" t="s">
        <v>897</v>
      </c>
      <c r="D11" s="31">
        <v>264</v>
      </c>
      <c r="E11" s="29">
        <v>2689.6953600000002</v>
      </c>
      <c r="F11" s="30">
        <v>3.2381428887446799</v>
      </c>
      <c r="G11" s="29">
        <v>4.6249000000000002</v>
      </c>
    </row>
    <row r="12" spans="1:7" x14ac:dyDescent="0.2">
      <c r="A12" s="27" t="s">
        <v>907</v>
      </c>
      <c r="B12" s="27" t="s">
        <v>908</v>
      </c>
      <c r="C12" s="27" t="s">
        <v>78</v>
      </c>
      <c r="D12" s="31">
        <v>250</v>
      </c>
      <c r="E12" s="29">
        <v>2618.7150000000001</v>
      </c>
      <c r="F12" s="30">
        <v>3.1526891413081901</v>
      </c>
      <c r="G12" s="29">
        <v>6.3949999999999996</v>
      </c>
    </row>
    <row r="13" spans="1:7" x14ac:dyDescent="0.2">
      <c r="A13" s="27" t="s">
        <v>909</v>
      </c>
      <c r="B13" s="27" t="s">
        <v>910</v>
      </c>
      <c r="C13" s="27" t="s">
        <v>78</v>
      </c>
      <c r="D13" s="31">
        <v>250</v>
      </c>
      <c r="E13" s="29">
        <v>2594.5124999999998</v>
      </c>
      <c r="F13" s="30">
        <v>3.1235515837876</v>
      </c>
      <c r="G13" s="29">
        <v>5.55</v>
      </c>
    </row>
    <row r="14" spans="1:7" x14ac:dyDescent="0.2">
      <c r="A14" s="27" t="s">
        <v>911</v>
      </c>
      <c r="B14" s="27" t="s">
        <v>912</v>
      </c>
      <c r="C14" s="27" t="s">
        <v>78</v>
      </c>
      <c r="D14" s="31">
        <v>250</v>
      </c>
      <c r="E14" s="29">
        <v>2560.9749999999999</v>
      </c>
      <c r="F14" s="30">
        <v>3.0831755550572502</v>
      </c>
      <c r="G14" s="29">
        <v>4.4413999999999998</v>
      </c>
    </row>
    <row r="15" spans="1:7" x14ac:dyDescent="0.2">
      <c r="A15" s="27" t="s">
        <v>913</v>
      </c>
      <c r="B15" s="27" t="s">
        <v>914</v>
      </c>
      <c r="C15" s="27" t="s">
        <v>78</v>
      </c>
      <c r="D15" s="31">
        <v>250</v>
      </c>
      <c r="E15" s="29">
        <v>2549.7800000000002</v>
      </c>
      <c r="F15" s="30">
        <v>3.0696978169540401</v>
      </c>
      <c r="G15" s="29">
        <v>4.7549999999999999</v>
      </c>
    </row>
    <row r="16" spans="1:7" x14ac:dyDescent="0.2">
      <c r="A16" s="27" t="s">
        <v>915</v>
      </c>
      <c r="B16" s="27" t="s">
        <v>916</v>
      </c>
      <c r="C16" s="27" t="s">
        <v>78</v>
      </c>
      <c r="D16" s="31">
        <v>250</v>
      </c>
      <c r="E16" s="29">
        <v>2541.1374999999998</v>
      </c>
      <c r="F16" s="30">
        <v>3.0592930512946399</v>
      </c>
      <c r="G16" s="29">
        <v>4.125</v>
      </c>
    </row>
    <row r="17" spans="1:7" x14ac:dyDescent="0.2">
      <c r="A17" s="27" t="s">
        <v>917</v>
      </c>
      <c r="B17" s="27" t="s">
        <v>918</v>
      </c>
      <c r="C17" s="27" t="s">
        <v>78</v>
      </c>
      <c r="D17" s="31">
        <v>250</v>
      </c>
      <c r="E17" s="29">
        <v>2537.44</v>
      </c>
      <c r="F17" s="30">
        <v>3.0548416054137402</v>
      </c>
      <c r="G17" s="29">
        <v>4.7450000000000001</v>
      </c>
    </row>
    <row r="18" spans="1:7" x14ac:dyDescent="0.2">
      <c r="A18" s="27" t="s">
        <v>919</v>
      </c>
      <c r="B18" s="27" t="s">
        <v>920</v>
      </c>
      <c r="C18" s="27" t="s">
        <v>78</v>
      </c>
      <c r="D18" s="31">
        <v>250</v>
      </c>
      <c r="E18" s="29">
        <v>2533.0050000000001</v>
      </c>
      <c r="F18" s="30">
        <v>3.0495022781705301</v>
      </c>
      <c r="G18" s="29">
        <v>3.8999000000000001</v>
      </c>
    </row>
    <row r="19" spans="1:7" x14ac:dyDescent="0.2">
      <c r="A19" s="27" t="s">
        <v>921</v>
      </c>
      <c r="B19" s="27" t="s">
        <v>922</v>
      </c>
      <c r="C19" s="27" t="s">
        <v>78</v>
      </c>
      <c r="D19" s="31">
        <v>250</v>
      </c>
      <c r="E19" s="29">
        <v>2514.0574999999999</v>
      </c>
      <c r="F19" s="30">
        <v>3.0266912515773599</v>
      </c>
      <c r="G19" s="29">
        <v>4.5</v>
      </c>
    </row>
    <row r="20" spans="1:7" x14ac:dyDescent="0.2">
      <c r="A20" s="27" t="s">
        <v>923</v>
      </c>
      <c r="B20" s="27" t="s">
        <v>924</v>
      </c>
      <c r="C20" s="27" t="s">
        <v>78</v>
      </c>
      <c r="D20" s="31">
        <v>166</v>
      </c>
      <c r="E20" s="29">
        <v>2174.7626799999998</v>
      </c>
      <c r="F20" s="30">
        <v>2.6182118658037599</v>
      </c>
      <c r="G20" s="29">
        <v>4.0149999999999997</v>
      </c>
    </row>
    <row r="21" spans="1:7" x14ac:dyDescent="0.2">
      <c r="A21" s="27" t="s">
        <v>925</v>
      </c>
      <c r="B21" s="27" t="s">
        <v>926</v>
      </c>
      <c r="C21" s="27" t="s">
        <v>78</v>
      </c>
      <c r="D21" s="31">
        <v>200</v>
      </c>
      <c r="E21" s="29">
        <v>2084.6799999999998</v>
      </c>
      <c r="F21" s="30">
        <v>2.5097607029028901</v>
      </c>
      <c r="G21" s="29">
        <v>5.3148</v>
      </c>
    </row>
    <row r="22" spans="1:7" x14ac:dyDescent="0.2">
      <c r="A22" s="27" t="s">
        <v>927</v>
      </c>
      <c r="B22" s="27" t="s">
        <v>928</v>
      </c>
      <c r="C22" s="27" t="s">
        <v>745</v>
      </c>
      <c r="D22" s="31">
        <v>200</v>
      </c>
      <c r="E22" s="29">
        <v>2081.06</v>
      </c>
      <c r="F22" s="30">
        <v>2.5054025598092302</v>
      </c>
      <c r="G22" s="29">
        <v>4.8</v>
      </c>
    </row>
    <row r="23" spans="1:7" x14ac:dyDescent="0.2">
      <c r="A23" s="27" t="s">
        <v>929</v>
      </c>
      <c r="B23" s="27" t="s">
        <v>930</v>
      </c>
      <c r="C23" s="27" t="s">
        <v>931</v>
      </c>
      <c r="D23" s="31">
        <v>160</v>
      </c>
      <c r="E23" s="29">
        <v>1826.2288000000001</v>
      </c>
      <c r="F23" s="30">
        <v>2.1986095116514299</v>
      </c>
      <c r="G23" s="29">
        <v>7.1950000000000003</v>
      </c>
    </row>
    <row r="24" spans="1:7" x14ac:dyDescent="0.2">
      <c r="A24" s="27" t="s">
        <v>932</v>
      </c>
      <c r="B24" s="27" t="s">
        <v>933</v>
      </c>
      <c r="C24" s="27" t="s">
        <v>78</v>
      </c>
      <c r="D24" s="31">
        <v>180</v>
      </c>
      <c r="E24" s="29">
        <v>1809.0144</v>
      </c>
      <c r="F24" s="30">
        <v>2.17788497616203</v>
      </c>
      <c r="G24" s="29">
        <v>3.5503</v>
      </c>
    </row>
    <row r="25" spans="1:7" x14ac:dyDescent="0.2">
      <c r="A25" s="27" t="s">
        <v>934</v>
      </c>
      <c r="B25" s="27" t="s">
        <v>935</v>
      </c>
      <c r="C25" s="27" t="s">
        <v>745</v>
      </c>
      <c r="D25" s="31">
        <v>150</v>
      </c>
      <c r="E25" s="29">
        <v>1495.4804999999999</v>
      </c>
      <c r="F25" s="30">
        <v>1.8004193405499</v>
      </c>
      <c r="G25" s="29">
        <v>5.4</v>
      </c>
    </row>
    <row r="26" spans="1:7" x14ac:dyDescent="0.2">
      <c r="A26" s="27" t="s">
        <v>936</v>
      </c>
      <c r="B26" s="27" t="s">
        <v>937</v>
      </c>
      <c r="C26" s="27" t="s">
        <v>745</v>
      </c>
      <c r="D26" s="31">
        <v>140</v>
      </c>
      <c r="E26" s="29">
        <v>1495.3288</v>
      </c>
      <c r="F26" s="30">
        <v>1.8002367078683299</v>
      </c>
      <c r="G26" s="29">
        <v>5.0949999999999998</v>
      </c>
    </row>
    <row r="27" spans="1:7" x14ac:dyDescent="0.2">
      <c r="A27" s="27" t="s">
        <v>938</v>
      </c>
      <c r="B27" s="27" t="s">
        <v>939</v>
      </c>
      <c r="C27" s="27" t="s">
        <v>78</v>
      </c>
      <c r="D27" s="31">
        <v>100</v>
      </c>
      <c r="E27" s="29">
        <v>1072.8679999999999</v>
      </c>
      <c r="F27" s="30">
        <v>1.2916332222700999</v>
      </c>
      <c r="G27" s="29">
        <v>5.9050000000000002</v>
      </c>
    </row>
    <row r="28" spans="1:7" x14ac:dyDescent="0.2">
      <c r="A28" s="27" t="s">
        <v>940</v>
      </c>
      <c r="B28" s="27" t="s">
        <v>941</v>
      </c>
      <c r="C28" s="27" t="s">
        <v>78</v>
      </c>
      <c r="D28" s="31">
        <v>100</v>
      </c>
      <c r="E28" s="29">
        <v>1046.6179999999999</v>
      </c>
      <c r="F28" s="30">
        <v>1.26003066530634</v>
      </c>
      <c r="G28" s="29">
        <v>5.71</v>
      </c>
    </row>
    <row r="29" spans="1:7" x14ac:dyDescent="0.2">
      <c r="A29" s="27" t="s">
        <v>942</v>
      </c>
      <c r="B29" s="27" t="s">
        <v>943</v>
      </c>
      <c r="C29" s="27" t="s">
        <v>944</v>
      </c>
      <c r="D29" s="31">
        <v>100</v>
      </c>
      <c r="E29" s="29">
        <v>1036.1869999999999</v>
      </c>
      <c r="F29" s="30">
        <v>1.24747271209914</v>
      </c>
      <c r="G29" s="29">
        <v>8.9774999999999991</v>
      </c>
    </row>
    <row r="30" spans="1:7" x14ac:dyDescent="0.2">
      <c r="A30" s="27" t="s">
        <v>945</v>
      </c>
      <c r="B30" s="27" t="s">
        <v>946</v>
      </c>
      <c r="C30" s="27" t="s">
        <v>78</v>
      </c>
      <c r="D30" s="31">
        <v>100</v>
      </c>
      <c r="E30" s="29">
        <v>1028.933</v>
      </c>
      <c r="F30" s="30">
        <v>1.23873957121476</v>
      </c>
      <c r="G30" s="29">
        <v>4.8650000000000002</v>
      </c>
    </row>
    <row r="31" spans="1:7" x14ac:dyDescent="0.2">
      <c r="A31" s="27" t="s">
        <v>947</v>
      </c>
      <c r="B31" s="27" t="s">
        <v>948</v>
      </c>
      <c r="C31" s="27" t="s">
        <v>78</v>
      </c>
      <c r="D31" s="31">
        <v>76</v>
      </c>
      <c r="E31" s="29">
        <v>768.83119999999997</v>
      </c>
      <c r="F31" s="30">
        <v>0.92560121118141603</v>
      </c>
      <c r="G31" s="29">
        <v>3.7551999999999999</v>
      </c>
    </row>
    <row r="32" spans="1:7" x14ac:dyDescent="0.2">
      <c r="A32" s="27" t="s">
        <v>949</v>
      </c>
      <c r="B32" s="27" t="s">
        <v>950</v>
      </c>
      <c r="C32" s="27" t="s">
        <v>870</v>
      </c>
      <c r="D32" s="31">
        <v>59</v>
      </c>
      <c r="E32" s="29">
        <v>599.05709000000002</v>
      </c>
      <c r="F32" s="30">
        <v>0.72120898328633798</v>
      </c>
      <c r="G32" s="29">
        <v>3.9199000000000002</v>
      </c>
    </row>
    <row r="33" spans="1:9" x14ac:dyDescent="0.2">
      <c r="A33" s="27" t="s">
        <v>951</v>
      </c>
      <c r="B33" s="27" t="s">
        <v>952</v>
      </c>
      <c r="C33" s="27" t="s">
        <v>78</v>
      </c>
      <c r="D33" s="31">
        <v>52</v>
      </c>
      <c r="E33" s="29">
        <v>528.51448000000005</v>
      </c>
      <c r="F33" s="30">
        <v>0.63628224610930995</v>
      </c>
      <c r="G33" s="29">
        <v>4.1142000000000003</v>
      </c>
    </row>
    <row r="34" spans="1:9" x14ac:dyDescent="0.2">
      <c r="A34" s="27" t="s">
        <v>953</v>
      </c>
      <c r="B34" s="27" t="s">
        <v>954</v>
      </c>
      <c r="C34" s="27" t="s">
        <v>78</v>
      </c>
      <c r="D34" s="31">
        <v>45</v>
      </c>
      <c r="E34" s="29">
        <v>490.64580000000001</v>
      </c>
      <c r="F34" s="30">
        <v>0.59069187975341697</v>
      </c>
      <c r="G34" s="29">
        <v>5.7797999999999998</v>
      </c>
    </row>
    <row r="35" spans="1:9" x14ac:dyDescent="0.2">
      <c r="A35" s="27" t="s">
        <v>955</v>
      </c>
      <c r="B35" s="27" t="s">
        <v>956</v>
      </c>
      <c r="C35" s="27" t="s">
        <v>78</v>
      </c>
      <c r="D35" s="31">
        <v>31</v>
      </c>
      <c r="E35" s="29">
        <v>396.10993999999999</v>
      </c>
      <c r="F35" s="30">
        <v>0.476879502581319</v>
      </c>
      <c r="G35" s="29">
        <v>4.2849000000000004</v>
      </c>
    </row>
    <row r="36" spans="1:9" x14ac:dyDescent="0.2">
      <c r="A36" s="27" t="s">
        <v>957</v>
      </c>
      <c r="B36" s="27" t="s">
        <v>958</v>
      </c>
      <c r="C36" s="27" t="s">
        <v>745</v>
      </c>
      <c r="D36" s="31">
        <v>34</v>
      </c>
      <c r="E36" s="29">
        <v>343.86648000000002</v>
      </c>
      <c r="F36" s="30">
        <v>0.41398323893813099</v>
      </c>
      <c r="G36" s="29">
        <v>3.7450999999999999</v>
      </c>
    </row>
    <row r="37" spans="1:9" x14ac:dyDescent="0.2">
      <c r="A37" s="27" t="s">
        <v>959</v>
      </c>
      <c r="B37" s="27" t="s">
        <v>960</v>
      </c>
      <c r="C37" s="27" t="s">
        <v>870</v>
      </c>
      <c r="D37" s="31">
        <v>3</v>
      </c>
      <c r="E37" s="29">
        <v>40.203060000000001</v>
      </c>
      <c r="F37" s="30">
        <v>4.8400742619705298E-2</v>
      </c>
      <c r="G37" s="29">
        <v>4.7350000000000003</v>
      </c>
    </row>
    <row r="38" spans="1:9" x14ac:dyDescent="0.2">
      <c r="A38" s="27" t="s">
        <v>961</v>
      </c>
      <c r="B38" s="27" t="s">
        <v>962</v>
      </c>
      <c r="C38" s="27" t="s">
        <v>78</v>
      </c>
      <c r="D38" s="31">
        <v>3</v>
      </c>
      <c r="E38" s="29">
        <v>30.351330000000001</v>
      </c>
      <c r="F38" s="30">
        <v>3.6540176580980098E-2</v>
      </c>
      <c r="G38" s="29">
        <v>3.9998999999999998</v>
      </c>
    </row>
    <row r="39" spans="1:9" x14ac:dyDescent="0.2">
      <c r="A39" s="27" t="s">
        <v>963</v>
      </c>
      <c r="B39" s="27" t="s">
        <v>964</v>
      </c>
      <c r="C39" s="27" t="s">
        <v>78</v>
      </c>
      <c r="D39" s="31">
        <v>2</v>
      </c>
      <c r="E39" s="29">
        <v>20.043340000000001</v>
      </c>
      <c r="F39" s="30">
        <v>2.4130315965482301E-2</v>
      </c>
      <c r="G39" s="29">
        <v>3.5196000000000001</v>
      </c>
    </row>
    <row r="40" spans="1:9" x14ac:dyDescent="0.2">
      <c r="A40" s="26" t="s">
        <v>33</v>
      </c>
      <c r="B40" s="26"/>
      <c r="C40" s="26"/>
      <c r="D40" s="32"/>
      <c r="E40" s="33">
        <f>SUM(E6:E39)</f>
        <v>64136.91915999999</v>
      </c>
      <c r="F40" s="34">
        <f>SUM(F6:F39)</f>
        <v>77.214881570805915</v>
      </c>
      <c r="G40" s="33"/>
      <c r="H40" s="18"/>
      <c r="I40" s="18"/>
    </row>
    <row r="41" spans="1:9" x14ac:dyDescent="0.2">
      <c r="A41" s="27"/>
      <c r="B41" s="27"/>
      <c r="C41" s="27"/>
      <c r="D41" s="28"/>
      <c r="E41" s="29"/>
      <c r="F41" s="30"/>
      <c r="G41" s="29"/>
    </row>
    <row r="42" spans="1:9" x14ac:dyDescent="0.2">
      <c r="A42" s="26" t="s">
        <v>48</v>
      </c>
      <c r="B42" s="27"/>
      <c r="C42" s="27"/>
      <c r="D42" s="28"/>
      <c r="E42" s="29"/>
      <c r="F42" s="30"/>
      <c r="G42" s="29"/>
    </row>
    <row r="43" spans="1:9" x14ac:dyDescent="0.2">
      <c r="A43" s="26" t="s">
        <v>49</v>
      </c>
      <c r="B43" s="27"/>
      <c r="C43" s="27"/>
      <c r="D43" s="28"/>
      <c r="E43" s="29"/>
      <c r="F43" s="30"/>
      <c r="G43" s="29"/>
    </row>
    <row r="44" spans="1:9" x14ac:dyDescent="0.2">
      <c r="A44" s="27" t="s">
        <v>965</v>
      </c>
      <c r="B44" s="27" t="s">
        <v>966</v>
      </c>
      <c r="C44" s="27" t="s">
        <v>50</v>
      </c>
      <c r="D44" s="31">
        <v>160</v>
      </c>
      <c r="E44" s="29">
        <v>156.64544000000001</v>
      </c>
      <c r="F44" s="30">
        <v>0.188586531074761</v>
      </c>
      <c r="G44" s="29">
        <v>4.05</v>
      </c>
    </row>
    <row r="45" spans="1:9" x14ac:dyDescent="0.2">
      <c r="A45" s="26" t="s">
        <v>33</v>
      </c>
      <c r="B45" s="26"/>
      <c r="C45" s="26"/>
      <c r="D45" s="32"/>
      <c r="E45" s="33">
        <f>SUM(E43:E44)</f>
        <v>156.64544000000001</v>
      </c>
      <c r="F45" s="34">
        <f>SUM(F43:F44)</f>
        <v>0.188586531074761</v>
      </c>
      <c r="G45" s="33"/>
      <c r="H45" s="18"/>
      <c r="I45" s="18"/>
    </row>
    <row r="46" spans="1:9" x14ac:dyDescent="0.2">
      <c r="A46" s="27"/>
      <c r="B46" s="27"/>
      <c r="C46" s="27"/>
      <c r="D46" s="28"/>
      <c r="E46" s="29"/>
      <c r="F46" s="30"/>
      <c r="G46" s="29"/>
    </row>
    <row r="47" spans="1:9" x14ac:dyDescent="0.2">
      <c r="A47" s="26" t="s">
        <v>56</v>
      </c>
      <c r="B47" s="27"/>
      <c r="C47" s="27"/>
      <c r="D47" s="28"/>
      <c r="E47" s="29"/>
      <c r="F47" s="30"/>
      <c r="G47" s="29"/>
    </row>
    <row r="48" spans="1:9" x14ac:dyDescent="0.2">
      <c r="A48" s="27" t="s">
        <v>967</v>
      </c>
      <c r="B48" s="27" t="s">
        <v>968</v>
      </c>
      <c r="C48" s="27" t="s">
        <v>57</v>
      </c>
      <c r="D48" s="31">
        <v>3000000</v>
      </c>
      <c r="E48" s="29">
        <v>3146.799</v>
      </c>
      <c r="F48" s="30">
        <v>3.7884531295614301</v>
      </c>
      <c r="G48" s="29">
        <v>6.2032999999999996</v>
      </c>
    </row>
    <row r="49" spans="1:9" x14ac:dyDescent="0.2">
      <c r="A49" s="27" t="s">
        <v>83</v>
      </c>
      <c r="B49" s="27" t="s">
        <v>82</v>
      </c>
      <c r="C49" s="27" t="s">
        <v>57</v>
      </c>
      <c r="D49" s="31">
        <v>2000000</v>
      </c>
      <c r="E49" s="29">
        <v>2103.2339999999999</v>
      </c>
      <c r="F49" s="30">
        <v>2.5320979921183402</v>
      </c>
      <c r="G49" s="29">
        <v>4.8594999999999997</v>
      </c>
    </row>
    <row r="50" spans="1:9" x14ac:dyDescent="0.2">
      <c r="A50" s="27" t="s">
        <v>969</v>
      </c>
      <c r="B50" s="27" t="s">
        <v>970</v>
      </c>
      <c r="C50" s="27" t="s">
        <v>57</v>
      </c>
      <c r="D50" s="31">
        <v>2000000</v>
      </c>
      <c r="E50" s="29">
        <v>2077.0659999999998</v>
      </c>
      <c r="F50" s="30">
        <v>2.50059415552301</v>
      </c>
      <c r="G50" s="29">
        <v>4.6105</v>
      </c>
    </row>
    <row r="51" spans="1:9" x14ac:dyDescent="0.2">
      <c r="A51" s="27" t="s">
        <v>971</v>
      </c>
      <c r="B51" s="27" t="s">
        <v>972</v>
      </c>
      <c r="C51" s="27" t="s">
        <v>57</v>
      </c>
      <c r="D51" s="31">
        <v>1500000</v>
      </c>
      <c r="E51" s="29">
        <v>1551.1590000000001</v>
      </c>
      <c r="F51" s="30">
        <v>1.8674510726606199</v>
      </c>
      <c r="G51" s="29">
        <v>6.0555000000000003</v>
      </c>
    </row>
    <row r="52" spans="1:9" x14ac:dyDescent="0.2">
      <c r="A52" s="26" t="s">
        <v>33</v>
      </c>
      <c r="B52" s="26"/>
      <c r="C52" s="26"/>
      <c r="D52" s="32"/>
      <c r="E52" s="33">
        <f>SUM(E48:E51)</f>
        <v>8878.2579999999998</v>
      </c>
      <c r="F52" s="34">
        <f>SUM(F48:F51)</f>
        <v>10.688596349863401</v>
      </c>
      <c r="G52" s="33"/>
      <c r="H52" s="18"/>
      <c r="I52" s="18"/>
    </row>
    <row r="53" spans="1:9" x14ac:dyDescent="0.2">
      <c r="A53" s="27"/>
      <c r="B53" s="27"/>
      <c r="C53" s="27"/>
      <c r="D53" s="28"/>
      <c r="E53" s="29"/>
      <c r="F53" s="30"/>
      <c r="G53" s="29"/>
    </row>
    <row r="54" spans="1:9" x14ac:dyDescent="0.2">
      <c r="A54" s="26" t="s">
        <v>35</v>
      </c>
      <c r="B54" s="26"/>
      <c r="C54" s="26"/>
      <c r="D54" s="32"/>
      <c r="E54" s="33">
        <f>E40+E45+E52</f>
        <v>73171.822599999985</v>
      </c>
      <c r="F54" s="34">
        <f>F40+F45+F52</f>
        <v>88.092064451744079</v>
      </c>
      <c r="G54" s="33"/>
      <c r="H54" s="18"/>
      <c r="I54" s="18"/>
    </row>
    <row r="55" spans="1:9" x14ac:dyDescent="0.2">
      <c r="A55" s="26"/>
      <c r="B55" s="26"/>
      <c r="C55" s="26"/>
      <c r="D55" s="32"/>
      <c r="E55" s="33"/>
      <c r="F55" s="34"/>
      <c r="G55" s="33"/>
      <c r="H55" s="18"/>
      <c r="I55" s="18"/>
    </row>
    <row r="56" spans="1:9" x14ac:dyDescent="0.2">
      <c r="A56" s="26" t="s">
        <v>37</v>
      </c>
      <c r="B56" s="26"/>
      <c r="C56" s="26"/>
      <c r="D56" s="32"/>
      <c r="E56" s="33">
        <f>E58-(E40+E45+E52)</f>
        <v>9891.0764879000199</v>
      </c>
      <c r="F56" s="34">
        <f>F58-(F40+F45+F52)</f>
        <v>11.907935548255921</v>
      </c>
      <c r="G56" s="33"/>
      <c r="H56" s="18"/>
      <c r="I56" s="18"/>
    </row>
    <row r="57" spans="1:9" x14ac:dyDescent="0.2">
      <c r="A57" s="26"/>
      <c r="B57" s="26"/>
      <c r="C57" s="26"/>
      <c r="D57" s="32"/>
      <c r="E57" s="33"/>
      <c r="F57" s="34"/>
      <c r="G57" s="33"/>
      <c r="H57" s="18"/>
      <c r="I57" s="18"/>
    </row>
    <row r="58" spans="1:9" x14ac:dyDescent="0.2">
      <c r="A58" s="35" t="s">
        <v>36</v>
      </c>
      <c r="B58" s="35"/>
      <c r="C58" s="35"/>
      <c r="D58" s="36"/>
      <c r="E58" s="37">
        <v>83062.899087900005</v>
      </c>
      <c r="F58" s="38">
        <v>100</v>
      </c>
      <c r="G58" s="37"/>
      <c r="H58" s="18"/>
      <c r="I58" s="18"/>
    </row>
    <row r="60" spans="1:9" x14ac:dyDescent="0.2">
      <c r="A60" s="18" t="s">
        <v>38</v>
      </c>
    </row>
    <row r="62" spans="1:9" x14ac:dyDescent="0.2">
      <c r="A62" s="18" t="s">
        <v>39</v>
      </c>
    </row>
    <row r="63" spans="1:9" x14ac:dyDescent="0.2">
      <c r="A63" s="18" t="s">
        <v>40</v>
      </c>
    </row>
    <row r="64" spans="1:9" x14ac:dyDescent="0.2">
      <c r="A64" s="18" t="s">
        <v>41</v>
      </c>
      <c r="B64" s="18"/>
      <c r="C64" s="39" t="s">
        <v>43</v>
      </c>
      <c r="D64" s="19" t="s">
        <v>42</v>
      </c>
    </row>
    <row r="65" spans="1:4" x14ac:dyDescent="0.2">
      <c r="A65" s="9" t="s">
        <v>62</v>
      </c>
      <c r="C65" s="40">
        <v>77.706999999999994</v>
      </c>
      <c r="D65" s="40">
        <v>79.219399999999993</v>
      </c>
    </row>
    <row r="66" spans="1:4" x14ac:dyDescent="0.2">
      <c r="A66" s="9" t="s">
        <v>63</v>
      </c>
      <c r="C66" s="40">
        <v>16.023900000000001</v>
      </c>
      <c r="D66" s="40">
        <v>15.7012</v>
      </c>
    </row>
    <row r="67" spans="1:4" x14ac:dyDescent="0.2">
      <c r="A67" s="9" t="s">
        <v>64</v>
      </c>
      <c r="C67" s="40">
        <v>13.3024</v>
      </c>
      <c r="D67" s="40">
        <v>13.0075</v>
      </c>
    </row>
    <row r="68" spans="1:4" x14ac:dyDescent="0.2">
      <c r="A68" s="9" t="s">
        <v>973</v>
      </c>
      <c r="C68" s="40">
        <v>13.832599999999999</v>
      </c>
      <c r="D68" s="40">
        <v>13.552</v>
      </c>
    </row>
    <row r="69" spans="1:4" x14ac:dyDescent="0.2">
      <c r="A69" s="9" t="s">
        <v>974</v>
      </c>
      <c r="C69" s="40">
        <v>17.413599999999999</v>
      </c>
      <c r="D69" s="40">
        <v>17.752500000000001</v>
      </c>
    </row>
    <row r="70" spans="1:4" x14ac:dyDescent="0.2">
      <c r="A70" s="9" t="s">
        <v>65</v>
      </c>
      <c r="C70" s="40">
        <v>82.265299999999996</v>
      </c>
      <c r="D70" s="40">
        <v>84.085899999999995</v>
      </c>
    </row>
    <row r="71" spans="1:4" x14ac:dyDescent="0.2">
      <c r="A71" s="9" t="s">
        <v>66</v>
      </c>
      <c r="C71" s="40">
        <v>17.400500000000001</v>
      </c>
      <c r="D71" s="40">
        <v>17.150700000000001</v>
      </c>
    </row>
    <row r="72" spans="1:4" x14ac:dyDescent="0.2">
      <c r="A72" s="9" t="s">
        <v>67</v>
      </c>
      <c r="C72" s="40">
        <v>14.488200000000001</v>
      </c>
      <c r="D72" s="40">
        <v>14.254799999999999</v>
      </c>
    </row>
    <row r="73" spans="1:4" x14ac:dyDescent="0.2">
      <c r="A73" s="9" t="s">
        <v>975</v>
      </c>
      <c r="C73" s="40">
        <v>15.377599999999999</v>
      </c>
      <c r="D73" s="40">
        <v>15.1694</v>
      </c>
    </row>
    <row r="74" spans="1:4" x14ac:dyDescent="0.2">
      <c r="A74" s="9" t="s">
        <v>976</v>
      </c>
      <c r="C74" s="40">
        <v>18.9862</v>
      </c>
      <c r="D74" s="40">
        <v>19.4069</v>
      </c>
    </row>
    <row r="76" spans="1:4" x14ac:dyDescent="0.2">
      <c r="A76" s="18" t="s">
        <v>45</v>
      </c>
    </row>
    <row r="77" spans="1:4" x14ac:dyDescent="0.2">
      <c r="A77" s="77" t="s">
        <v>59</v>
      </c>
      <c r="B77" s="78"/>
      <c r="C77" s="43" t="s">
        <v>60</v>
      </c>
    </row>
    <row r="78" spans="1:4" x14ac:dyDescent="0.2">
      <c r="A78" s="73" t="s">
        <v>63</v>
      </c>
      <c r="B78" s="74"/>
      <c r="C78" s="44">
        <v>0.63</v>
      </c>
    </row>
    <row r="79" spans="1:4" x14ac:dyDescent="0.2">
      <c r="A79" s="73" t="s">
        <v>64</v>
      </c>
      <c r="B79" s="74"/>
      <c r="C79" s="44">
        <v>0.55000000000000004</v>
      </c>
    </row>
    <row r="80" spans="1:4" x14ac:dyDescent="0.2">
      <c r="A80" s="73" t="s">
        <v>973</v>
      </c>
      <c r="B80" s="74"/>
      <c r="C80" s="44">
        <v>0.55000000000000004</v>
      </c>
    </row>
    <row r="81" spans="1:6" x14ac:dyDescent="0.2">
      <c r="A81" s="73" t="s">
        <v>66</v>
      </c>
      <c r="B81" s="74"/>
      <c r="C81" s="44">
        <v>0.63</v>
      </c>
    </row>
    <row r="82" spans="1:6" x14ac:dyDescent="0.2">
      <c r="A82" s="73" t="s">
        <v>67</v>
      </c>
      <c r="B82" s="74"/>
      <c r="C82" s="44">
        <v>0.55000000000000004</v>
      </c>
    </row>
    <row r="83" spans="1:6" x14ac:dyDescent="0.2">
      <c r="A83" s="73" t="s">
        <v>975</v>
      </c>
      <c r="B83" s="74"/>
      <c r="C83" s="44">
        <v>0.55000000000000004</v>
      </c>
    </row>
    <row r="84" spans="1:6" x14ac:dyDescent="0.2">
      <c r="A84" s="9" t="s">
        <v>61</v>
      </c>
    </row>
    <row r="85" spans="1:6" x14ac:dyDescent="0.2">
      <c r="A85" s="9" t="s">
        <v>44</v>
      </c>
    </row>
    <row r="87" spans="1:6" x14ac:dyDescent="0.2">
      <c r="A87" s="18" t="s">
        <v>811</v>
      </c>
      <c r="D87" s="42">
        <v>1.8251255536164399</v>
      </c>
      <c r="E87" s="13" t="s">
        <v>47</v>
      </c>
    </row>
    <row r="89" spans="1:6" x14ac:dyDescent="0.2">
      <c r="A89" s="18" t="s">
        <v>724</v>
      </c>
      <c r="D89" s="41" t="s">
        <v>46</v>
      </c>
    </row>
    <row r="91" spans="1:6" x14ac:dyDescent="0.2">
      <c r="A91" s="18" t="s">
        <v>977</v>
      </c>
    </row>
    <row r="92" spans="1:6" x14ac:dyDescent="0.2">
      <c r="A92" s="49" t="s">
        <v>978</v>
      </c>
    </row>
    <row r="94" spans="1:6" x14ac:dyDescent="0.2">
      <c r="A94" s="47" t="s">
        <v>979</v>
      </c>
      <c r="D94" s="9"/>
      <c r="F94" s="55"/>
    </row>
    <row r="95" spans="1:6" x14ac:dyDescent="0.2">
      <c r="A95" s="47"/>
      <c r="D95" s="9"/>
      <c r="F95" s="55"/>
    </row>
    <row r="96" spans="1:6" x14ac:dyDescent="0.2">
      <c r="A96" s="47" t="s">
        <v>813</v>
      </c>
      <c r="D96" s="9"/>
      <c r="F96" s="55"/>
    </row>
    <row r="97" spans="1:6" x14ac:dyDescent="0.2">
      <c r="A97" s="58"/>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47" t="s">
        <v>980</v>
      </c>
      <c r="D110" s="9"/>
      <c r="F110" s="55"/>
    </row>
    <row r="111" spans="1:6" x14ac:dyDescent="0.2">
      <c r="A111" s="56"/>
      <c r="D111" s="9"/>
      <c r="F111" s="55"/>
    </row>
    <row r="112" spans="1:6" x14ac:dyDescent="0.2">
      <c r="A112" s="47" t="s">
        <v>864</v>
      </c>
      <c r="D112" s="9"/>
      <c r="F112" s="55"/>
    </row>
    <row r="113" spans="1:6" x14ac:dyDescent="0.2">
      <c r="A113" s="56"/>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A124" s="56"/>
      <c r="D124" s="9"/>
      <c r="F124" s="55"/>
    </row>
    <row r="125" spans="1:6" x14ac:dyDescent="0.2">
      <c r="A125" s="56"/>
      <c r="D125" s="9"/>
      <c r="F125" s="55"/>
    </row>
    <row r="126" spans="1:6" x14ac:dyDescent="0.2">
      <c r="A126" s="56"/>
      <c r="D126" s="9"/>
      <c r="F126" s="55"/>
    </row>
    <row r="127" spans="1:6" x14ac:dyDescent="0.2">
      <c r="D127" s="9"/>
      <c r="F127" s="55"/>
    </row>
    <row r="128" spans="1:6" x14ac:dyDescent="0.2">
      <c r="D128" s="9"/>
      <c r="F128" s="55"/>
    </row>
    <row r="129" spans="4:6" x14ac:dyDescent="0.2">
      <c r="D129" s="9"/>
      <c r="F129" s="55"/>
    </row>
    <row r="130" spans="4:6" x14ac:dyDescent="0.2">
      <c r="D130" s="9"/>
      <c r="F130" s="55"/>
    </row>
    <row r="131" spans="4:6" x14ac:dyDescent="0.2">
      <c r="D131" s="9"/>
      <c r="F131" s="55"/>
    </row>
  </sheetData>
  <mergeCells count="8">
    <mergeCell ref="A82:B82"/>
    <mergeCell ref="A83:B83"/>
    <mergeCell ref="A1:G1"/>
    <mergeCell ref="A77:B77"/>
    <mergeCell ref="A78:B78"/>
    <mergeCell ref="A79:B79"/>
    <mergeCell ref="A80:B80"/>
    <mergeCell ref="A81:B81"/>
  </mergeCells>
  <conditionalFormatting sqref="F2:F3 F5:F93 F132:F65536">
    <cfRule type="cellIs" dxfId="113" priority="2" stopIfTrue="1" operator="between">
      <formula>0.009</formula>
      <formula>-0.009</formula>
    </cfRule>
  </conditionalFormatting>
  <conditionalFormatting sqref="F94:F131">
    <cfRule type="cellIs" dxfId="112" priority="1" stopIfTrue="1" operator="between">
      <formula>0.009</formula>
      <formula>-0.009</formula>
    </cfRule>
  </conditionalFormatting>
  <hyperlinks>
    <hyperlink ref="A92"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981</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982</v>
      </c>
      <c r="B7" s="27" t="s">
        <v>983</v>
      </c>
      <c r="C7" s="27" t="s">
        <v>984</v>
      </c>
      <c r="D7" s="31">
        <v>500</v>
      </c>
      <c r="E7" s="29">
        <v>5121.96</v>
      </c>
      <c r="F7" s="30">
        <v>6.1445131859915003</v>
      </c>
      <c r="G7" s="29">
        <v>4.5149999999999997</v>
      </c>
    </row>
    <row r="8" spans="1:7" x14ac:dyDescent="0.2">
      <c r="A8" s="27" t="s">
        <v>985</v>
      </c>
      <c r="B8" s="27" t="s">
        <v>986</v>
      </c>
      <c r="C8" s="27" t="s">
        <v>984</v>
      </c>
      <c r="D8" s="31">
        <v>500</v>
      </c>
      <c r="E8" s="29">
        <v>4978.29</v>
      </c>
      <c r="F8" s="30">
        <v>5.9721607643733403</v>
      </c>
      <c r="G8" s="29">
        <v>5.6</v>
      </c>
    </row>
    <row r="9" spans="1:7" x14ac:dyDescent="0.2">
      <c r="A9" s="27" t="s">
        <v>940</v>
      </c>
      <c r="B9" s="27" t="s">
        <v>941</v>
      </c>
      <c r="C9" s="27" t="s">
        <v>78</v>
      </c>
      <c r="D9" s="31">
        <v>400</v>
      </c>
      <c r="E9" s="29">
        <v>4186.4719999999998</v>
      </c>
      <c r="F9" s="30">
        <v>5.0222634317300896</v>
      </c>
      <c r="G9" s="29">
        <v>5.71</v>
      </c>
    </row>
    <row r="10" spans="1:7" x14ac:dyDescent="0.2">
      <c r="A10" s="27" t="s">
        <v>936</v>
      </c>
      <c r="B10" s="27" t="s">
        <v>937</v>
      </c>
      <c r="C10" s="27" t="s">
        <v>745</v>
      </c>
      <c r="D10" s="31">
        <v>360</v>
      </c>
      <c r="E10" s="29">
        <v>3845.1311999999998</v>
      </c>
      <c r="F10" s="30">
        <v>4.6127770151011198</v>
      </c>
      <c r="G10" s="29">
        <v>5.0949999999999998</v>
      </c>
    </row>
    <row r="11" spans="1:7" x14ac:dyDescent="0.2">
      <c r="A11" s="27" t="s">
        <v>927</v>
      </c>
      <c r="B11" s="27" t="s">
        <v>928</v>
      </c>
      <c r="C11" s="27" t="s">
        <v>745</v>
      </c>
      <c r="D11" s="31">
        <v>300</v>
      </c>
      <c r="E11" s="29">
        <v>3121.59</v>
      </c>
      <c r="F11" s="30">
        <v>3.74478733068185</v>
      </c>
      <c r="G11" s="29">
        <v>4.8</v>
      </c>
    </row>
    <row r="12" spans="1:7" x14ac:dyDescent="0.2">
      <c r="A12" s="27" t="s">
        <v>987</v>
      </c>
      <c r="B12" s="27" t="s">
        <v>988</v>
      </c>
      <c r="C12" s="27" t="s">
        <v>745</v>
      </c>
      <c r="D12" s="31">
        <v>300</v>
      </c>
      <c r="E12" s="29">
        <v>3062.748</v>
      </c>
      <c r="F12" s="30">
        <v>3.6741980553087301</v>
      </c>
      <c r="G12" s="29">
        <v>4.3449999999999998</v>
      </c>
    </row>
    <row r="13" spans="1:7" x14ac:dyDescent="0.2">
      <c r="A13" s="27" t="s">
        <v>902</v>
      </c>
      <c r="B13" s="27" t="s">
        <v>903</v>
      </c>
      <c r="C13" s="27" t="s">
        <v>904</v>
      </c>
      <c r="D13" s="31">
        <v>300</v>
      </c>
      <c r="E13" s="29">
        <v>3044.694</v>
      </c>
      <c r="F13" s="30">
        <v>3.65253973680178</v>
      </c>
      <c r="G13" s="29">
        <v>4.3998999999999997</v>
      </c>
    </row>
    <row r="14" spans="1:7" x14ac:dyDescent="0.2">
      <c r="A14" s="27" t="s">
        <v>989</v>
      </c>
      <c r="B14" s="27" t="s">
        <v>990</v>
      </c>
      <c r="C14" s="27" t="s">
        <v>78</v>
      </c>
      <c r="D14" s="31">
        <v>250</v>
      </c>
      <c r="E14" s="29">
        <v>2754.5725000000002</v>
      </c>
      <c r="F14" s="30">
        <v>3.3044980921404301</v>
      </c>
      <c r="G14" s="29">
        <v>5.2750000000000004</v>
      </c>
    </row>
    <row r="15" spans="1:7" x14ac:dyDescent="0.2">
      <c r="A15" s="27" t="s">
        <v>991</v>
      </c>
      <c r="B15" s="27" t="s">
        <v>992</v>
      </c>
      <c r="C15" s="27" t="s">
        <v>78</v>
      </c>
      <c r="D15" s="31">
        <v>250</v>
      </c>
      <c r="E15" s="29">
        <v>2581.5700000000002</v>
      </c>
      <c r="F15" s="30">
        <v>3.0969572010636699</v>
      </c>
      <c r="G15" s="29">
        <v>5.78</v>
      </c>
    </row>
    <row r="16" spans="1:7" x14ac:dyDescent="0.2">
      <c r="A16" s="27" t="s">
        <v>993</v>
      </c>
      <c r="B16" s="27" t="s">
        <v>994</v>
      </c>
      <c r="C16" s="27" t="s">
        <v>78</v>
      </c>
      <c r="D16" s="31">
        <v>250</v>
      </c>
      <c r="E16" s="29">
        <v>2577.65</v>
      </c>
      <c r="F16" s="30">
        <v>3.0922546083669098</v>
      </c>
      <c r="G16" s="29">
        <v>5.3398000000000003</v>
      </c>
    </row>
    <row r="17" spans="1:7" x14ac:dyDescent="0.2">
      <c r="A17" s="27" t="s">
        <v>995</v>
      </c>
      <c r="B17" s="27" t="s">
        <v>996</v>
      </c>
      <c r="C17" s="27" t="s">
        <v>745</v>
      </c>
      <c r="D17" s="31">
        <v>250</v>
      </c>
      <c r="E17" s="29">
        <v>2544.6624999999999</v>
      </c>
      <c r="F17" s="30">
        <v>3.0526814510750002</v>
      </c>
      <c r="G17" s="29">
        <v>4.0999999999999996</v>
      </c>
    </row>
    <row r="18" spans="1:7" x14ac:dyDescent="0.2">
      <c r="A18" s="27" t="s">
        <v>921</v>
      </c>
      <c r="B18" s="27" t="s">
        <v>922</v>
      </c>
      <c r="C18" s="27" t="s">
        <v>78</v>
      </c>
      <c r="D18" s="31">
        <v>250</v>
      </c>
      <c r="E18" s="29">
        <v>2514.0574999999999</v>
      </c>
      <c r="F18" s="30">
        <v>3.0159664384514602</v>
      </c>
      <c r="G18" s="29">
        <v>4.5</v>
      </c>
    </row>
    <row r="19" spans="1:7" x14ac:dyDescent="0.2">
      <c r="A19" s="27" t="s">
        <v>997</v>
      </c>
      <c r="B19" s="27" t="s">
        <v>998</v>
      </c>
      <c r="C19" s="27" t="s">
        <v>78</v>
      </c>
      <c r="D19" s="31">
        <v>250</v>
      </c>
      <c r="E19" s="29">
        <v>2486.9850000000001</v>
      </c>
      <c r="F19" s="30">
        <v>2.98348915763947</v>
      </c>
      <c r="G19" s="29">
        <v>5.53</v>
      </c>
    </row>
    <row r="20" spans="1:7" x14ac:dyDescent="0.2">
      <c r="A20" s="27" t="s">
        <v>999</v>
      </c>
      <c r="B20" s="27" t="s">
        <v>1000</v>
      </c>
      <c r="C20" s="27" t="s">
        <v>78</v>
      </c>
      <c r="D20" s="31">
        <v>250</v>
      </c>
      <c r="E20" s="29">
        <v>2479.5749999999998</v>
      </c>
      <c r="F20" s="30">
        <v>2.9745998178734099</v>
      </c>
      <c r="G20" s="29">
        <v>6.03</v>
      </c>
    </row>
    <row r="21" spans="1:7" x14ac:dyDescent="0.2">
      <c r="A21" s="27" t="s">
        <v>945</v>
      </c>
      <c r="B21" s="27" t="s">
        <v>946</v>
      </c>
      <c r="C21" s="27" t="s">
        <v>78</v>
      </c>
      <c r="D21" s="31">
        <v>150</v>
      </c>
      <c r="E21" s="29">
        <v>1543.3995</v>
      </c>
      <c r="F21" s="30">
        <v>1.85152531042857</v>
      </c>
      <c r="G21" s="29">
        <v>4.8650000000000002</v>
      </c>
    </row>
    <row r="22" spans="1:7" x14ac:dyDescent="0.2">
      <c r="A22" s="27" t="s">
        <v>932</v>
      </c>
      <c r="B22" s="27" t="s">
        <v>933</v>
      </c>
      <c r="C22" s="27" t="s">
        <v>78</v>
      </c>
      <c r="D22" s="31">
        <v>120</v>
      </c>
      <c r="E22" s="29">
        <v>1206.0096000000001</v>
      </c>
      <c r="F22" s="30">
        <v>1.4467785554030801</v>
      </c>
      <c r="G22" s="29">
        <v>3.5503</v>
      </c>
    </row>
    <row r="23" spans="1:7" x14ac:dyDescent="0.2">
      <c r="A23" s="27" t="s">
        <v>953</v>
      </c>
      <c r="B23" s="27" t="s">
        <v>954</v>
      </c>
      <c r="C23" s="27" t="s">
        <v>78</v>
      </c>
      <c r="D23" s="31">
        <v>110</v>
      </c>
      <c r="E23" s="29">
        <v>1199.3563999999999</v>
      </c>
      <c r="F23" s="30">
        <v>1.4387971039413201</v>
      </c>
      <c r="G23" s="29">
        <v>5.7797999999999998</v>
      </c>
    </row>
    <row r="24" spans="1:7" x14ac:dyDescent="0.2">
      <c r="A24" s="27" t="s">
        <v>1001</v>
      </c>
      <c r="B24" s="27" t="s">
        <v>1002</v>
      </c>
      <c r="C24" s="27" t="s">
        <v>745</v>
      </c>
      <c r="D24" s="31">
        <v>100</v>
      </c>
      <c r="E24" s="29">
        <v>1085.511</v>
      </c>
      <c r="F24" s="30">
        <v>1.3022234951149201</v>
      </c>
      <c r="G24" s="29">
        <v>5.9896000000000003</v>
      </c>
    </row>
    <row r="25" spans="1:7" x14ac:dyDescent="0.2">
      <c r="A25" s="27" t="s">
        <v>1003</v>
      </c>
      <c r="B25" s="27" t="s">
        <v>1004</v>
      </c>
      <c r="C25" s="27" t="s">
        <v>78</v>
      </c>
      <c r="D25" s="31">
        <v>100</v>
      </c>
      <c r="E25" s="29">
        <v>1072.1389999999999</v>
      </c>
      <c r="F25" s="30">
        <v>1.28618189574221</v>
      </c>
      <c r="G25" s="29">
        <v>5.78</v>
      </c>
    </row>
    <row r="26" spans="1:7" x14ac:dyDescent="0.2">
      <c r="A26" s="27" t="s">
        <v>1005</v>
      </c>
      <c r="B26" s="27" t="s">
        <v>1006</v>
      </c>
      <c r="C26" s="27" t="s">
        <v>1007</v>
      </c>
      <c r="D26" s="31">
        <v>100</v>
      </c>
      <c r="E26" s="29">
        <v>1010.581</v>
      </c>
      <c r="F26" s="30">
        <v>1.2123343954291901</v>
      </c>
      <c r="G26" s="29">
        <v>9.7498000000000005</v>
      </c>
    </row>
    <row r="27" spans="1:7" x14ac:dyDescent="0.2">
      <c r="A27" s="27" t="s">
        <v>1008</v>
      </c>
      <c r="B27" s="27" t="s">
        <v>1009</v>
      </c>
      <c r="C27" s="27" t="s">
        <v>78</v>
      </c>
      <c r="D27" s="31">
        <v>50</v>
      </c>
      <c r="E27" s="29">
        <v>543.88599999999997</v>
      </c>
      <c r="F27" s="30">
        <v>0.65246794170125799</v>
      </c>
      <c r="G27" s="29">
        <v>5.6798999999999999</v>
      </c>
    </row>
    <row r="28" spans="1:7" x14ac:dyDescent="0.2">
      <c r="A28" s="27" t="s">
        <v>1010</v>
      </c>
      <c r="B28" s="27" t="s">
        <v>1011</v>
      </c>
      <c r="C28" s="27" t="s">
        <v>78</v>
      </c>
      <c r="D28" s="31">
        <v>50</v>
      </c>
      <c r="E28" s="29">
        <v>543.298</v>
      </c>
      <c r="F28" s="30">
        <v>0.651762552796744</v>
      </c>
      <c r="G28" s="29">
        <v>5.7649999999999997</v>
      </c>
    </row>
    <row r="29" spans="1:7" x14ac:dyDescent="0.2">
      <c r="A29" s="27" t="s">
        <v>1012</v>
      </c>
      <c r="B29" s="27" t="s">
        <v>1013</v>
      </c>
      <c r="C29" s="27" t="s">
        <v>78</v>
      </c>
      <c r="D29" s="31">
        <v>50</v>
      </c>
      <c r="E29" s="29">
        <v>537.79650000000004</v>
      </c>
      <c r="F29" s="30">
        <v>0.645162727867863</v>
      </c>
      <c r="G29" s="29">
        <v>5.165</v>
      </c>
    </row>
    <row r="30" spans="1:7" x14ac:dyDescent="0.2">
      <c r="A30" s="27" t="s">
        <v>938</v>
      </c>
      <c r="B30" s="27" t="s">
        <v>939</v>
      </c>
      <c r="C30" s="27" t="s">
        <v>78</v>
      </c>
      <c r="D30" s="31">
        <v>50</v>
      </c>
      <c r="E30" s="29">
        <v>536.43399999999997</v>
      </c>
      <c r="F30" s="30">
        <v>0.64352821701344198</v>
      </c>
      <c r="G30" s="29">
        <v>5.9050000000000002</v>
      </c>
    </row>
    <row r="31" spans="1:7" x14ac:dyDescent="0.2">
      <c r="A31" s="27" t="s">
        <v>905</v>
      </c>
      <c r="B31" s="27" t="s">
        <v>906</v>
      </c>
      <c r="C31" s="27" t="s">
        <v>897</v>
      </c>
      <c r="D31" s="31">
        <v>50</v>
      </c>
      <c r="E31" s="29">
        <v>509.41199999999998</v>
      </c>
      <c r="F31" s="30">
        <v>0.61111151807165698</v>
      </c>
      <c r="G31" s="29">
        <v>4.6249000000000002</v>
      </c>
    </row>
    <row r="32" spans="1:7" x14ac:dyDescent="0.2">
      <c r="A32" s="27" t="s">
        <v>1014</v>
      </c>
      <c r="B32" s="27" t="s">
        <v>1015</v>
      </c>
      <c r="C32" s="27" t="s">
        <v>897</v>
      </c>
      <c r="D32" s="31">
        <v>50</v>
      </c>
      <c r="E32" s="29">
        <v>487.92500000000001</v>
      </c>
      <c r="F32" s="30">
        <v>0.58533483203205505</v>
      </c>
      <c r="G32" s="29">
        <v>7.0209000000000001</v>
      </c>
    </row>
    <row r="33" spans="1:9" x14ac:dyDescent="0.2">
      <c r="A33" s="27" t="s">
        <v>915</v>
      </c>
      <c r="B33" s="27" t="s">
        <v>916</v>
      </c>
      <c r="C33" s="27" t="s">
        <v>78</v>
      </c>
      <c r="D33" s="31">
        <v>32</v>
      </c>
      <c r="E33" s="29">
        <v>325.26560000000001</v>
      </c>
      <c r="F33" s="30">
        <v>0.39020194772107503</v>
      </c>
      <c r="G33" s="29">
        <v>4.125</v>
      </c>
    </row>
    <row r="34" spans="1:9" x14ac:dyDescent="0.2">
      <c r="A34" s="27" t="s">
        <v>1016</v>
      </c>
      <c r="B34" s="27" t="s">
        <v>1017</v>
      </c>
      <c r="C34" s="27" t="s">
        <v>1018</v>
      </c>
      <c r="D34" s="31">
        <v>27</v>
      </c>
      <c r="E34" s="29">
        <v>275.44211999999999</v>
      </c>
      <c r="F34" s="30">
        <v>0.33043165864580198</v>
      </c>
      <c r="G34" s="29">
        <v>3.875</v>
      </c>
    </row>
    <row r="35" spans="1:9" x14ac:dyDescent="0.2">
      <c r="A35" s="27" t="s">
        <v>963</v>
      </c>
      <c r="B35" s="27" t="s">
        <v>964</v>
      </c>
      <c r="C35" s="27" t="s">
        <v>78</v>
      </c>
      <c r="D35" s="31">
        <v>23</v>
      </c>
      <c r="E35" s="29">
        <v>230.49841000000001</v>
      </c>
      <c r="F35" s="30">
        <v>0.27651534170416697</v>
      </c>
      <c r="G35" s="29">
        <v>3.5196000000000001</v>
      </c>
    </row>
    <row r="36" spans="1:9" x14ac:dyDescent="0.2">
      <c r="A36" s="27" t="s">
        <v>1019</v>
      </c>
      <c r="B36" s="27" t="s">
        <v>1020</v>
      </c>
      <c r="C36" s="27" t="s">
        <v>745</v>
      </c>
      <c r="D36" s="31">
        <v>5</v>
      </c>
      <c r="E36" s="29">
        <v>50.752899999999997</v>
      </c>
      <c r="F36" s="30">
        <v>6.0885259407982097E-2</v>
      </c>
      <c r="G36" s="29">
        <v>3.9201000000000001</v>
      </c>
    </row>
    <row r="37" spans="1:9" x14ac:dyDescent="0.2">
      <c r="A37" s="26" t="s">
        <v>33</v>
      </c>
      <c r="B37" s="26"/>
      <c r="C37" s="26"/>
      <c r="D37" s="32"/>
      <c r="E37" s="33">
        <f>SUM(E6:E36)</f>
        <v>56457.66472999999</v>
      </c>
      <c r="F37" s="34">
        <f>SUM(F6:F36)</f>
        <v>67.728929039620098</v>
      </c>
      <c r="G37" s="33"/>
      <c r="H37" s="18"/>
      <c r="I37" s="18"/>
    </row>
    <row r="38" spans="1:9" x14ac:dyDescent="0.2">
      <c r="A38" s="27"/>
      <c r="B38" s="27"/>
      <c r="C38" s="27"/>
      <c r="D38" s="28"/>
      <c r="E38" s="29"/>
      <c r="F38" s="30"/>
      <c r="G38" s="29"/>
    </row>
    <row r="39" spans="1:9" x14ac:dyDescent="0.2">
      <c r="A39" s="26" t="s">
        <v>48</v>
      </c>
      <c r="B39" s="27"/>
      <c r="C39" s="27"/>
      <c r="D39" s="28"/>
      <c r="E39" s="29"/>
      <c r="F39" s="30"/>
      <c r="G39" s="29"/>
    </row>
    <row r="40" spans="1:9" x14ac:dyDescent="0.2">
      <c r="A40" s="26" t="s">
        <v>49</v>
      </c>
      <c r="B40" s="27"/>
      <c r="C40" s="27"/>
      <c r="D40" s="28"/>
      <c r="E40" s="29"/>
      <c r="F40" s="30"/>
      <c r="G40" s="29"/>
    </row>
    <row r="41" spans="1:9" x14ac:dyDescent="0.2">
      <c r="A41" s="27" t="s">
        <v>1021</v>
      </c>
      <c r="B41" s="27" t="s">
        <v>1022</v>
      </c>
      <c r="C41" s="27" t="s">
        <v>50</v>
      </c>
      <c r="D41" s="31">
        <v>2500</v>
      </c>
      <c r="E41" s="29">
        <v>2447.0549999999998</v>
      </c>
      <c r="F41" s="30">
        <v>2.9355874927462202</v>
      </c>
      <c r="G41" s="29">
        <v>4.05</v>
      </c>
    </row>
    <row r="42" spans="1:9" x14ac:dyDescent="0.2">
      <c r="A42" s="27" t="s">
        <v>1023</v>
      </c>
      <c r="B42" s="27" t="s">
        <v>1024</v>
      </c>
      <c r="C42" s="27" t="s">
        <v>50</v>
      </c>
      <c r="D42" s="31">
        <v>1000</v>
      </c>
      <c r="E42" s="29">
        <v>984.83399999999995</v>
      </c>
      <c r="F42" s="30">
        <v>1.18144723875484</v>
      </c>
      <c r="G42" s="29">
        <v>3.8498999999999999</v>
      </c>
    </row>
    <row r="43" spans="1:9" x14ac:dyDescent="0.2">
      <c r="A43" s="26" t="s">
        <v>33</v>
      </c>
      <c r="B43" s="26"/>
      <c r="C43" s="26"/>
      <c r="D43" s="32"/>
      <c r="E43" s="33">
        <f>SUM(E40:E42)</f>
        <v>3431.8889999999997</v>
      </c>
      <c r="F43" s="34">
        <f>SUM(F40:F42)</f>
        <v>4.11703473150106</v>
      </c>
      <c r="G43" s="33"/>
      <c r="H43" s="18"/>
      <c r="I43" s="18"/>
    </row>
    <row r="44" spans="1:9" x14ac:dyDescent="0.2">
      <c r="A44" s="27"/>
      <c r="B44" s="27"/>
      <c r="C44" s="27"/>
      <c r="D44" s="28"/>
      <c r="E44" s="29"/>
      <c r="F44" s="30"/>
      <c r="G44" s="29"/>
    </row>
    <row r="45" spans="1:9" x14ac:dyDescent="0.2">
      <c r="A45" s="26" t="s">
        <v>52</v>
      </c>
      <c r="B45" s="27"/>
      <c r="C45" s="27"/>
      <c r="D45" s="28"/>
      <c r="E45" s="29"/>
      <c r="F45" s="30"/>
      <c r="G45" s="29"/>
    </row>
    <row r="46" spans="1:9" x14ac:dyDescent="0.2">
      <c r="A46" s="27" t="s">
        <v>874</v>
      </c>
      <c r="B46" s="27" t="s">
        <v>875</v>
      </c>
      <c r="C46" s="27" t="s">
        <v>50</v>
      </c>
      <c r="D46" s="31">
        <v>500</v>
      </c>
      <c r="E46" s="29">
        <v>2485.3375000000001</v>
      </c>
      <c r="F46" s="30">
        <v>2.9815127491017401</v>
      </c>
      <c r="G46" s="29">
        <v>3.5301</v>
      </c>
    </row>
    <row r="47" spans="1:9" x14ac:dyDescent="0.2">
      <c r="A47" s="26" t="s">
        <v>33</v>
      </c>
      <c r="B47" s="26"/>
      <c r="C47" s="26"/>
      <c r="D47" s="32"/>
      <c r="E47" s="33">
        <f>SUM(E45:E46)</f>
        <v>2485.3375000000001</v>
      </c>
      <c r="F47" s="34">
        <f>SUM(F45:F46)</f>
        <v>2.9815127491017401</v>
      </c>
      <c r="G47" s="33"/>
      <c r="H47" s="18"/>
      <c r="I47" s="18"/>
    </row>
    <row r="48" spans="1:9" x14ac:dyDescent="0.2">
      <c r="A48" s="27"/>
      <c r="B48" s="27"/>
      <c r="C48" s="27"/>
      <c r="D48" s="28"/>
      <c r="E48" s="29"/>
      <c r="F48" s="30"/>
      <c r="G48" s="29"/>
    </row>
    <row r="49" spans="1:9" x14ac:dyDescent="0.2">
      <c r="A49" s="26" t="s">
        <v>56</v>
      </c>
      <c r="B49" s="27"/>
      <c r="C49" s="27"/>
      <c r="D49" s="28"/>
      <c r="E49" s="29"/>
      <c r="F49" s="30"/>
      <c r="G49" s="29"/>
    </row>
    <row r="50" spans="1:9" x14ac:dyDescent="0.2">
      <c r="A50" s="27" t="s">
        <v>967</v>
      </c>
      <c r="B50" s="27" t="s">
        <v>968</v>
      </c>
      <c r="C50" s="27" t="s">
        <v>57</v>
      </c>
      <c r="D50" s="31">
        <v>3500000</v>
      </c>
      <c r="E50" s="29">
        <v>3671.2655</v>
      </c>
      <c r="F50" s="30">
        <v>4.4042005939182802</v>
      </c>
      <c r="G50" s="29">
        <v>6.2032999999999996</v>
      </c>
    </row>
    <row r="51" spans="1:9" x14ac:dyDescent="0.2">
      <c r="A51" s="27" t="s">
        <v>971</v>
      </c>
      <c r="B51" s="27" t="s">
        <v>972</v>
      </c>
      <c r="C51" s="27" t="s">
        <v>57</v>
      </c>
      <c r="D51" s="31">
        <v>2000000</v>
      </c>
      <c r="E51" s="29">
        <v>2068.212</v>
      </c>
      <c r="F51" s="30">
        <v>2.4811118996294099</v>
      </c>
      <c r="G51" s="29">
        <v>6.0555000000000003</v>
      </c>
    </row>
    <row r="52" spans="1:9" x14ac:dyDescent="0.2">
      <c r="A52" s="26" t="s">
        <v>33</v>
      </c>
      <c r="B52" s="26"/>
      <c r="C52" s="26"/>
      <c r="D52" s="32"/>
      <c r="E52" s="33">
        <f>SUM(E50:E51)</f>
        <v>5739.4775</v>
      </c>
      <c r="F52" s="34">
        <f>SUM(F50:F51)</f>
        <v>6.8853124935476906</v>
      </c>
      <c r="G52" s="33"/>
      <c r="H52" s="18"/>
      <c r="I52" s="18"/>
    </row>
    <row r="53" spans="1:9" x14ac:dyDescent="0.2">
      <c r="A53" s="27"/>
      <c r="B53" s="27"/>
      <c r="C53" s="27"/>
      <c r="D53" s="28"/>
      <c r="E53" s="29"/>
      <c r="F53" s="30"/>
      <c r="G53" s="29"/>
    </row>
    <row r="54" spans="1:9" x14ac:dyDescent="0.2">
      <c r="A54" s="26" t="s">
        <v>35</v>
      </c>
      <c r="B54" s="26"/>
      <c r="C54" s="26"/>
      <c r="D54" s="32"/>
      <c r="E54" s="33">
        <f>E37+E43+E47+E52</f>
        <v>68114.368729999987</v>
      </c>
      <c r="F54" s="34">
        <f>F37+F43+F47+F52</f>
        <v>81.712789013770589</v>
      </c>
      <c r="G54" s="33"/>
      <c r="H54" s="18"/>
      <c r="I54" s="18"/>
    </row>
    <row r="55" spans="1:9" x14ac:dyDescent="0.2">
      <c r="A55" s="26"/>
      <c r="B55" s="26"/>
      <c r="C55" s="26"/>
      <c r="D55" s="32"/>
      <c r="E55" s="33"/>
      <c r="F55" s="34"/>
      <c r="G55" s="33"/>
      <c r="H55" s="18"/>
      <c r="I55" s="18"/>
    </row>
    <row r="56" spans="1:9" x14ac:dyDescent="0.2">
      <c r="A56" s="26" t="s">
        <v>37</v>
      </c>
      <c r="B56" s="26"/>
      <c r="C56" s="26"/>
      <c r="D56" s="32"/>
      <c r="E56" s="33">
        <f>E58-(E37+E43+E47+E52)</f>
        <v>15243.903031500013</v>
      </c>
      <c r="F56" s="34">
        <f>F58-(F37+F43+F47+F52)</f>
        <v>18.287210986229411</v>
      </c>
      <c r="G56" s="33"/>
      <c r="H56" s="18"/>
      <c r="I56" s="18"/>
    </row>
    <row r="57" spans="1:9" x14ac:dyDescent="0.2">
      <c r="A57" s="26"/>
      <c r="B57" s="26"/>
      <c r="C57" s="26"/>
      <c r="D57" s="32"/>
      <c r="E57" s="33"/>
      <c r="F57" s="34"/>
      <c r="G57" s="33"/>
      <c r="H57" s="18"/>
      <c r="I57" s="18"/>
    </row>
    <row r="58" spans="1:9" x14ac:dyDescent="0.2">
      <c r="A58" s="35" t="s">
        <v>36</v>
      </c>
      <c r="B58" s="35"/>
      <c r="C58" s="35"/>
      <c r="D58" s="36"/>
      <c r="E58" s="37">
        <v>83358.2717615</v>
      </c>
      <c r="F58" s="38">
        <v>100</v>
      </c>
      <c r="G58" s="37"/>
      <c r="H58" s="18"/>
      <c r="I58" s="18"/>
    </row>
    <row r="60" spans="1:9" x14ac:dyDescent="0.2">
      <c r="A60" s="18" t="s">
        <v>58</v>
      </c>
    </row>
    <row r="61" spans="1:9" x14ac:dyDescent="0.2">
      <c r="A61" s="18" t="s">
        <v>38</v>
      </c>
    </row>
    <row r="63" spans="1:9" x14ac:dyDescent="0.2">
      <c r="A63" s="18" t="s">
        <v>39</v>
      </c>
    </row>
    <row r="64" spans="1:9" x14ac:dyDescent="0.2">
      <c r="A64" s="18" t="s">
        <v>40</v>
      </c>
    </row>
    <row r="65" spans="1:5" x14ac:dyDescent="0.2">
      <c r="A65" s="18" t="s">
        <v>41</v>
      </c>
      <c r="B65" s="18"/>
      <c r="C65" s="39" t="s">
        <v>43</v>
      </c>
      <c r="D65" s="19" t="s">
        <v>42</v>
      </c>
    </row>
    <row r="66" spans="1:5" x14ac:dyDescent="0.2">
      <c r="A66" s="9" t="s">
        <v>62</v>
      </c>
      <c r="C66" s="40">
        <v>17.6296</v>
      </c>
      <c r="D66" s="40">
        <v>17.976900000000001</v>
      </c>
    </row>
    <row r="67" spans="1:5" x14ac:dyDescent="0.2">
      <c r="A67" s="9" t="s">
        <v>68</v>
      </c>
      <c r="C67" s="40">
        <v>10.6861</v>
      </c>
      <c r="D67" s="40">
        <v>10.494</v>
      </c>
    </row>
    <row r="68" spans="1:5" x14ac:dyDescent="0.2">
      <c r="A68" s="9" t="s">
        <v>65</v>
      </c>
      <c r="C68" s="40">
        <v>18.1615</v>
      </c>
      <c r="D68" s="40">
        <v>18.550699999999999</v>
      </c>
    </row>
    <row r="69" spans="1:5" x14ac:dyDescent="0.2">
      <c r="A69" s="9" t="s">
        <v>69</v>
      </c>
      <c r="C69" s="40">
        <v>11.0997</v>
      </c>
      <c r="D69" s="40">
        <v>10.933</v>
      </c>
    </row>
    <row r="71" spans="1:5" x14ac:dyDescent="0.2">
      <c r="A71" s="18" t="s">
        <v>45</v>
      </c>
    </row>
    <row r="72" spans="1:5" x14ac:dyDescent="0.2">
      <c r="A72" s="77" t="s">
        <v>59</v>
      </c>
      <c r="B72" s="78"/>
      <c r="C72" s="43" t="s">
        <v>60</v>
      </c>
    </row>
    <row r="73" spans="1:5" x14ac:dyDescent="0.2">
      <c r="A73" s="73" t="s">
        <v>68</v>
      </c>
      <c r="B73" s="74"/>
      <c r="C73" s="44">
        <v>0.4</v>
      </c>
    </row>
    <row r="74" spans="1:5" x14ac:dyDescent="0.2">
      <c r="A74" s="73" t="s">
        <v>69</v>
      </c>
      <c r="B74" s="74"/>
      <c r="C74" s="44">
        <v>0.4</v>
      </c>
    </row>
    <row r="75" spans="1:5" x14ac:dyDescent="0.2">
      <c r="A75" s="9" t="s">
        <v>61</v>
      </c>
    </row>
    <row r="76" spans="1:5" x14ac:dyDescent="0.2">
      <c r="A76" s="9" t="s">
        <v>44</v>
      </c>
    </row>
    <row r="78" spans="1:5" x14ac:dyDescent="0.2">
      <c r="A78" s="18" t="s">
        <v>811</v>
      </c>
      <c r="D78" s="42">
        <v>1.9896388363561599</v>
      </c>
      <c r="E78" s="13" t="s">
        <v>47</v>
      </c>
    </row>
    <row r="80" spans="1:5" x14ac:dyDescent="0.2">
      <c r="A80" s="18" t="s">
        <v>724</v>
      </c>
      <c r="D80" s="41" t="s">
        <v>46</v>
      </c>
    </row>
    <row r="82" spans="1:6" x14ac:dyDescent="0.2">
      <c r="A82" s="47" t="s">
        <v>812</v>
      </c>
      <c r="D82" s="9"/>
      <c r="F82" s="55"/>
    </row>
    <row r="83" spans="1:6" x14ac:dyDescent="0.2">
      <c r="A83" s="47"/>
      <c r="D83" s="9"/>
      <c r="F83" s="55"/>
    </row>
    <row r="84" spans="1:6" x14ac:dyDescent="0.2">
      <c r="A84" s="47" t="s">
        <v>813</v>
      </c>
      <c r="D84" s="9"/>
      <c r="F84" s="55"/>
    </row>
    <row r="85" spans="1:6" x14ac:dyDescent="0.2">
      <c r="A85" s="58"/>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56"/>
      <c r="D96" s="9"/>
      <c r="F96" s="55"/>
    </row>
    <row r="97" spans="1:6" x14ac:dyDescent="0.2">
      <c r="A97" s="56"/>
      <c r="D97" s="9"/>
      <c r="F97" s="55"/>
    </row>
    <row r="98" spans="1:6" x14ac:dyDescent="0.2">
      <c r="A98" s="47" t="s">
        <v>1025</v>
      </c>
      <c r="D98" s="9"/>
      <c r="F98" s="55"/>
    </row>
    <row r="99" spans="1:6" x14ac:dyDescent="0.2">
      <c r="A99" s="56"/>
      <c r="D99" s="9"/>
      <c r="F99" s="55"/>
    </row>
    <row r="100" spans="1:6" x14ac:dyDescent="0.2">
      <c r="A100" s="47" t="s">
        <v>864</v>
      </c>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A111" s="56"/>
      <c r="D111" s="9"/>
      <c r="F111" s="55"/>
    </row>
    <row r="112" spans="1:6" x14ac:dyDescent="0.2">
      <c r="A112" s="56"/>
      <c r="D112" s="9"/>
      <c r="F112" s="55"/>
    </row>
    <row r="113" spans="1:6" x14ac:dyDescent="0.2">
      <c r="A113" s="56"/>
      <c r="D113" s="9"/>
      <c r="F113" s="55"/>
    </row>
    <row r="114" spans="1:6" x14ac:dyDescent="0.2">
      <c r="A114" s="56"/>
      <c r="D114" s="9"/>
      <c r="F114" s="55"/>
    </row>
    <row r="115" spans="1:6" x14ac:dyDescent="0.2">
      <c r="D115" s="9"/>
      <c r="F115" s="55"/>
    </row>
    <row r="116" spans="1:6" x14ac:dyDescent="0.2">
      <c r="D116" s="9"/>
      <c r="F116" s="55"/>
    </row>
    <row r="117" spans="1:6" x14ac:dyDescent="0.2">
      <c r="D117" s="9"/>
      <c r="F117" s="55"/>
    </row>
  </sheetData>
  <mergeCells count="4">
    <mergeCell ref="A1:G1"/>
    <mergeCell ref="A72:B72"/>
    <mergeCell ref="A73:B73"/>
    <mergeCell ref="A74:B74"/>
  </mergeCells>
  <conditionalFormatting sqref="F2:F3 F5:F81 F118:F65536">
    <cfRule type="cellIs" dxfId="111" priority="2" stopIfTrue="1" operator="between">
      <formula>0.009</formula>
      <formula>-0.009</formula>
    </cfRule>
  </conditionalFormatting>
  <conditionalFormatting sqref="F82:F117">
    <cfRule type="cellIs" dxfId="110" priority="1"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0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6"/>
  <sheetViews>
    <sheetView workbookViewId="0">
      <selection sqref="A1:G1"/>
    </sheetView>
  </sheetViews>
  <sheetFormatPr defaultColWidth="9.109375" defaultRowHeight="10.199999999999999" x14ac:dyDescent="0.2"/>
  <cols>
    <col min="1" max="1" width="35" style="9" bestFit="1" customWidth="1"/>
    <col min="2" max="2" width="23.33203125"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1026</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48</v>
      </c>
      <c r="B5" s="22"/>
      <c r="C5" s="22"/>
      <c r="D5" s="23"/>
      <c r="E5" s="24"/>
      <c r="F5" s="25"/>
      <c r="G5" s="24"/>
    </row>
    <row r="6" spans="1:9" x14ac:dyDescent="0.2">
      <c r="A6" s="26" t="s">
        <v>781</v>
      </c>
      <c r="B6" s="27"/>
      <c r="C6" s="27"/>
      <c r="D6" s="28"/>
      <c r="E6" s="29"/>
      <c r="F6" s="30"/>
      <c r="G6" s="29"/>
    </row>
    <row r="7" spans="1:9" x14ac:dyDescent="0.2">
      <c r="A7" s="27" t="s">
        <v>1027</v>
      </c>
      <c r="B7" s="27" t="s">
        <v>1028</v>
      </c>
      <c r="C7" s="27" t="s">
        <v>57</v>
      </c>
      <c r="D7" s="31">
        <v>2500000</v>
      </c>
      <c r="E7" s="29">
        <v>2483.7375000000002</v>
      </c>
      <c r="F7" s="30">
        <v>12.566321184249</v>
      </c>
      <c r="G7" s="29">
        <v>3.5148000000000001</v>
      </c>
    </row>
    <row r="8" spans="1:9" x14ac:dyDescent="0.2">
      <c r="A8" s="26" t="s">
        <v>33</v>
      </c>
      <c r="B8" s="26"/>
      <c r="C8" s="26"/>
      <c r="D8" s="32"/>
      <c r="E8" s="33">
        <f>SUM(E6:E7)</f>
        <v>2483.7375000000002</v>
      </c>
      <c r="F8" s="34">
        <f>SUM(F6:F7)</f>
        <v>12.566321184249</v>
      </c>
      <c r="G8" s="33"/>
      <c r="H8" s="18"/>
      <c r="I8" s="18"/>
    </row>
    <row r="9" spans="1:9" x14ac:dyDescent="0.2">
      <c r="A9" s="27"/>
      <c r="B9" s="27"/>
      <c r="C9" s="27"/>
      <c r="D9" s="28"/>
      <c r="E9" s="29"/>
      <c r="F9" s="30"/>
      <c r="G9" s="29"/>
    </row>
    <row r="10" spans="1:9" x14ac:dyDescent="0.2">
      <c r="A10" s="26" t="s">
        <v>56</v>
      </c>
      <c r="B10" s="27"/>
      <c r="C10" s="27"/>
      <c r="D10" s="28"/>
      <c r="E10" s="29"/>
      <c r="F10" s="30"/>
      <c r="G10" s="29"/>
    </row>
    <row r="11" spans="1:9" x14ac:dyDescent="0.2">
      <c r="A11" s="27" t="s">
        <v>794</v>
      </c>
      <c r="B11" s="27" t="s">
        <v>795</v>
      </c>
      <c r="C11" s="27" t="s">
        <v>57</v>
      </c>
      <c r="D11" s="31">
        <v>5000000</v>
      </c>
      <c r="E11" s="29">
        <v>5005.085</v>
      </c>
      <c r="F11" s="30">
        <v>25.322927911853299</v>
      </c>
      <c r="G11" s="29">
        <v>3.6406999999999998</v>
      </c>
    </row>
    <row r="12" spans="1:9" x14ac:dyDescent="0.2">
      <c r="A12" s="27" t="s">
        <v>71</v>
      </c>
      <c r="B12" s="27" t="s">
        <v>70</v>
      </c>
      <c r="C12" s="27" t="s">
        <v>57</v>
      </c>
      <c r="D12" s="31">
        <v>4700000</v>
      </c>
      <c r="E12" s="29">
        <v>4676.0910999999996</v>
      </c>
      <c r="F12" s="30">
        <v>23.658402971090201</v>
      </c>
      <c r="G12" s="29">
        <v>5.7603</v>
      </c>
    </row>
    <row r="13" spans="1:9" x14ac:dyDescent="0.2">
      <c r="A13" s="27" t="s">
        <v>73</v>
      </c>
      <c r="B13" s="27" t="s">
        <v>72</v>
      </c>
      <c r="C13" s="27" t="s">
        <v>57</v>
      </c>
      <c r="D13" s="31">
        <v>4000000</v>
      </c>
      <c r="E13" s="29">
        <v>3952.42</v>
      </c>
      <c r="F13" s="30">
        <v>19.9970323655577</v>
      </c>
      <c r="G13" s="29">
        <v>5.4828999999999999</v>
      </c>
    </row>
    <row r="14" spans="1:9" x14ac:dyDescent="0.2">
      <c r="A14" s="27" t="s">
        <v>75</v>
      </c>
      <c r="B14" s="27" t="s">
        <v>74</v>
      </c>
      <c r="C14" s="27" t="s">
        <v>57</v>
      </c>
      <c r="D14" s="31">
        <v>200000</v>
      </c>
      <c r="E14" s="29">
        <v>198.72479999999999</v>
      </c>
      <c r="F14" s="30">
        <v>1.00543622829532</v>
      </c>
      <c r="G14" s="29">
        <v>5.4141000000000004</v>
      </c>
    </row>
    <row r="15" spans="1:9" x14ac:dyDescent="0.2">
      <c r="A15" s="26" t="s">
        <v>33</v>
      </c>
      <c r="B15" s="26"/>
      <c r="C15" s="26"/>
      <c r="D15" s="32"/>
      <c r="E15" s="33">
        <f>SUM(E11:E14)</f>
        <v>13832.320900000001</v>
      </c>
      <c r="F15" s="34">
        <f>SUM(F11:F14)</f>
        <v>69.98379947679652</v>
      </c>
      <c r="G15" s="33"/>
      <c r="H15" s="18"/>
      <c r="I15" s="18"/>
    </row>
    <row r="16" spans="1:9" x14ac:dyDescent="0.2">
      <c r="A16" s="27"/>
      <c r="B16" s="27"/>
      <c r="C16" s="27"/>
      <c r="D16" s="28"/>
      <c r="E16" s="29"/>
      <c r="F16" s="30"/>
      <c r="G16" s="29"/>
    </row>
    <row r="17" spans="1:9" x14ac:dyDescent="0.2">
      <c r="A17" s="26" t="s">
        <v>35</v>
      </c>
      <c r="B17" s="26"/>
      <c r="C17" s="26"/>
      <c r="D17" s="32"/>
      <c r="E17" s="33">
        <f>E8+E15</f>
        <v>16316.058400000002</v>
      </c>
      <c r="F17" s="34">
        <f>F8+F15</f>
        <v>82.550120661045526</v>
      </c>
      <c r="G17" s="33"/>
      <c r="H17" s="18"/>
      <c r="I17" s="18"/>
    </row>
    <row r="18" spans="1:9" x14ac:dyDescent="0.2">
      <c r="A18" s="26"/>
      <c r="B18" s="26"/>
      <c r="C18" s="26"/>
      <c r="D18" s="32"/>
      <c r="E18" s="33"/>
      <c r="F18" s="34"/>
      <c r="G18" s="33"/>
      <c r="H18" s="18"/>
      <c r="I18" s="18"/>
    </row>
    <row r="19" spans="1:9" x14ac:dyDescent="0.2">
      <c r="A19" s="26" t="s">
        <v>37</v>
      </c>
      <c r="B19" s="26"/>
      <c r="C19" s="26"/>
      <c r="D19" s="32"/>
      <c r="E19" s="33">
        <f>E21-(E8+E15)</f>
        <v>3448.9743695999969</v>
      </c>
      <c r="F19" s="34">
        <f>F21-(F8+F15)</f>
        <v>17.449879338954474</v>
      </c>
      <c r="G19" s="33"/>
      <c r="H19" s="18"/>
      <c r="I19" s="18"/>
    </row>
    <row r="20" spans="1:9" x14ac:dyDescent="0.2">
      <c r="A20" s="26"/>
      <c r="B20" s="26"/>
      <c r="C20" s="26"/>
      <c r="D20" s="32"/>
      <c r="E20" s="33"/>
      <c r="F20" s="34"/>
      <c r="G20" s="33"/>
      <c r="H20" s="18"/>
      <c r="I20" s="18"/>
    </row>
    <row r="21" spans="1:9" x14ac:dyDescent="0.2">
      <c r="A21" s="35" t="s">
        <v>36</v>
      </c>
      <c r="B21" s="35"/>
      <c r="C21" s="35"/>
      <c r="D21" s="36"/>
      <c r="E21" s="37">
        <v>19765.032769599999</v>
      </c>
      <c r="F21" s="38">
        <v>100</v>
      </c>
      <c r="G21" s="37"/>
      <c r="H21" s="18"/>
      <c r="I21" s="18"/>
    </row>
    <row r="23" spans="1:9" x14ac:dyDescent="0.2">
      <c r="A23" s="18" t="s">
        <v>39</v>
      </c>
    </row>
    <row r="24" spans="1:9" x14ac:dyDescent="0.2">
      <c r="A24" s="18" t="s">
        <v>40</v>
      </c>
    </row>
    <row r="25" spans="1:9" x14ac:dyDescent="0.2">
      <c r="A25" s="18" t="s">
        <v>41</v>
      </c>
      <c r="B25" s="18"/>
      <c r="C25" s="39" t="s">
        <v>43</v>
      </c>
      <c r="D25" s="19" t="s">
        <v>42</v>
      </c>
    </row>
    <row r="26" spans="1:9" x14ac:dyDescent="0.2">
      <c r="A26" s="9" t="s">
        <v>76</v>
      </c>
      <c r="C26" s="40">
        <v>47.4983</v>
      </c>
      <c r="D26" s="40">
        <v>48.406599999999997</v>
      </c>
    </row>
    <row r="27" spans="1:9" x14ac:dyDescent="0.2">
      <c r="A27" s="9" t="s">
        <v>1029</v>
      </c>
      <c r="C27" s="40">
        <v>10.4938</v>
      </c>
      <c r="D27" s="40">
        <v>10.281700000000001</v>
      </c>
    </row>
    <row r="28" spans="1:9" x14ac:dyDescent="0.2">
      <c r="A28" s="9" t="s">
        <v>77</v>
      </c>
      <c r="C28" s="40">
        <v>51.005600000000001</v>
      </c>
      <c r="D28" s="40">
        <v>52.096400000000003</v>
      </c>
    </row>
    <row r="29" spans="1:9" x14ac:dyDescent="0.2">
      <c r="A29" s="9" t="s">
        <v>1030</v>
      </c>
      <c r="C29" s="40">
        <v>11.6098</v>
      </c>
      <c r="D29" s="40">
        <v>11.445</v>
      </c>
    </row>
    <row r="31" spans="1:9" x14ac:dyDescent="0.2">
      <c r="A31" s="18" t="s">
        <v>45</v>
      </c>
    </row>
    <row r="32" spans="1:9" x14ac:dyDescent="0.2">
      <c r="A32" s="77" t="s">
        <v>59</v>
      </c>
      <c r="B32" s="78"/>
      <c r="C32" s="43" t="s">
        <v>60</v>
      </c>
    </row>
    <row r="33" spans="1:7" x14ac:dyDescent="0.2">
      <c r="A33" s="73" t="s">
        <v>1029</v>
      </c>
      <c r="B33" s="74"/>
      <c r="C33" s="44">
        <v>0.41</v>
      </c>
    </row>
    <row r="34" spans="1:7" x14ac:dyDescent="0.2">
      <c r="A34" s="73" t="s">
        <v>1030</v>
      </c>
      <c r="B34" s="74"/>
      <c r="C34" s="44">
        <v>0.41</v>
      </c>
    </row>
    <row r="35" spans="1:7" x14ac:dyDescent="0.2">
      <c r="A35" s="9" t="s">
        <v>61</v>
      </c>
    </row>
    <row r="36" spans="1:7" x14ac:dyDescent="0.2">
      <c r="A36" s="9" t="s">
        <v>44</v>
      </c>
    </row>
    <row r="38" spans="1:7" x14ac:dyDescent="0.2">
      <c r="A38" s="18" t="s">
        <v>811</v>
      </c>
      <c r="D38" s="42">
        <v>1.92758089071233</v>
      </c>
      <c r="E38" s="13" t="s">
        <v>47</v>
      </c>
    </row>
    <row r="40" spans="1:7" x14ac:dyDescent="0.2">
      <c r="A40" s="18" t="s">
        <v>724</v>
      </c>
      <c r="D40" s="41" t="s">
        <v>46</v>
      </c>
    </row>
    <row r="42" spans="1:7" x14ac:dyDescent="0.2">
      <c r="A42" s="47" t="s">
        <v>812</v>
      </c>
      <c r="B42" s="56"/>
      <c r="C42" s="56"/>
      <c r="D42" s="56"/>
      <c r="E42" s="55"/>
      <c r="F42" s="55"/>
      <c r="G42" s="55"/>
    </row>
    <row r="43" spans="1:7" x14ac:dyDescent="0.2">
      <c r="A43" s="47"/>
      <c r="B43" s="56"/>
      <c r="C43" s="56"/>
      <c r="D43" s="56"/>
      <c r="E43" s="55"/>
      <c r="F43" s="55"/>
      <c r="G43" s="55"/>
    </row>
    <row r="44" spans="1:7" x14ac:dyDescent="0.2">
      <c r="A44" s="47" t="s">
        <v>813</v>
      </c>
      <c r="B44" s="56"/>
      <c r="C44" s="56"/>
      <c r="D44" s="56"/>
      <c r="E44" s="55"/>
      <c r="F44" s="55"/>
      <c r="G44" s="55"/>
    </row>
    <row r="45" spans="1:7" x14ac:dyDescent="0.2">
      <c r="A45" s="58"/>
      <c r="B45" s="56"/>
      <c r="C45" s="56"/>
      <c r="D45" s="56"/>
      <c r="E45" s="55"/>
      <c r="F45" s="55"/>
      <c r="G45" s="55"/>
    </row>
    <row r="46" spans="1:7" x14ac:dyDescent="0.2">
      <c r="A46" s="56"/>
      <c r="B46" s="56"/>
      <c r="C46" s="56"/>
      <c r="D46" s="56"/>
      <c r="E46" s="55"/>
      <c r="F46" s="55"/>
      <c r="G46" s="55"/>
    </row>
    <row r="47" spans="1:7" x14ac:dyDescent="0.2">
      <c r="A47" s="56"/>
      <c r="B47" s="56"/>
      <c r="C47" s="56"/>
      <c r="D47" s="56"/>
      <c r="E47" s="55"/>
      <c r="F47" s="55"/>
      <c r="G47" s="55"/>
    </row>
    <row r="48" spans="1:7" x14ac:dyDescent="0.2">
      <c r="A48" s="56"/>
      <c r="B48" s="56"/>
      <c r="C48" s="56"/>
      <c r="D48" s="56"/>
      <c r="E48" s="55"/>
      <c r="F48" s="55"/>
      <c r="G48" s="55"/>
    </row>
    <row r="49" spans="1:7" x14ac:dyDescent="0.2">
      <c r="A49" s="56"/>
      <c r="B49" s="56"/>
      <c r="C49" s="56"/>
      <c r="D49" s="56"/>
      <c r="E49" s="55"/>
      <c r="F49" s="55"/>
      <c r="G49" s="55"/>
    </row>
    <row r="50" spans="1:7" x14ac:dyDescent="0.2">
      <c r="A50" s="56"/>
      <c r="B50" s="56"/>
      <c r="C50" s="56"/>
      <c r="D50" s="56"/>
      <c r="E50" s="55"/>
      <c r="F50" s="55"/>
      <c r="G50" s="55"/>
    </row>
    <row r="51" spans="1:7" x14ac:dyDescent="0.2">
      <c r="A51" s="56"/>
      <c r="B51" s="56"/>
      <c r="C51" s="56"/>
      <c r="D51" s="56"/>
      <c r="E51" s="55"/>
      <c r="F51" s="55"/>
      <c r="G51" s="55"/>
    </row>
    <row r="52" spans="1:7" x14ac:dyDescent="0.2">
      <c r="A52" s="56"/>
      <c r="B52" s="56"/>
      <c r="C52" s="56"/>
      <c r="D52" s="56"/>
      <c r="E52" s="55"/>
      <c r="F52" s="55"/>
      <c r="G52" s="55"/>
    </row>
    <row r="53" spans="1:7" x14ac:dyDescent="0.2">
      <c r="A53" s="56"/>
      <c r="B53" s="56"/>
      <c r="C53" s="56"/>
      <c r="D53" s="56"/>
      <c r="E53" s="55"/>
      <c r="F53" s="55"/>
      <c r="G53" s="55"/>
    </row>
    <row r="54" spans="1:7" x14ac:dyDescent="0.2">
      <c r="A54" s="56"/>
      <c r="B54" s="56"/>
      <c r="C54" s="56"/>
      <c r="D54" s="56"/>
      <c r="E54" s="55"/>
      <c r="F54" s="55"/>
      <c r="G54" s="55"/>
    </row>
    <row r="55" spans="1:7" x14ac:dyDescent="0.2">
      <c r="A55" s="56"/>
      <c r="B55" s="56"/>
      <c r="C55" s="56"/>
      <c r="D55" s="56"/>
      <c r="E55" s="55"/>
      <c r="F55" s="55"/>
      <c r="G55" s="55"/>
    </row>
    <row r="56" spans="1:7" x14ac:dyDescent="0.2">
      <c r="A56" s="56"/>
      <c r="B56" s="56"/>
      <c r="C56" s="56"/>
      <c r="D56" s="56"/>
      <c r="E56" s="55"/>
      <c r="F56" s="55"/>
      <c r="G56" s="55"/>
    </row>
    <row r="57" spans="1:7" x14ac:dyDescent="0.2">
      <c r="A57" s="56"/>
      <c r="B57" s="56"/>
      <c r="C57" s="56"/>
      <c r="D57" s="56"/>
      <c r="E57" s="55"/>
      <c r="F57" s="55"/>
      <c r="G57" s="55"/>
    </row>
    <row r="58" spans="1:7" x14ac:dyDescent="0.2">
      <c r="A58" s="79" t="s">
        <v>1031</v>
      </c>
      <c r="B58" s="79"/>
      <c r="C58" s="79"/>
      <c r="D58" s="79"/>
      <c r="E58" s="79"/>
      <c r="F58" s="79"/>
      <c r="G58" s="79"/>
    </row>
    <row r="59" spans="1:7" x14ac:dyDescent="0.2">
      <c r="A59" s="56"/>
      <c r="B59" s="56"/>
      <c r="C59" s="56"/>
      <c r="D59" s="56"/>
      <c r="E59" s="55"/>
      <c r="F59" s="55"/>
      <c r="G59" s="55"/>
    </row>
    <row r="60" spans="1:7" x14ac:dyDescent="0.2">
      <c r="A60" s="47" t="s">
        <v>864</v>
      </c>
      <c r="B60" s="56"/>
      <c r="C60" s="56"/>
      <c r="D60" s="56"/>
      <c r="E60" s="55"/>
      <c r="F60" s="55"/>
      <c r="G60" s="55"/>
    </row>
    <row r="61" spans="1:7" x14ac:dyDescent="0.2">
      <c r="A61" s="56"/>
      <c r="B61" s="56"/>
      <c r="C61" s="56"/>
      <c r="D61" s="56"/>
      <c r="E61" s="55"/>
      <c r="F61" s="55"/>
      <c r="G61" s="55"/>
    </row>
    <row r="62" spans="1:7" x14ac:dyDescent="0.2">
      <c r="A62" s="56"/>
      <c r="B62" s="56"/>
      <c r="C62" s="56"/>
      <c r="D62" s="56"/>
      <c r="E62" s="55"/>
      <c r="F62" s="55"/>
      <c r="G62" s="55"/>
    </row>
    <row r="63" spans="1:7" x14ac:dyDescent="0.2">
      <c r="A63" s="56"/>
      <c r="B63" s="56"/>
      <c r="C63" s="56"/>
      <c r="D63" s="56"/>
      <c r="E63" s="55"/>
      <c r="F63" s="55"/>
      <c r="G63" s="55"/>
    </row>
    <row r="64" spans="1:7" x14ac:dyDescent="0.2">
      <c r="A64" s="56"/>
      <c r="B64" s="56"/>
      <c r="C64" s="56"/>
      <c r="D64" s="56"/>
      <c r="E64" s="55"/>
      <c r="F64" s="55"/>
      <c r="G64" s="55"/>
    </row>
    <row r="65" spans="1:7" x14ac:dyDescent="0.2">
      <c r="A65" s="56"/>
      <c r="B65" s="56"/>
      <c r="C65" s="56"/>
      <c r="D65" s="56"/>
      <c r="E65" s="55"/>
      <c r="F65" s="55"/>
      <c r="G65" s="55"/>
    </row>
    <row r="66" spans="1:7" x14ac:dyDescent="0.2">
      <c r="A66" s="56"/>
      <c r="B66" s="56"/>
      <c r="C66" s="56"/>
      <c r="D66" s="56"/>
      <c r="E66" s="55"/>
      <c r="F66" s="55"/>
      <c r="G66" s="55"/>
    </row>
    <row r="67" spans="1:7" x14ac:dyDescent="0.2">
      <c r="A67" s="56"/>
      <c r="B67" s="56"/>
      <c r="C67" s="56"/>
      <c r="D67" s="56"/>
      <c r="E67" s="55"/>
      <c r="F67" s="55"/>
      <c r="G67" s="55"/>
    </row>
    <row r="68" spans="1:7" x14ac:dyDescent="0.2">
      <c r="A68" s="56"/>
      <c r="B68" s="56"/>
      <c r="C68" s="56"/>
      <c r="D68" s="56"/>
      <c r="E68" s="55"/>
      <c r="F68" s="55"/>
      <c r="G68" s="55"/>
    </row>
    <row r="69" spans="1:7" x14ac:dyDescent="0.2">
      <c r="A69" s="56"/>
      <c r="B69" s="56"/>
      <c r="C69" s="56"/>
      <c r="D69" s="56"/>
      <c r="E69" s="55"/>
      <c r="F69" s="55"/>
      <c r="G69" s="55"/>
    </row>
    <row r="70" spans="1:7" x14ac:dyDescent="0.2">
      <c r="A70" s="56"/>
      <c r="B70" s="56"/>
      <c r="C70" s="56"/>
      <c r="D70" s="56"/>
      <c r="E70" s="55"/>
      <c r="F70" s="55"/>
      <c r="G70" s="55"/>
    </row>
    <row r="71" spans="1:7" x14ac:dyDescent="0.2">
      <c r="A71" s="56"/>
      <c r="B71" s="56"/>
      <c r="C71" s="56"/>
      <c r="D71" s="56"/>
      <c r="E71" s="55"/>
      <c r="F71" s="55"/>
      <c r="G71" s="55"/>
    </row>
    <row r="72" spans="1:7" x14ac:dyDescent="0.2">
      <c r="A72" s="56"/>
      <c r="B72" s="56"/>
      <c r="C72" s="56"/>
      <c r="D72" s="56"/>
      <c r="E72" s="55"/>
      <c r="F72" s="55"/>
      <c r="G72" s="55"/>
    </row>
    <row r="73" spans="1:7" x14ac:dyDescent="0.2">
      <c r="A73" s="56"/>
      <c r="B73" s="56"/>
      <c r="C73" s="56"/>
      <c r="D73" s="56"/>
      <c r="E73" s="55"/>
      <c r="F73" s="55"/>
      <c r="G73" s="55"/>
    </row>
    <row r="74" spans="1:7" x14ac:dyDescent="0.2">
      <c r="D74" s="9"/>
      <c r="F74" s="55"/>
    </row>
    <row r="75" spans="1:7" x14ac:dyDescent="0.2">
      <c r="D75" s="9"/>
      <c r="F75" s="55"/>
    </row>
    <row r="76" spans="1:7" x14ac:dyDescent="0.2">
      <c r="D76" s="9"/>
      <c r="F76" s="55"/>
    </row>
  </sheetData>
  <mergeCells count="5">
    <mergeCell ref="A1:G1"/>
    <mergeCell ref="A32:B32"/>
    <mergeCell ref="A33:B33"/>
    <mergeCell ref="A34:B34"/>
    <mergeCell ref="A58:G58"/>
  </mergeCells>
  <conditionalFormatting sqref="F2:F3 F5:F41 F77:F65536">
    <cfRule type="cellIs" dxfId="109" priority="3" stopIfTrue="1" operator="between">
      <formula>0.009</formula>
      <formula>-0.009</formula>
    </cfRule>
  </conditionalFormatting>
  <conditionalFormatting sqref="F74:F76">
    <cfRule type="cellIs" dxfId="108" priority="2" stopIfTrue="1" operator="between">
      <formula>0.009</formula>
      <formula>-0.009</formula>
    </cfRule>
  </conditionalFormatting>
  <conditionalFormatting sqref="F42:F57 F59:F73">
    <cfRule type="cellIs" dxfId="107" priority="1" stopIfTrue="1" operator="between">
      <formula>0.009</formula>
      <formula>-0.009</formula>
    </cfRule>
  </conditionalFormatting>
  <hyperlinks>
    <hyperlink ref="A43"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9"/>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1032</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1033</v>
      </c>
      <c r="B7" s="27" t="s">
        <v>1034</v>
      </c>
      <c r="C7" s="27" t="s">
        <v>984</v>
      </c>
      <c r="D7" s="31">
        <v>40</v>
      </c>
      <c r="E7" s="29">
        <v>539.4316</v>
      </c>
      <c r="F7" s="30">
        <v>10.1693857665053</v>
      </c>
      <c r="G7" s="29">
        <v>4.7499000000000002</v>
      </c>
    </row>
    <row r="8" spans="1:7" x14ac:dyDescent="0.2">
      <c r="A8" s="27" t="s">
        <v>1035</v>
      </c>
      <c r="B8" s="27" t="s">
        <v>1036</v>
      </c>
      <c r="C8" s="27" t="s">
        <v>78</v>
      </c>
      <c r="D8" s="31">
        <v>40</v>
      </c>
      <c r="E8" s="29">
        <v>535.08320000000003</v>
      </c>
      <c r="F8" s="30">
        <v>10.087409558461401</v>
      </c>
      <c r="G8" s="29">
        <v>4.5496999999999996</v>
      </c>
    </row>
    <row r="9" spans="1:7" x14ac:dyDescent="0.2">
      <c r="A9" s="27" t="s">
        <v>1019</v>
      </c>
      <c r="B9" s="27" t="s">
        <v>1020</v>
      </c>
      <c r="C9" s="27" t="s">
        <v>745</v>
      </c>
      <c r="D9" s="31">
        <v>42</v>
      </c>
      <c r="E9" s="29">
        <v>426.32436000000001</v>
      </c>
      <c r="F9" s="30">
        <v>8.0370836237596706</v>
      </c>
      <c r="G9" s="29">
        <v>3.9201000000000001</v>
      </c>
    </row>
    <row r="10" spans="1:7" x14ac:dyDescent="0.2">
      <c r="A10" s="27" t="s">
        <v>949</v>
      </c>
      <c r="B10" s="27" t="s">
        <v>950</v>
      </c>
      <c r="C10" s="27" t="s">
        <v>870</v>
      </c>
      <c r="D10" s="31">
        <v>41</v>
      </c>
      <c r="E10" s="29">
        <v>416.29390999999998</v>
      </c>
      <c r="F10" s="30">
        <v>7.8479891853514596</v>
      </c>
      <c r="G10" s="29">
        <v>3.9199000000000002</v>
      </c>
    </row>
    <row r="11" spans="1:7" x14ac:dyDescent="0.2">
      <c r="A11" s="27" t="s">
        <v>905</v>
      </c>
      <c r="B11" s="27" t="s">
        <v>906</v>
      </c>
      <c r="C11" s="27" t="s">
        <v>897</v>
      </c>
      <c r="D11" s="31">
        <v>40</v>
      </c>
      <c r="E11" s="29">
        <v>407.52960000000002</v>
      </c>
      <c r="F11" s="30">
        <v>7.6827640680849898</v>
      </c>
      <c r="G11" s="29">
        <v>4.6249000000000002</v>
      </c>
    </row>
    <row r="12" spans="1:7" x14ac:dyDescent="0.2">
      <c r="A12" s="27" t="s">
        <v>955</v>
      </c>
      <c r="B12" s="27" t="s">
        <v>956</v>
      </c>
      <c r="C12" s="27" t="s">
        <v>78</v>
      </c>
      <c r="D12" s="31">
        <v>30</v>
      </c>
      <c r="E12" s="29">
        <v>383.3322</v>
      </c>
      <c r="F12" s="30">
        <v>7.2265937303694399</v>
      </c>
      <c r="G12" s="29">
        <v>4.2849000000000004</v>
      </c>
    </row>
    <row r="13" spans="1:7" x14ac:dyDescent="0.2">
      <c r="A13" s="27" t="s">
        <v>1016</v>
      </c>
      <c r="B13" s="27" t="s">
        <v>1017</v>
      </c>
      <c r="C13" s="27" t="s">
        <v>1018</v>
      </c>
      <c r="D13" s="31">
        <v>37</v>
      </c>
      <c r="E13" s="29">
        <v>377.45771999999999</v>
      </c>
      <c r="F13" s="30">
        <v>7.1158478020671003</v>
      </c>
      <c r="G13" s="29">
        <v>3.875</v>
      </c>
    </row>
    <row r="14" spans="1:7" x14ac:dyDescent="0.2">
      <c r="A14" s="27" t="s">
        <v>947</v>
      </c>
      <c r="B14" s="27" t="s">
        <v>948</v>
      </c>
      <c r="C14" s="27" t="s">
        <v>78</v>
      </c>
      <c r="D14" s="31">
        <v>30</v>
      </c>
      <c r="E14" s="29">
        <v>303.48599999999999</v>
      </c>
      <c r="F14" s="30">
        <v>5.7213300235537199</v>
      </c>
      <c r="G14" s="29">
        <v>3.7551999999999999</v>
      </c>
    </row>
    <row r="15" spans="1:7" x14ac:dyDescent="0.2">
      <c r="A15" s="27" t="s">
        <v>1037</v>
      </c>
      <c r="B15" s="27" t="s">
        <v>1038</v>
      </c>
      <c r="C15" s="27" t="s">
        <v>984</v>
      </c>
      <c r="D15" s="31">
        <v>21</v>
      </c>
      <c r="E15" s="29">
        <v>276.67331999999999</v>
      </c>
      <c r="F15" s="30">
        <v>5.21585632428609</v>
      </c>
      <c r="G15" s="29">
        <v>4.6349</v>
      </c>
    </row>
    <row r="16" spans="1:7" x14ac:dyDescent="0.2">
      <c r="A16" s="27" t="s">
        <v>961</v>
      </c>
      <c r="B16" s="27" t="s">
        <v>962</v>
      </c>
      <c r="C16" s="27" t="s">
        <v>78</v>
      </c>
      <c r="D16" s="31">
        <v>25</v>
      </c>
      <c r="E16" s="29">
        <v>252.92775</v>
      </c>
      <c r="F16" s="30">
        <v>4.7682039035240198</v>
      </c>
      <c r="G16" s="29">
        <v>3.9998999999999998</v>
      </c>
    </row>
    <row r="17" spans="1:9" x14ac:dyDescent="0.2">
      <c r="A17" s="27" t="s">
        <v>1039</v>
      </c>
      <c r="B17" s="27" t="s">
        <v>1040</v>
      </c>
      <c r="C17" s="27" t="s">
        <v>78</v>
      </c>
      <c r="D17" s="31">
        <v>19</v>
      </c>
      <c r="E17" s="29">
        <v>250.23532</v>
      </c>
      <c r="F17" s="30">
        <v>4.7174461071336902</v>
      </c>
      <c r="G17" s="29">
        <v>4.5250000000000004</v>
      </c>
    </row>
    <row r="18" spans="1:9" x14ac:dyDescent="0.2">
      <c r="A18" s="27" t="s">
        <v>1041</v>
      </c>
      <c r="B18" s="27" t="s">
        <v>1042</v>
      </c>
      <c r="C18" s="27" t="s">
        <v>870</v>
      </c>
      <c r="D18" s="31">
        <v>18</v>
      </c>
      <c r="E18" s="29">
        <v>183.30282</v>
      </c>
      <c r="F18" s="30">
        <v>3.4556319812711802</v>
      </c>
      <c r="G18" s="29">
        <v>4.125</v>
      </c>
    </row>
    <row r="19" spans="1:9" x14ac:dyDescent="0.2">
      <c r="A19" s="27" t="s">
        <v>1043</v>
      </c>
      <c r="B19" s="27" t="s">
        <v>1044</v>
      </c>
      <c r="C19" s="27" t="s">
        <v>78</v>
      </c>
      <c r="D19" s="31">
        <v>12</v>
      </c>
      <c r="E19" s="29">
        <v>157.97556</v>
      </c>
      <c r="F19" s="30">
        <v>2.97816147834072</v>
      </c>
      <c r="G19" s="29">
        <v>5.1749999999999998</v>
      </c>
    </row>
    <row r="20" spans="1:9" x14ac:dyDescent="0.2">
      <c r="A20" s="27" t="s">
        <v>915</v>
      </c>
      <c r="B20" s="27" t="s">
        <v>916</v>
      </c>
      <c r="C20" s="27" t="s">
        <v>78</v>
      </c>
      <c r="D20" s="31">
        <v>10</v>
      </c>
      <c r="E20" s="29">
        <v>101.6455</v>
      </c>
      <c r="F20" s="30">
        <v>1.91622496889191</v>
      </c>
      <c r="G20" s="29">
        <v>4.125</v>
      </c>
    </row>
    <row r="21" spans="1:9" x14ac:dyDescent="0.2">
      <c r="A21" s="27" t="s">
        <v>902</v>
      </c>
      <c r="B21" s="27" t="s">
        <v>903</v>
      </c>
      <c r="C21" s="27" t="s">
        <v>904</v>
      </c>
      <c r="D21" s="31">
        <v>5</v>
      </c>
      <c r="E21" s="29">
        <v>50.744900000000001</v>
      </c>
      <c r="F21" s="30">
        <v>0.95664485318015102</v>
      </c>
      <c r="G21" s="29">
        <v>4.3998999999999997</v>
      </c>
    </row>
    <row r="22" spans="1:9" x14ac:dyDescent="0.2">
      <c r="A22" s="27" t="s">
        <v>1045</v>
      </c>
      <c r="B22" s="27" t="s">
        <v>1046</v>
      </c>
      <c r="C22" s="27" t="s">
        <v>870</v>
      </c>
      <c r="D22" s="31">
        <v>14</v>
      </c>
      <c r="E22" s="29">
        <v>14.183932</v>
      </c>
      <c r="F22" s="30">
        <v>0.26739604464009697</v>
      </c>
      <c r="G22" s="29">
        <v>3.875</v>
      </c>
    </row>
    <row r="23" spans="1:9" x14ac:dyDescent="0.2">
      <c r="A23" s="26" t="s">
        <v>33</v>
      </c>
      <c r="B23" s="26"/>
      <c r="C23" s="26"/>
      <c r="D23" s="32"/>
      <c r="E23" s="33">
        <f>SUM(E6:E22)</f>
        <v>4676.6276919999982</v>
      </c>
      <c r="F23" s="34">
        <f>SUM(F6:F22)</f>
        <v>88.163969419420951</v>
      </c>
      <c r="G23" s="33"/>
      <c r="H23" s="18"/>
      <c r="I23" s="18"/>
    </row>
    <row r="24" spans="1:9" x14ac:dyDescent="0.2">
      <c r="A24" s="27"/>
      <c r="B24" s="27"/>
      <c r="C24" s="27"/>
      <c r="D24" s="28"/>
      <c r="E24" s="29"/>
      <c r="F24" s="30"/>
      <c r="G24" s="29"/>
    </row>
    <row r="25" spans="1:9" x14ac:dyDescent="0.2">
      <c r="A25" s="26" t="s">
        <v>48</v>
      </c>
      <c r="B25" s="27"/>
      <c r="C25" s="27"/>
      <c r="D25" s="28"/>
      <c r="E25" s="29"/>
      <c r="F25" s="30"/>
      <c r="G25" s="29"/>
    </row>
    <row r="26" spans="1:9" x14ac:dyDescent="0.2">
      <c r="A26" s="26" t="s">
        <v>49</v>
      </c>
      <c r="B26" s="27"/>
      <c r="C26" s="27"/>
      <c r="D26" s="28"/>
      <c r="E26" s="29"/>
      <c r="F26" s="30"/>
      <c r="G26" s="29"/>
    </row>
    <row r="27" spans="1:9" x14ac:dyDescent="0.2">
      <c r="A27" s="27" t="s">
        <v>965</v>
      </c>
      <c r="B27" s="27" t="s">
        <v>966</v>
      </c>
      <c r="C27" s="27" t="s">
        <v>50</v>
      </c>
      <c r="D27" s="31">
        <v>505</v>
      </c>
      <c r="E27" s="29">
        <v>494.41217</v>
      </c>
      <c r="F27" s="30">
        <v>9.3206776992393294</v>
      </c>
      <c r="G27" s="29">
        <v>4.05</v>
      </c>
    </row>
    <row r="28" spans="1:9" x14ac:dyDescent="0.2">
      <c r="A28" s="26" t="s">
        <v>33</v>
      </c>
      <c r="B28" s="26"/>
      <c r="C28" s="26"/>
      <c r="D28" s="32"/>
      <c r="E28" s="33">
        <f>SUM(E26:E27)</f>
        <v>494.41217</v>
      </c>
      <c r="F28" s="34">
        <f>SUM(F26:F27)</f>
        <v>9.3206776992393294</v>
      </c>
      <c r="G28" s="33"/>
      <c r="H28" s="18"/>
      <c r="I28" s="18"/>
    </row>
    <row r="29" spans="1:9" x14ac:dyDescent="0.2">
      <c r="A29" s="27"/>
      <c r="B29" s="27"/>
      <c r="C29" s="27"/>
      <c r="D29" s="28"/>
      <c r="E29" s="29"/>
      <c r="F29" s="30"/>
      <c r="G29" s="29"/>
    </row>
    <row r="30" spans="1:9" x14ac:dyDescent="0.2">
      <c r="A30" s="26" t="s">
        <v>35</v>
      </c>
      <c r="B30" s="26"/>
      <c r="C30" s="26"/>
      <c r="D30" s="32"/>
      <c r="E30" s="33">
        <f>E23+E28</f>
        <v>5171.0398619999978</v>
      </c>
      <c r="F30" s="34">
        <f>F23+F28</f>
        <v>97.484647118660277</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133.42603580000196</v>
      </c>
      <c r="F32" s="34">
        <f>F34-(F23+F28)</f>
        <v>2.515352881339723</v>
      </c>
      <c r="G32" s="33"/>
      <c r="H32" s="18"/>
      <c r="I32" s="18"/>
    </row>
    <row r="33" spans="1:9" x14ac:dyDescent="0.2">
      <c r="A33" s="26"/>
      <c r="B33" s="26"/>
      <c r="C33" s="26"/>
      <c r="D33" s="32"/>
      <c r="E33" s="33"/>
      <c r="F33" s="34"/>
      <c r="G33" s="33"/>
      <c r="H33" s="18"/>
      <c r="I33" s="18"/>
    </row>
    <row r="34" spans="1:9" x14ac:dyDescent="0.2">
      <c r="A34" s="35" t="s">
        <v>36</v>
      </c>
      <c r="B34" s="35"/>
      <c r="C34" s="35"/>
      <c r="D34" s="36"/>
      <c r="E34" s="37">
        <v>5304.4658977999998</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62</v>
      </c>
      <c r="C41" s="40">
        <v>12.1068</v>
      </c>
      <c r="D41" s="40">
        <v>12.3521</v>
      </c>
    </row>
    <row r="42" spans="1:9" x14ac:dyDescent="0.2">
      <c r="A42" s="9" t="s">
        <v>1047</v>
      </c>
      <c r="C42" s="40">
        <v>10.4696</v>
      </c>
      <c r="D42" s="40">
        <v>10.681900000000001</v>
      </c>
    </row>
    <row r="43" spans="1:9" x14ac:dyDescent="0.2">
      <c r="A43" s="9" t="s">
        <v>64</v>
      </c>
      <c r="C43" s="40">
        <v>10.468999999999999</v>
      </c>
      <c r="D43" s="40">
        <v>10.3226</v>
      </c>
    </row>
    <row r="44" spans="1:9" x14ac:dyDescent="0.2">
      <c r="A44" s="9" t="s">
        <v>65</v>
      </c>
      <c r="C44" s="40">
        <v>12.158099999999999</v>
      </c>
      <c r="D44" s="40">
        <v>12.4168</v>
      </c>
    </row>
    <row r="46" spans="1:9" x14ac:dyDescent="0.2">
      <c r="A46" s="18" t="s">
        <v>45</v>
      </c>
    </row>
    <row r="47" spans="1:9" x14ac:dyDescent="0.2">
      <c r="A47" s="77" t="s">
        <v>59</v>
      </c>
      <c r="B47" s="78"/>
      <c r="C47" s="43" t="s">
        <v>60</v>
      </c>
    </row>
    <row r="48" spans="1:9" x14ac:dyDescent="0.2">
      <c r="A48" s="73" t="s">
        <v>64</v>
      </c>
      <c r="B48" s="74"/>
      <c r="C48" s="44">
        <v>0.35499999999999998</v>
      </c>
    </row>
    <row r="49" spans="1:6" x14ac:dyDescent="0.2">
      <c r="A49" s="9" t="s">
        <v>61</v>
      </c>
    </row>
    <row r="50" spans="1:6" x14ac:dyDescent="0.2">
      <c r="A50" s="9" t="s">
        <v>44</v>
      </c>
    </row>
    <row r="52" spans="1:6" x14ac:dyDescent="0.2">
      <c r="A52" s="18" t="s">
        <v>811</v>
      </c>
      <c r="D52" s="42">
        <v>0.41576637306849301</v>
      </c>
      <c r="E52" s="13" t="s">
        <v>47</v>
      </c>
    </row>
    <row r="54" spans="1:6" x14ac:dyDescent="0.2">
      <c r="A54" s="18" t="s">
        <v>724</v>
      </c>
      <c r="D54" s="41" t="s">
        <v>46</v>
      </c>
    </row>
    <row r="56" spans="1:6" x14ac:dyDescent="0.2">
      <c r="A56" s="59" t="s">
        <v>812</v>
      </c>
      <c r="D56" s="9"/>
      <c r="F56" s="55"/>
    </row>
    <row r="57" spans="1:6" x14ac:dyDescent="0.2">
      <c r="A57" s="47"/>
      <c r="D57" s="9"/>
      <c r="F57" s="55"/>
    </row>
    <row r="58" spans="1:6" x14ac:dyDescent="0.2">
      <c r="A58" s="47" t="s">
        <v>813</v>
      </c>
      <c r="D58" s="9"/>
      <c r="F58" s="55"/>
    </row>
    <row r="59" spans="1:6" x14ac:dyDescent="0.2">
      <c r="A59" s="58"/>
      <c r="D59" s="9"/>
      <c r="F59" s="55"/>
    </row>
    <row r="60" spans="1:6" x14ac:dyDescent="0.2">
      <c r="A60" s="56"/>
      <c r="D60" s="9"/>
      <c r="F60" s="55"/>
    </row>
    <row r="61" spans="1:6" x14ac:dyDescent="0.2">
      <c r="A61" s="56"/>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47" t="s">
        <v>1048</v>
      </c>
      <c r="D72" s="9"/>
      <c r="F72" s="55"/>
    </row>
    <row r="73" spans="1:6" x14ac:dyDescent="0.2">
      <c r="A73" s="56"/>
      <c r="D73" s="9"/>
      <c r="F73" s="55"/>
    </row>
    <row r="74" spans="1:6" x14ac:dyDescent="0.2">
      <c r="A74" s="47" t="s">
        <v>815</v>
      </c>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D89" s="9"/>
      <c r="F89" s="55"/>
    </row>
  </sheetData>
  <mergeCells count="3">
    <mergeCell ref="A1:G1"/>
    <mergeCell ref="A47:B47"/>
    <mergeCell ref="A48:B48"/>
  </mergeCells>
  <conditionalFormatting sqref="F2:F3 F5:F55 F90:F65536">
    <cfRule type="cellIs" dxfId="106" priority="2" stopIfTrue="1" operator="between">
      <formula>0.009</formula>
      <formula>-0.009</formula>
    </cfRule>
  </conditionalFormatting>
  <conditionalFormatting sqref="F56:F89">
    <cfRule type="cellIs" dxfId="105" priority="1" stopIfTrue="1" operator="between">
      <formula>0.009</formula>
      <formula>-0.009</formula>
    </cfRule>
  </conditionalFormatting>
  <hyperlinks>
    <hyperlink ref="A57"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5"/>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1049</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955</v>
      </c>
      <c r="B7" s="27" t="s">
        <v>956</v>
      </c>
      <c r="C7" s="27" t="s">
        <v>78</v>
      </c>
      <c r="D7" s="31">
        <v>39</v>
      </c>
      <c r="E7" s="29">
        <v>498.33186000000001</v>
      </c>
      <c r="F7" s="30">
        <v>12.0206877645099</v>
      </c>
      <c r="G7" s="29">
        <v>4.2849000000000004</v>
      </c>
    </row>
    <row r="8" spans="1:7" x14ac:dyDescent="0.2">
      <c r="A8" s="27" t="s">
        <v>1050</v>
      </c>
      <c r="B8" s="27" t="s">
        <v>1051</v>
      </c>
      <c r="C8" s="27" t="s">
        <v>78</v>
      </c>
      <c r="D8" s="31">
        <v>39</v>
      </c>
      <c r="E8" s="29">
        <v>396.76494000000002</v>
      </c>
      <c r="F8" s="30">
        <v>9.5707054725429508</v>
      </c>
      <c r="G8" s="29">
        <v>3.92</v>
      </c>
    </row>
    <row r="9" spans="1:7" x14ac:dyDescent="0.2">
      <c r="A9" s="27" t="s">
        <v>1052</v>
      </c>
      <c r="B9" s="27" t="s">
        <v>1053</v>
      </c>
      <c r="C9" s="27" t="s">
        <v>78</v>
      </c>
      <c r="D9" s="31">
        <v>39</v>
      </c>
      <c r="E9" s="29">
        <v>392.01357000000002</v>
      </c>
      <c r="F9" s="30">
        <v>9.4560936248805199</v>
      </c>
      <c r="G9" s="29">
        <v>3.5501999999999998</v>
      </c>
    </row>
    <row r="10" spans="1:7" x14ac:dyDescent="0.2">
      <c r="A10" s="27" t="s">
        <v>1037</v>
      </c>
      <c r="B10" s="27" t="s">
        <v>1038</v>
      </c>
      <c r="C10" s="27" t="s">
        <v>984</v>
      </c>
      <c r="D10" s="31">
        <v>29</v>
      </c>
      <c r="E10" s="29">
        <v>382.07267999999999</v>
      </c>
      <c r="F10" s="30">
        <v>9.2163009397583195</v>
      </c>
      <c r="G10" s="29">
        <v>4.6349</v>
      </c>
    </row>
    <row r="11" spans="1:7" x14ac:dyDescent="0.2">
      <c r="A11" s="27" t="s">
        <v>1041</v>
      </c>
      <c r="B11" s="27" t="s">
        <v>1042</v>
      </c>
      <c r="C11" s="27" t="s">
        <v>870</v>
      </c>
      <c r="D11" s="31">
        <v>37</v>
      </c>
      <c r="E11" s="29">
        <v>376.78913</v>
      </c>
      <c r="F11" s="30">
        <v>9.0888519244812809</v>
      </c>
      <c r="G11" s="29">
        <v>4.125</v>
      </c>
    </row>
    <row r="12" spans="1:7" x14ac:dyDescent="0.2">
      <c r="A12" s="27" t="s">
        <v>902</v>
      </c>
      <c r="B12" s="27" t="s">
        <v>903</v>
      </c>
      <c r="C12" s="27" t="s">
        <v>904</v>
      </c>
      <c r="D12" s="31">
        <v>34</v>
      </c>
      <c r="E12" s="29">
        <v>345.06531999999999</v>
      </c>
      <c r="F12" s="30">
        <v>8.3236148499128593</v>
      </c>
      <c r="G12" s="29">
        <v>4.3998999999999997</v>
      </c>
    </row>
    <row r="13" spans="1:7" x14ac:dyDescent="0.2">
      <c r="A13" s="27" t="s">
        <v>1043</v>
      </c>
      <c r="B13" s="27" t="s">
        <v>1044</v>
      </c>
      <c r="C13" s="27" t="s">
        <v>78</v>
      </c>
      <c r="D13" s="31">
        <v>24</v>
      </c>
      <c r="E13" s="29">
        <v>315.95112</v>
      </c>
      <c r="F13" s="30">
        <v>7.6213264035881698</v>
      </c>
      <c r="G13" s="29">
        <v>5.1749999999999998</v>
      </c>
    </row>
    <row r="14" spans="1:7" x14ac:dyDescent="0.2">
      <c r="A14" s="27" t="s">
        <v>961</v>
      </c>
      <c r="B14" s="27" t="s">
        <v>962</v>
      </c>
      <c r="C14" s="27" t="s">
        <v>78</v>
      </c>
      <c r="D14" s="31">
        <v>19</v>
      </c>
      <c r="E14" s="29">
        <v>192.22508999999999</v>
      </c>
      <c r="F14" s="30">
        <v>4.6368253223761702</v>
      </c>
      <c r="G14" s="29">
        <v>3.9998999999999998</v>
      </c>
    </row>
    <row r="15" spans="1:7" x14ac:dyDescent="0.2">
      <c r="A15" s="27" t="s">
        <v>947</v>
      </c>
      <c r="B15" s="27" t="s">
        <v>948</v>
      </c>
      <c r="C15" s="27" t="s">
        <v>78</v>
      </c>
      <c r="D15" s="31">
        <v>13</v>
      </c>
      <c r="E15" s="29">
        <v>131.51060000000001</v>
      </c>
      <c r="F15" s="30">
        <v>3.17227933273894</v>
      </c>
      <c r="G15" s="29">
        <v>3.7551999999999999</v>
      </c>
    </row>
    <row r="16" spans="1:7" x14ac:dyDescent="0.2">
      <c r="A16" s="27" t="s">
        <v>915</v>
      </c>
      <c r="B16" s="27" t="s">
        <v>916</v>
      </c>
      <c r="C16" s="27" t="s">
        <v>78</v>
      </c>
      <c r="D16" s="31">
        <v>12</v>
      </c>
      <c r="E16" s="29">
        <v>121.9746</v>
      </c>
      <c r="F16" s="30">
        <v>2.9422533445904699</v>
      </c>
      <c r="G16" s="29">
        <v>4.125</v>
      </c>
    </row>
    <row r="17" spans="1:9" x14ac:dyDescent="0.2">
      <c r="A17" s="27" t="s">
        <v>1035</v>
      </c>
      <c r="B17" s="27" t="s">
        <v>1036</v>
      </c>
      <c r="C17" s="27" t="s">
        <v>78</v>
      </c>
      <c r="D17" s="31">
        <v>4</v>
      </c>
      <c r="E17" s="29">
        <v>53.508319999999998</v>
      </c>
      <c r="F17" s="30">
        <v>1.2907198177605601</v>
      </c>
      <c r="G17" s="29">
        <v>4.5496999999999996</v>
      </c>
    </row>
    <row r="18" spans="1:9" x14ac:dyDescent="0.2">
      <c r="A18" s="27" t="s">
        <v>1045</v>
      </c>
      <c r="B18" s="27" t="s">
        <v>1046</v>
      </c>
      <c r="C18" s="27" t="s">
        <v>870</v>
      </c>
      <c r="D18" s="31">
        <v>26</v>
      </c>
      <c r="E18" s="29">
        <v>26.341588000000002</v>
      </c>
      <c r="F18" s="30">
        <v>0.63540790783346901</v>
      </c>
      <c r="G18" s="29">
        <v>3.875</v>
      </c>
    </row>
    <row r="19" spans="1:9" x14ac:dyDescent="0.2">
      <c r="A19" s="27" t="s">
        <v>951</v>
      </c>
      <c r="B19" s="27" t="s">
        <v>952</v>
      </c>
      <c r="C19" s="27" t="s">
        <v>78</v>
      </c>
      <c r="D19" s="31">
        <v>2</v>
      </c>
      <c r="E19" s="29">
        <v>20.327480000000001</v>
      </c>
      <c r="F19" s="30">
        <v>0.490336480030235</v>
      </c>
      <c r="G19" s="29">
        <v>4.1142000000000003</v>
      </c>
    </row>
    <row r="20" spans="1:9" x14ac:dyDescent="0.2">
      <c r="A20" s="27" t="s">
        <v>1054</v>
      </c>
      <c r="B20" s="27" t="s">
        <v>1055</v>
      </c>
      <c r="C20" s="27" t="s">
        <v>984</v>
      </c>
      <c r="D20" s="31">
        <v>1</v>
      </c>
      <c r="E20" s="29">
        <v>13.18211</v>
      </c>
      <c r="F20" s="30">
        <v>0.31797691680283802</v>
      </c>
      <c r="G20" s="29">
        <v>4.6299000000000001</v>
      </c>
    </row>
    <row r="21" spans="1:9" x14ac:dyDescent="0.2">
      <c r="A21" s="27" t="s">
        <v>905</v>
      </c>
      <c r="B21" s="27" t="s">
        <v>906</v>
      </c>
      <c r="C21" s="27" t="s">
        <v>897</v>
      </c>
      <c r="D21" s="31">
        <v>1</v>
      </c>
      <c r="E21" s="29">
        <v>10.18824</v>
      </c>
      <c r="F21" s="30">
        <v>0.24575922540832601</v>
      </c>
      <c r="G21" s="29">
        <v>4.6249000000000002</v>
      </c>
    </row>
    <row r="22" spans="1:9" x14ac:dyDescent="0.2">
      <c r="A22" s="26" t="s">
        <v>33</v>
      </c>
      <c r="B22" s="26"/>
      <c r="C22" s="26"/>
      <c r="D22" s="32"/>
      <c r="E22" s="33">
        <f>SUM(E6:E21)</f>
        <v>3276.2466480000003</v>
      </c>
      <c r="F22" s="34">
        <f>SUM(F6:F21)</f>
        <v>79.029139327214992</v>
      </c>
      <c r="G22" s="33"/>
      <c r="H22" s="18"/>
      <c r="I22" s="18"/>
    </row>
    <row r="23" spans="1:9" x14ac:dyDescent="0.2">
      <c r="A23" s="27"/>
      <c r="B23" s="27"/>
      <c r="C23" s="27"/>
      <c r="D23" s="28"/>
      <c r="E23" s="29"/>
      <c r="F23" s="30"/>
      <c r="G23" s="29"/>
    </row>
    <row r="24" spans="1:9" x14ac:dyDescent="0.2">
      <c r="A24" s="26" t="s">
        <v>48</v>
      </c>
      <c r="B24" s="27"/>
      <c r="C24" s="27"/>
      <c r="D24" s="28"/>
      <c r="E24" s="29"/>
      <c r="F24" s="30"/>
      <c r="G24" s="29"/>
    </row>
    <row r="25" spans="1:9" x14ac:dyDescent="0.2">
      <c r="A25" s="26" t="s">
        <v>49</v>
      </c>
      <c r="B25" s="27"/>
      <c r="C25" s="27"/>
      <c r="D25" s="28"/>
      <c r="E25" s="29"/>
      <c r="F25" s="30"/>
      <c r="G25" s="29"/>
    </row>
    <row r="26" spans="1:9" x14ac:dyDescent="0.2">
      <c r="A26" s="27" t="s">
        <v>965</v>
      </c>
      <c r="B26" s="27" t="s">
        <v>966</v>
      </c>
      <c r="C26" s="27" t="s">
        <v>50</v>
      </c>
      <c r="D26" s="31">
        <v>415</v>
      </c>
      <c r="E26" s="29">
        <v>406.29910999999998</v>
      </c>
      <c r="F26" s="30">
        <v>9.8006873177008291</v>
      </c>
      <c r="G26" s="29">
        <v>4.05</v>
      </c>
    </row>
    <row r="27" spans="1:9" x14ac:dyDescent="0.2">
      <c r="A27" s="26" t="s">
        <v>33</v>
      </c>
      <c r="B27" s="26"/>
      <c r="C27" s="26"/>
      <c r="D27" s="32"/>
      <c r="E27" s="33">
        <f>SUM(E25:E26)</f>
        <v>406.29910999999998</v>
      </c>
      <c r="F27" s="34">
        <f>SUM(F25:F26)</f>
        <v>9.8006873177008291</v>
      </c>
      <c r="G27" s="33"/>
      <c r="H27" s="18"/>
      <c r="I27" s="18"/>
    </row>
    <row r="28" spans="1:9" x14ac:dyDescent="0.2">
      <c r="A28" s="27"/>
      <c r="B28" s="27"/>
      <c r="C28" s="27"/>
      <c r="D28" s="28"/>
      <c r="E28" s="29"/>
      <c r="F28" s="30"/>
      <c r="G28" s="29"/>
    </row>
    <row r="29" spans="1:9" x14ac:dyDescent="0.2">
      <c r="A29" s="26" t="s">
        <v>35</v>
      </c>
      <c r="B29" s="26"/>
      <c r="C29" s="26"/>
      <c r="D29" s="32"/>
      <c r="E29" s="33">
        <f>E22+E27</f>
        <v>3682.5457580000002</v>
      </c>
      <c r="F29" s="34">
        <f>F22+F27</f>
        <v>88.829826644915826</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463.07277699999941</v>
      </c>
      <c r="F31" s="34">
        <f>F33-(F22+F27)</f>
        <v>11.170173355084174</v>
      </c>
      <c r="G31" s="33"/>
      <c r="H31" s="18"/>
      <c r="I31" s="18"/>
    </row>
    <row r="32" spans="1:9" x14ac:dyDescent="0.2">
      <c r="A32" s="26"/>
      <c r="B32" s="26"/>
      <c r="C32" s="26"/>
      <c r="D32" s="32"/>
      <c r="E32" s="33"/>
      <c r="F32" s="34"/>
      <c r="G32" s="33"/>
      <c r="H32" s="18"/>
      <c r="I32" s="18"/>
    </row>
    <row r="33" spans="1:9" x14ac:dyDescent="0.2">
      <c r="A33" s="35" t="s">
        <v>36</v>
      </c>
      <c r="B33" s="35"/>
      <c r="C33" s="35"/>
      <c r="D33" s="36"/>
      <c r="E33" s="37">
        <v>4145.6185349999996</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62</v>
      </c>
      <c r="C40" s="40">
        <v>12.240399999999999</v>
      </c>
      <c r="D40" s="40">
        <v>12.4857</v>
      </c>
    </row>
    <row r="41" spans="1:9" x14ac:dyDescent="0.2">
      <c r="A41" s="9" t="s">
        <v>1047</v>
      </c>
      <c r="C41" s="40">
        <v>10.519600000000001</v>
      </c>
      <c r="D41" s="40">
        <v>10.731199999999999</v>
      </c>
    </row>
    <row r="42" spans="1:9" x14ac:dyDescent="0.2">
      <c r="A42" s="9" t="s">
        <v>64</v>
      </c>
      <c r="C42" s="40">
        <v>10.5143</v>
      </c>
      <c r="D42" s="40">
        <v>10.3559</v>
      </c>
    </row>
    <row r="43" spans="1:9" x14ac:dyDescent="0.2">
      <c r="A43" s="9" t="s">
        <v>65</v>
      </c>
      <c r="C43" s="40">
        <v>12.294600000000001</v>
      </c>
      <c r="D43" s="40">
        <v>12.5535</v>
      </c>
    </row>
    <row r="44" spans="1:9" x14ac:dyDescent="0.2">
      <c r="A44" s="9" t="s">
        <v>69</v>
      </c>
      <c r="C44" s="40">
        <v>10.5694</v>
      </c>
      <c r="D44" s="40">
        <v>10.7919</v>
      </c>
    </row>
    <row r="45" spans="1:9" x14ac:dyDescent="0.2">
      <c r="A45" s="9" t="s">
        <v>67</v>
      </c>
      <c r="C45" s="40">
        <v>10.5654</v>
      </c>
      <c r="D45" s="40">
        <v>10.4183</v>
      </c>
    </row>
    <row r="47" spans="1:9" x14ac:dyDescent="0.2">
      <c r="A47" s="18" t="s">
        <v>45</v>
      </c>
    </row>
    <row r="48" spans="1:9" x14ac:dyDescent="0.2">
      <c r="A48" s="77" t="s">
        <v>59</v>
      </c>
      <c r="B48" s="78"/>
      <c r="C48" s="43" t="s">
        <v>60</v>
      </c>
    </row>
    <row r="49" spans="1:6" x14ac:dyDescent="0.2">
      <c r="A49" s="73" t="s">
        <v>64</v>
      </c>
      <c r="B49" s="74"/>
      <c r="C49" s="44">
        <v>0.36499999999999999</v>
      </c>
    </row>
    <row r="50" spans="1:6" x14ac:dyDescent="0.2">
      <c r="A50" s="73" t="s">
        <v>67</v>
      </c>
      <c r="B50" s="74"/>
      <c r="C50" s="44">
        <v>0.36499999999999999</v>
      </c>
    </row>
    <row r="51" spans="1:6" x14ac:dyDescent="0.2">
      <c r="A51" s="9" t="s">
        <v>61</v>
      </c>
    </row>
    <row r="52" spans="1:6" x14ac:dyDescent="0.2">
      <c r="A52" s="9" t="s">
        <v>44</v>
      </c>
    </row>
    <row r="54" spans="1:6" x14ac:dyDescent="0.2">
      <c r="A54" s="18" t="s">
        <v>811</v>
      </c>
      <c r="D54" s="42">
        <v>0.35804895838356199</v>
      </c>
      <c r="E54" s="13" t="s">
        <v>47</v>
      </c>
    </row>
    <row r="56" spans="1:6" x14ac:dyDescent="0.2">
      <c r="A56" s="18" t="s">
        <v>724</v>
      </c>
      <c r="D56" s="41" t="s">
        <v>46</v>
      </c>
    </row>
    <row r="58" spans="1:6" x14ac:dyDescent="0.2">
      <c r="A58" s="47" t="s">
        <v>812</v>
      </c>
      <c r="D58" s="9"/>
      <c r="F58" s="55"/>
    </row>
    <row r="59" spans="1:6" x14ac:dyDescent="0.2">
      <c r="A59" s="47"/>
      <c r="D59" s="9"/>
      <c r="F59" s="55"/>
    </row>
    <row r="60" spans="1:6" x14ac:dyDescent="0.2">
      <c r="A60" s="47" t="s">
        <v>813</v>
      </c>
      <c r="D60" s="9"/>
      <c r="F60" s="55"/>
    </row>
    <row r="61" spans="1:6" x14ac:dyDescent="0.2">
      <c r="A61" s="58"/>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47" t="s">
        <v>1048</v>
      </c>
      <c r="D74" s="9"/>
      <c r="F74" s="55"/>
    </row>
    <row r="75" spans="1:6" x14ac:dyDescent="0.2">
      <c r="A75" s="56"/>
      <c r="D75" s="9"/>
      <c r="F75" s="55"/>
    </row>
    <row r="76" spans="1:6" x14ac:dyDescent="0.2">
      <c r="A76" s="47" t="s">
        <v>815</v>
      </c>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D91" s="9"/>
      <c r="F91" s="55"/>
    </row>
    <row r="92" spans="1:6" x14ac:dyDescent="0.2">
      <c r="D92" s="9"/>
      <c r="F92" s="55"/>
    </row>
    <row r="93" spans="1:6" x14ac:dyDescent="0.2">
      <c r="D93" s="9"/>
      <c r="F93" s="55"/>
    </row>
    <row r="94" spans="1:6" x14ac:dyDescent="0.2">
      <c r="D94" s="9"/>
      <c r="F94" s="55"/>
    </row>
    <row r="95" spans="1:6" x14ac:dyDescent="0.2">
      <c r="D95" s="9"/>
      <c r="F95" s="55"/>
    </row>
  </sheetData>
  <mergeCells count="4">
    <mergeCell ref="A1:G1"/>
    <mergeCell ref="A48:B48"/>
    <mergeCell ref="A49:B49"/>
    <mergeCell ref="A50:B50"/>
  </mergeCells>
  <conditionalFormatting sqref="F2:F3 F5:F57 F96:F65536">
    <cfRule type="cellIs" dxfId="104" priority="2" stopIfTrue="1" operator="between">
      <formula>0.009</formula>
      <formula>-0.009</formula>
    </cfRule>
  </conditionalFormatting>
  <conditionalFormatting sqref="F58:F95">
    <cfRule type="cellIs" dxfId="103"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1056</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1057</v>
      </c>
      <c r="B7" s="27" t="s">
        <v>1058</v>
      </c>
      <c r="C7" s="27" t="s">
        <v>78</v>
      </c>
      <c r="D7" s="31">
        <v>23</v>
      </c>
      <c r="E7" s="29">
        <v>305.09384999999997</v>
      </c>
      <c r="F7" s="30">
        <v>12.056698982648699</v>
      </c>
      <c r="G7" s="29">
        <v>4.5496999999999996</v>
      </c>
    </row>
    <row r="8" spans="1:7" x14ac:dyDescent="0.2">
      <c r="A8" s="27" t="s">
        <v>1059</v>
      </c>
      <c r="B8" s="27" t="s">
        <v>1060</v>
      </c>
      <c r="C8" s="27" t="s">
        <v>78</v>
      </c>
      <c r="D8" s="31">
        <v>23</v>
      </c>
      <c r="E8" s="29">
        <v>302.75774000000001</v>
      </c>
      <c r="F8" s="30">
        <v>11.9643805859968</v>
      </c>
      <c r="G8" s="29">
        <v>4.55</v>
      </c>
    </row>
    <row r="9" spans="1:7" x14ac:dyDescent="0.2">
      <c r="A9" s="27" t="s">
        <v>1041</v>
      </c>
      <c r="B9" s="27" t="s">
        <v>1042</v>
      </c>
      <c r="C9" s="27" t="s">
        <v>870</v>
      </c>
      <c r="D9" s="31">
        <v>24</v>
      </c>
      <c r="E9" s="29">
        <v>244.40376000000001</v>
      </c>
      <c r="F9" s="30">
        <v>9.6583479625942292</v>
      </c>
      <c r="G9" s="29">
        <v>4.125</v>
      </c>
    </row>
    <row r="10" spans="1:7" x14ac:dyDescent="0.2">
      <c r="A10" s="27" t="s">
        <v>1052</v>
      </c>
      <c r="B10" s="27" t="s">
        <v>1053</v>
      </c>
      <c r="C10" s="27" t="s">
        <v>78</v>
      </c>
      <c r="D10" s="31">
        <v>24</v>
      </c>
      <c r="E10" s="29">
        <v>241.23912000000001</v>
      </c>
      <c r="F10" s="30">
        <v>9.5332877168093706</v>
      </c>
      <c r="G10" s="29">
        <v>3.5501999999999998</v>
      </c>
    </row>
    <row r="11" spans="1:7" x14ac:dyDescent="0.2">
      <c r="A11" s="27" t="s">
        <v>1054</v>
      </c>
      <c r="B11" s="27" t="s">
        <v>1055</v>
      </c>
      <c r="C11" s="27" t="s">
        <v>984</v>
      </c>
      <c r="D11" s="31">
        <v>18</v>
      </c>
      <c r="E11" s="29">
        <v>237.27798000000001</v>
      </c>
      <c r="F11" s="30">
        <v>9.3767513834544705</v>
      </c>
      <c r="G11" s="29">
        <v>4.6299000000000001</v>
      </c>
    </row>
    <row r="12" spans="1:7" x14ac:dyDescent="0.2">
      <c r="A12" s="27" t="s">
        <v>1050</v>
      </c>
      <c r="B12" s="27" t="s">
        <v>1051</v>
      </c>
      <c r="C12" s="27" t="s">
        <v>78</v>
      </c>
      <c r="D12" s="31">
        <v>23</v>
      </c>
      <c r="E12" s="29">
        <v>233.98957999999999</v>
      </c>
      <c r="F12" s="30">
        <v>9.2468003899010291</v>
      </c>
      <c r="G12" s="29">
        <v>3.92</v>
      </c>
    </row>
    <row r="13" spans="1:7" x14ac:dyDescent="0.2">
      <c r="A13" s="27" t="s">
        <v>902</v>
      </c>
      <c r="B13" s="27" t="s">
        <v>903</v>
      </c>
      <c r="C13" s="27" t="s">
        <v>904</v>
      </c>
      <c r="D13" s="31">
        <v>21</v>
      </c>
      <c r="E13" s="29">
        <v>213.12858</v>
      </c>
      <c r="F13" s="30">
        <v>8.4224153769712906</v>
      </c>
      <c r="G13" s="29">
        <v>4.3998999999999997</v>
      </c>
    </row>
    <row r="14" spans="1:7" x14ac:dyDescent="0.2">
      <c r="A14" s="27" t="s">
        <v>1043</v>
      </c>
      <c r="B14" s="27" t="s">
        <v>1044</v>
      </c>
      <c r="C14" s="27" t="s">
        <v>78</v>
      </c>
      <c r="D14" s="31">
        <v>14</v>
      </c>
      <c r="E14" s="29">
        <v>184.30482000000001</v>
      </c>
      <c r="F14" s="30">
        <v>7.2833580086627796</v>
      </c>
      <c r="G14" s="29">
        <v>5.1749999999999998</v>
      </c>
    </row>
    <row r="15" spans="1:7" x14ac:dyDescent="0.2">
      <c r="A15" s="27" t="s">
        <v>961</v>
      </c>
      <c r="B15" s="27" t="s">
        <v>962</v>
      </c>
      <c r="C15" s="27" t="s">
        <v>78</v>
      </c>
      <c r="D15" s="31">
        <v>11</v>
      </c>
      <c r="E15" s="29">
        <v>111.28821000000001</v>
      </c>
      <c r="F15" s="30">
        <v>4.3978875624264502</v>
      </c>
      <c r="G15" s="29">
        <v>3.9998999999999998</v>
      </c>
    </row>
    <row r="16" spans="1:7" x14ac:dyDescent="0.2">
      <c r="A16" s="27" t="s">
        <v>915</v>
      </c>
      <c r="B16" s="27" t="s">
        <v>916</v>
      </c>
      <c r="C16" s="27" t="s">
        <v>78</v>
      </c>
      <c r="D16" s="31">
        <v>6</v>
      </c>
      <c r="E16" s="29">
        <v>60.987299999999998</v>
      </c>
      <c r="F16" s="30">
        <v>2.4100961650472299</v>
      </c>
      <c r="G16" s="29">
        <v>4.125</v>
      </c>
    </row>
    <row r="17" spans="1:9" x14ac:dyDescent="0.2">
      <c r="A17" s="27" t="s">
        <v>947</v>
      </c>
      <c r="B17" s="27" t="s">
        <v>948</v>
      </c>
      <c r="C17" s="27" t="s">
        <v>78</v>
      </c>
      <c r="D17" s="31">
        <v>3</v>
      </c>
      <c r="E17" s="29">
        <v>30.348600000000001</v>
      </c>
      <c r="F17" s="30">
        <v>1.1993159965197999</v>
      </c>
      <c r="G17" s="29">
        <v>3.7551999999999999</v>
      </c>
    </row>
    <row r="18" spans="1:9" x14ac:dyDescent="0.2">
      <c r="A18" s="27" t="s">
        <v>919</v>
      </c>
      <c r="B18" s="27" t="s">
        <v>920</v>
      </c>
      <c r="C18" s="27" t="s">
        <v>78</v>
      </c>
      <c r="D18" s="31">
        <v>2</v>
      </c>
      <c r="E18" s="29">
        <v>20.264040000000001</v>
      </c>
      <c r="F18" s="30">
        <v>0.80079434722251397</v>
      </c>
      <c r="G18" s="29">
        <v>3.8999000000000001</v>
      </c>
    </row>
    <row r="19" spans="1:9" x14ac:dyDescent="0.2">
      <c r="A19" s="27" t="s">
        <v>1045</v>
      </c>
      <c r="B19" s="27" t="s">
        <v>1046</v>
      </c>
      <c r="C19" s="27" t="s">
        <v>870</v>
      </c>
      <c r="D19" s="31">
        <v>11</v>
      </c>
      <c r="E19" s="29">
        <v>11.144518</v>
      </c>
      <c r="F19" s="30">
        <v>0.44040907029987902</v>
      </c>
      <c r="G19" s="29">
        <v>3.875</v>
      </c>
    </row>
    <row r="20" spans="1:9" x14ac:dyDescent="0.2">
      <c r="A20" s="27" t="s">
        <v>1061</v>
      </c>
      <c r="B20" s="27" t="s">
        <v>1062</v>
      </c>
      <c r="C20" s="27" t="s">
        <v>870</v>
      </c>
      <c r="D20" s="31">
        <v>1</v>
      </c>
      <c r="E20" s="29">
        <v>10.272040000000001</v>
      </c>
      <c r="F20" s="30">
        <v>0.40593048407146598</v>
      </c>
      <c r="G20" s="29">
        <v>4.6398999999999999</v>
      </c>
    </row>
    <row r="21" spans="1:9" x14ac:dyDescent="0.2">
      <c r="A21" s="27" t="s">
        <v>951</v>
      </c>
      <c r="B21" s="27" t="s">
        <v>952</v>
      </c>
      <c r="C21" s="27" t="s">
        <v>78</v>
      </c>
      <c r="D21" s="31">
        <v>1</v>
      </c>
      <c r="E21" s="29">
        <v>10.163740000000001</v>
      </c>
      <c r="F21" s="30">
        <v>0.40165068459395797</v>
      </c>
      <c r="G21" s="29">
        <v>4.1142000000000003</v>
      </c>
    </row>
    <row r="22" spans="1:9" x14ac:dyDescent="0.2">
      <c r="A22" s="26" t="s">
        <v>33</v>
      </c>
      <c r="B22" s="26"/>
      <c r="C22" s="26"/>
      <c r="D22" s="32"/>
      <c r="E22" s="33">
        <f>SUM(E6:E21)</f>
        <v>2216.6638779999998</v>
      </c>
      <c r="F22" s="34">
        <f>SUM(F6:F21)</f>
        <v>87.59812471721996</v>
      </c>
      <c r="G22" s="33"/>
      <c r="H22" s="18"/>
      <c r="I22" s="18"/>
    </row>
    <row r="23" spans="1:9" x14ac:dyDescent="0.2">
      <c r="A23" s="27"/>
      <c r="B23" s="27"/>
      <c r="C23" s="27"/>
      <c r="D23" s="28"/>
      <c r="E23" s="29"/>
      <c r="F23" s="30"/>
      <c r="G23" s="29"/>
    </row>
    <row r="24" spans="1:9" x14ac:dyDescent="0.2">
      <c r="A24" s="26" t="s">
        <v>48</v>
      </c>
      <c r="B24" s="27"/>
      <c r="C24" s="27"/>
      <c r="D24" s="28"/>
      <c r="E24" s="29"/>
      <c r="F24" s="30"/>
      <c r="G24" s="29"/>
    </row>
    <row r="25" spans="1:9" x14ac:dyDescent="0.2">
      <c r="A25" s="26" t="s">
        <v>49</v>
      </c>
      <c r="B25" s="27"/>
      <c r="C25" s="27"/>
      <c r="D25" s="28"/>
      <c r="E25" s="29"/>
      <c r="F25" s="30"/>
      <c r="G25" s="29"/>
    </row>
    <row r="26" spans="1:9" x14ac:dyDescent="0.2">
      <c r="A26" s="27" t="s">
        <v>965</v>
      </c>
      <c r="B26" s="27" t="s">
        <v>966</v>
      </c>
      <c r="C26" s="27" t="s">
        <v>50</v>
      </c>
      <c r="D26" s="31">
        <v>255</v>
      </c>
      <c r="E26" s="29">
        <v>249.65367000000001</v>
      </c>
      <c r="F26" s="30">
        <v>9.8658139097314699</v>
      </c>
      <c r="G26" s="29">
        <v>4.05</v>
      </c>
    </row>
    <row r="27" spans="1:9" x14ac:dyDescent="0.2">
      <c r="A27" s="26" t="s">
        <v>33</v>
      </c>
      <c r="B27" s="26"/>
      <c r="C27" s="26"/>
      <c r="D27" s="32"/>
      <c r="E27" s="33">
        <f>SUM(E25:E26)</f>
        <v>249.65367000000001</v>
      </c>
      <c r="F27" s="34">
        <f>SUM(F25:F26)</f>
        <v>9.8658139097314699</v>
      </c>
      <c r="G27" s="33"/>
      <c r="H27" s="18"/>
      <c r="I27" s="18"/>
    </row>
    <row r="28" spans="1:9" x14ac:dyDescent="0.2">
      <c r="A28" s="27"/>
      <c r="B28" s="27"/>
      <c r="C28" s="27"/>
      <c r="D28" s="28"/>
      <c r="E28" s="29"/>
      <c r="F28" s="30"/>
      <c r="G28" s="29"/>
    </row>
    <row r="29" spans="1:9" x14ac:dyDescent="0.2">
      <c r="A29" s="26" t="s">
        <v>35</v>
      </c>
      <c r="B29" s="26"/>
      <c r="C29" s="26"/>
      <c r="D29" s="32"/>
      <c r="E29" s="33">
        <f>E22+E27</f>
        <v>2466.317548</v>
      </c>
      <c r="F29" s="34">
        <f>F22+F27</f>
        <v>97.463938626951432</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64.174840000000131</v>
      </c>
      <c r="F31" s="34">
        <f>F33-(F22+F27)</f>
        <v>2.5360613730485682</v>
      </c>
      <c r="G31" s="33"/>
      <c r="H31" s="18"/>
      <c r="I31" s="18"/>
    </row>
    <row r="32" spans="1:9" x14ac:dyDescent="0.2">
      <c r="A32" s="26"/>
      <c r="B32" s="26"/>
      <c r="C32" s="26"/>
      <c r="D32" s="32"/>
      <c r="E32" s="33"/>
      <c r="F32" s="34"/>
      <c r="G32" s="33"/>
      <c r="H32" s="18"/>
      <c r="I32" s="18"/>
    </row>
    <row r="33" spans="1:9" x14ac:dyDescent="0.2">
      <c r="A33" s="35" t="s">
        <v>36</v>
      </c>
      <c r="B33" s="35"/>
      <c r="C33" s="35"/>
      <c r="D33" s="36"/>
      <c r="E33" s="37">
        <v>2530.4923880000001</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62</v>
      </c>
      <c r="C40" s="40">
        <v>12.3216</v>
      </c>
      <c r="D40" s="40">
        <v>12.5701</v>
      </c>
    </row>
    <row r="41" spans="1:9" x14ac:dyDescent="0.2">
      <c r="A41" s="9" t="s">
        <v>1047</v>
      </c>
      <c r="C41" s="40">
        <v>10.601100000000001</v>
      </c>
      <c r="D41" s="40">
        <v>10.8148</v>
      </c>
    </row>
    <row r="42" spans="1:9" x14ac:dyDescent="0.2">
      <c r="A42" s="9" t="s">
        <v>64</v>
      </c>
      <c r="C42" s="40">
        <v>10.4245</v>
      </c>
      <c r="D42" s="40">
        <v>10.237500000000001</v>
      </c>
    </row>
    <row r="43" spans="1:9" x14ac:dyDescent="0.2">
      <c r="A43" s="9" t="s">
        <v>65</v>
      </c>
      <c r="C43" s="40">
        <v>12.3916</v>
      </c>
      <c r="D43" s="40">
        <v>12.6572</v>
      </c>
    </row>
    <row r="44" spans="1:9" x14ac:dyDescent="0.2">
      <c r="A44" s="9" t="s">
        <v>69</v>
      </c>
      <c r="C44" s="40">
        <v>10.668100000000001</v>
      </c>
      <c r="D44" s="40">
        <v>10.896699999999999</v>
      </c>
    </row>
    <row r="45" spans="1:9" x14ac:dyDescent="0.2">
      <c r="A45" s="9" t="s">
        <v>67</v>
      </c>
      <c r="C45" s="40">
        <v>10.489599999999999</v>
      </c>
      <c r="D45" s="40">
        <v>10.317</v>
      </c>
    </row>
    <row r="47" spans="1:9" x14ac:dyDescent="0.2">
      <c r="A47" s="18" t="s">
        <v>45</v>
      </c>
    </row>
    <row r="48" spans="1:9" x14ac:dyDescent="0.2">
      <c r="A48" s="77" t="s">
        <v>59</v>
      </c>
      <c r="B48" s="78"/>
      <c r="C48" s="43" t="s">
        <v>60</v>
      </c>
    </row>
    <row r="49" spans="1:6" x14ac:dyDescent="0.2">
      <c r="A49" s="73" t="s">
        <v>64</v>
      </c>
      <c r="B49" s="74"/>
      <c r="C49" s="44">
        <v>0.39500000000000002</v>
      </c>
    </row>
    <row r="50" spans="1:6" x14ac:dyDescent="0.2">
      <c r="A50" s="73" t="s">
        <v>67</v>
      </c>
      <c r="B50" s="74"/>
      <c r="C50" s="44">
        <v>0.39500000000000002</v>
      </c>
    </row>
    <row r="51" spans="1:6" x14ac:dyDescent="0.2">
      <c r="A51" s="9" t="s">
        <v>61</v>
      </c>
    </row>
    <row r="52" spans="1:6" x14ac:dyDescent="0.2">
      <c r="A52" s="9" t="s">
        <v>44</v>
      </c>
    </row>
    <row r="54" spans="1:6" x14ac:dyDescent="0.2">
      <c r="A54" s="18" t="s">
        <v>811</v>
      </c>
      <c r="D54" s="42">
        <v>0.40272711723287702</v>
      </c>
      <c r="E54" s="13" t="s">
        <v>47</v>
      </c>
    </row>
    <row r="56" spans="1:6" x14ac:dyDescent="0.2">
      <c r="A56" s="18" t="s">
        <v>724</v>
      </c>
      <c r="D56" s="41" t="s">
        <v>46</v>
      </c>
    </row>
    <row r="58" spans="1:6" x14ac:dyDescent="0.2">
      <c r="A58" s="47" t="s">
        <v>812</v>
      </c>
      <c r="D58" s="9"/>
      <c r="F58" s="55"/>
    </row>
    <row r="59" spans="1:6" x14ac:dyDescent="0.2">
      <c r="A59" s="47"/>
      <c r="D59" s="9"/>
      <c r="F59" s="55"/>
    </row>
    <row r="60" spans="1:6" x14ac:dyDescent="0.2">
      <c r="A60" s="47" t="s">
        <v>813</v>
      </c>
      <c r="D60" s="9"/>
      <c r="F60" s="55"/>
    </row>
    <row r="61" spans="1:6" x14ac:dyDescent="0.2">
      <c r="A61" s="58"/>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47" t="s">
        <v>1048</v>
      </c>
      <c r="D74" s="9"/>
      <c r="F74" s="55"/>
    </row>
    <row r="75" spans="1:6" x14ac:dyDescent="0.2">
      <c r="A75" s="56"/>
      <c r="D75" s="9"/>
      <c r="F75" s="55"/>
    </row>
    <row r="76" spans="1:6" x14ac:dyDescent="0.2">
      <c r="A76" s="47" t="s">
        <v>815</v>
      </c>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sheetData>
  <mergeCells count="4">
    <mergeCell ref="A1:G1"/>
    <mergeCell ref="A48:B48"/>
    <mergeCell ref="A49:B49"/>
    <mergeCell ref="A50:B50"/>
  </mergeCells>
  <conditionalFormatting sqref="F2:F3 F5:F57 F91:F65536">
    <cfRule type="cellIs" dxfId="102" priority="2" stopIfTrue="1" operator="between">
      <formula>0.009</formula>
      <formula>-0.009</formula>
    </cfRule>
  </conditionalFormatting>
  <conditionalFormatting sqref="F58:F90">
    <cfRule type="cellIs" dxfId="101"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1063</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1057</v>
      </c>
      <c r="B7" s="27" t="s">
        <v>1058</v>
      </c>
      <c r="C7" s="27" t="s">
        <v>78</v>
      </c>
      <c r="D7" s="31">
        <v>68</v>
      </c>
      <c r="E7" s="29">
        <v>902.01660000000004</v>
      </c>
      <c r="F7" s="30">
        <v>11.9082187958963</v>
      </c>
      <c r="G7" s="29">
        <v>4.5496999999999996</v>
      </c>
    </row>
    <row r="8" spans="1:7" x14ac:dyDescent="0.2">
      <c r="A8" s="27" t="s">
        <v>1041</v>
      </c>
      <c r="B8" s="27" t="s">
        <v>1042</v>
      </c>
      <c r="C8" s="27" t="s">
        <v>870</v>
      </c>
      <c r="D8" s="31">
        <v>71</v>
      </c>
      <c r="E8" s="29">
        <v>723.02778999999998</v>
      </c>
      <c r="F8" s="30">
        <v>9.5452490772712295</v>
      </c>
      <c r="G8" s="29">
        <v>4.125</v>
      </c>
    </row>
    <row r="9" spans="1:7" x14ac:dyDescent="0.2">
      <c r="A9" s="27" t="s">
        <v>1052</v>
      </c>
      <c r="B9" s="27" t="s">
        <v>1053</v>
      </c>
      <c r="C9" s="27" t="s">
        <v>78</v>
      </c>
      <c r="D9" s="31">
        <v>71</v>
      </c>
      <c r="E9" s="29">
        <v>713.66573000000005</v>
      </c>
      <c r="F9" s="30">
        <v>9.4216532821824206</v>
      </c>
      <c r="G9" s="29">
        <v>3.5501999999999998</v>
      </c>
    </row>
    <row r="10" spans="1:7" x14ac:dyDescent="0.2">
      <c r="A10" s="27" t="s">
        <v>1064</v>
      </c>
      <c r="B10" s="27" t="s">
        <v>1065</v>
      </c>
      <c r="C10" s="27" t="s">
        <v>745</v>
      </c>
      <c r="D10" s="31">
        <v>70000</v>
      </c>
      <c r="E10" s="29">
        <v>713.1558</v>
      </c>
      <c r="F10" s="30">
        <v>9.4149213018501392</v>
      </c>
      <c r="G10" s="29">
        <v>4.78</v>
      </c>
    </row>
    <row r="11" spans="1:7" x14ac:dyDescent="0.2">
      <c r="A11" s="27" t="s">
        <v>1050</v>
      </c>
      <c r="B11" s="27" t="s">
        <v>1051</v>
      </c>
      <c r="C11" s="27" t="s">
        <v>78</v>
      </c>
      <c r="D11" s="31">
        <v>70</v>
      </c>
      <c r="E11" s="29">
        <v>712.1422</v>
      </c>
      <c r="F11" s="30">
        <v>9.4015399842873304</v>
      </c>
      <c r="G11" s="29">
        <v>3.92</v>
      </c>
    </row>
    <row r="12" spans="1:7" x14ac:dyDescent="0.2">
      <c r="A12" s="27" t="s">
        <v>902</v>
      </c>
      <c r="B12" s="27" t="s">
        <v>903</v>
      </c>
      <c r="C12" s="27" t="s">
        <v>904</v>
      </c>
      <c r="D12" s="31">
        <v>70</v>
      </c>
      <c r="E12" s="29">
        <v>710.42859999999996</v>
      </c>
      <c r="F12" s="30">
        <v>9.3789174253137499</v>
      </c>
      <c r="G12" s="29">
        <v>4.3998999999999997</v>
      </c>
    </row>
    <row r="13" spans="1:7" x14ac:dyDescent="0.2">
      <c r="A13" s="27" t="s">
        <v>959</v>
      </c>
      <c r="B13" s="27" t="s">
        <v>960</v>
      </c>
      <c r="C13" s="27" t="s">
        <v>870</v>
      </c>
      <c r="D13" s="31">
        <v>47</v>
      </c>
      <c r="E13" s="29">
        <v>629.84793999999999</v>
      </c>
      <c r="F13" s="30">
        <v>8.3151098080285202</v>
      </c>
      <c r="G13" s="29">
        <v>4.7350000000000003</v>
      </c>
    </row>
    <row r="14" spans="1:7" x14ac:dyDescent="0.2">
      <c r="A14" s="27" t="s">
        <v>961</v>
      </c>
      <c r="B14" s="27" t="s">
        <v>962</v>
      </c>
      <c r="C14" s="27" t="s">
        <v>78</v>
      </c>
      <c r="D14" s="31">
        <v>37</v>
      </c>
      <c r="E14" s="29">
        <v>374.33307000000002</v>
      </c>
      <c r="F14" s="30">
        <v>4.9418603827241601</v>
      </c>
      <c r="G14" s="29">
        <v>3.9998999999999998</v>
      </c>
    </row>
    <row r="15" spans="1:7" x14ac:dyDescent="0.2">
      <c r="A15" s="27" t="s">
        <v>1061</v>
      </c>
      <c r="B15" s="27" t="s">
        <v>1062</v>
      </c>
      <c r="C15" s="27" t="s">
        <v>870</v>
      </c>
      <c r="D15" s="31">
        <v>31</v>
      </c>
      <c r="E15" s="29">
        <v>318.43324000000001</v>
      </c>
      <c r="F15" s="30">
        <v>4.2038834915079697</v>
      </c>
      <c r="G15" s="29">
        <v>4.6398999999999999</v>
      </c>
    </row>
    <row r="16" spans="1:7" x14ac:dyDescent="0.2">
      <c r="A16" s="27" t="s">
        <v>1054</v>
      </c>
      <c r="B16" s="27" t="s">
        <v>1055</v>
      </c>
      <c r="C16" s="27" t="s">
        <v>984</v>
      </c>
      <c r="D16" s="31">
        <v>20</v>
      </c>
      <c r="E16" s="29">
        <v>263.6422</v>
      </c>
      <c r="F16" s="30">
        <v>3.4805445946687001</v>
      </c>
      <c r="G16" s="29">
        <v>4.6299000000000001</v>
      </c>
    </row>
    <row r="17" spans="1:9" x14ac:dyDescent="0.2">
      <c r="A17" s="27" t="s">
        <v>915</v>
      </c>
      <c r="B17" s="27" t="s">
        <v>916</v>
      </c>
      <c r="C17" s="27" t="s">
        <v>78</v>
      </c>
      <c r="D17" s="31">
        <v>22</v>
      </c>
      <c r="E17" s="29">
        <v>223.62010000000001</v>
      </c>
      <c r="F17" s="30">
        <v>2.9521818977169598</v>
      </c>
      <c r="G17" s="29">
        <v>4.125</v>
      </c>
    </row>
    <row r="18" spans="1:9" x14ac:dyDescent="0.2">
      <c r="A18" s="27" t="s">
        <v>1016</v>
      </c>
      <c r="B18" s="27" t="s">
        <v>1017</v>
      </c>
      <c r="C18" s="27" t="s">
        <v>1018</v>
      </c>
      <c r="D18" s="31">
        <v>11</v>
      </c>
      <c r="E18" s="29">
        <v>112.21716000000001</v>
      </c>
      <c r="F18" s="30">
        <v>1.48146552284525</v>
      </c>
      <c r="G18" s="29">
        <v>3.875</v>
      </c>
    </row>
    <row r="19" spans="1:9" x14ac:dyDescent="0.2">
      <c r="A19" s="27" t="s">
        <v>1045</v>
      </c>
      <c r="B19" s="27" t="s">
        <v>1046</v>
      </c>
      <c r="C19" s="27" t="s">
        <v>870</v>
      </c>
      <c r="D19" s="31">
        <v>40</v>
      </c>
      <c r="E19" s="29">
        <v>40.52552</v>
      </c>
      <c r="F19" s="30">
        <v>0.53500873373890201</v>
      </c>
      <c r="G19" s="29">
        <v>3.875</v>
      </c>
    </row>
    <row r="20" spans="1:9" x14ac:dyDescent="0.2">
      <c r="A20" s="27" t="s">
        <v>951</v>
      </c>
      <c r="B20" s="27" t="s">
        <v>952</v>
      </c>
      <c r="C20" s="27" t="s">
        <v>78</v>
      </c>
      <c r="D20" s="31">
        <v>3</v>
      </c>
      <c r="E20" s="29">
        <v>30.491219999999998</v>
      </c>
      <c r="F20" s="30">
        <v>0.40253817847011703</v>
      </c>
      <c r="G20" s="29">
        <v>4.1142000000000003</v>
      </c>
    </row>
    <row r="21" spans="1:9" x14ac:dyDescent="0.2">
      <c r="A21" s="27" t="s">
        <v>1039</v>
      </c>
      <c r="B21" s="27" t="s">
        <v>1040</v>
      </c>
      <c r="C21" s="27" t="s">
        <v>78</v>
      </c>
      <c r="D21" s="31">
        <v>2</v>
      </c>
      <c r="E21" s="29">
        <v>26.34056</v>
      </c>
      <c r="F21" s="30">
        <v>0.34774210550718598</v>
      </c>
      <c r="G21" s="29">
        <v>4.5250000000000004</v>
      </c>
    </row>
    <row r="22" spans="1:9" x14ac:dyDescent="0.2">
      <c r="A22" s="27" t="s">
        <v>947</v>
      </c>
      <c r="B22" s="27" t="s">
        <v>948</v>
      </c>
      <c r="C22" s="27" t="s">
        <v>78</v>
      </c>
      <c r="D22" s="31">
        <v>1</v>
      </c>
      <c r="E22" s="29">
        <v>10.116199999999999</v>
      </c>
      <c r="F22" s="30">
        <v>0.133551780513846</v>
      </c>
      <c r="G22" s="29">
        <v>3.7551999999999999</v>
      </c>
    </row>
    <row r="23" spans="1:9" x14ac:dyDescent="0.2">
      <c r="A23" s="26" t="s">
        <v>33</v>
      </c>
      <c r="B23" s="26"/>
      <c r="C23" s="26"/>
      <c r="D23" s="32"/>
      <c r="E23" s="33">
        <f>SUM(E6:E22)</f>
        <v>6504.0039300000008</v>
      </c>
      <c r="F23" s="34">
        <f>SUM(F6:F22)</f>
        <v>85.864386362522779</v>
      </c>
      <c r="G23" s="33"/>
      <c r="H23" s="18"/>
      <c r="I23" s="18"/>
    </row>
    <row r="24" spans="1:9" x14ac:dyDescent="0.2">
      <c r="A24" s="27"/>
      <c r="B24" s="27"/>
      <c r="C24" s="27"/>
      <c r="D24" s="28"/>
      <c r="E24" s="29"/>
      <c r="F24" s="30"/>
      <c r="G24" s="29"/>
    </row>
    <row r="25" spans="1:9" x14ac:dyDescent="0.2">
      <c r="A25" s="26" t="s">
        <v>48</v>
      </c>
      <c r="B25" s="27"/>
      <c r="C25" s="27"/>
      <c r="D25" s="28"/>
      <c r="E25" s="29"/>
      <c r="F25" s="30"/>
      <c r="G25" s="29"/>
    </row>
    <row r="26" spans="1:9" x14ac:dyDescent="0.2">
      <c r="A26" s="26" t="s">
        <v>49</v>
      </c>
      <c r="B26" s="27"/>
      <c r="C26" s="27"/>
      <c r="D26" s="28"/>
      <c r="E26" s="29"/>
      <c r="F26" s="30"/>
      <c r="G26" s="29"/>
    </row>
    <row r="27" spans="1:9" x14ac:dyDescent="0.2">
      <c r="A27" s="27" t="s">
        <v>965</v>
      </c>
      <c r="B27" s="27" t="s">
        <v>966</v>
      </c>
      <c r="C27" s="27" t="s">
        <v>50</v>
      </c>
      <c r="D27" s="31">
        <v>760</v>
      </c>
      <c r="E27" s="29">
        <v>744.06583999999998</v>
      </c>
      <c r="F27" s="30">
        <v>9.8229886470740606</v>
      </c>
      <c r="G27" s="29">
        <v>4.05</v>
      </c>
    </row>
    <row r="28" spans="1:9" x14ac:dyDescent="0.2">
      <c r="A28" s="26" t="s">
        <v>33</v>
      </c>
      <c r="B28" s="26"/>
      <c r="C28" s="26"/>
      <c r="D28" s="32"/>
      <c r="E28" s="33">
        <f>SUM(E26:E27)</f>
        <v>744.06583999999998</v>
      </c>
      <c r="F28" s="34">
        <f>SUM(F26:F27)</f>
        <v>9.8229886470740606</v>
      </c>
      <c r="G28" s="33"/>
      <c r="H28" s="18"/>
      <c r="I28" s="18"/>
    </row>
    <row r="29" spans="1:9" x14ac:dyDescent="0.2">
      <c r="A29" s="27"/>
      <c r="B29" s="27"/>
      <c r="C29" s="27"/>
      <c r="D29" s="28"/>
      <c r="E29" s="29"/>
      <c r="F29" s="30"/>
      <c r="G29" s="29"/>
    </row>
    <row r="30" spans="1:9" x14ac:dyDescent="0.2">
      <c r="A30" s="26" t="s">
        <v>35</v>
      </c>
      <c r="B30" s="26"/>
      <c r="C30" s="26"/>
      <c r="D30" s="32"/>
      <c r="E30" s="33">
        <f>E23+E28</f>
        <v>7248.069770000001</v>
      </c>
      <c r="F30" s="34">
        <f>F23+F28</f>
        <v>95.687375009596835</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326.67012569999861</v>
      </c>
      <c r="F32" s="34">
        <f>F34-(F23+F28)</f>
        <v>4.3126249904031653</v>
      </c>
      <c r="G32" s="33"/>
      <c r="H32" s="18"/>
      <c r="I32" s="18"/>
    </row>
    <row r="33" spans="1:9" x14ac:dyDescent="0.2">
      <c r="A33" s="26"/>
      <c r="B33" s="26"/>
      <c r="C33" s="26"/>
      <c r="D33" s="32"/>
      <c r="E33" s="33"/>
      <c r="F33" s="34"/>
      <c r="G33" s="33"/>
      <c r="H33" s="18"/>
      <c r="I33" s="18"/>
    </row>
    <row r="34" spans="1:9" x14ac:dyDescent="0.2">
      <c r="A34" s="35" t="s">
        <v>36</v>
      </c>
      <c r="B34" s="35"/>
      <c r="C34" s="35"/>
      <c r="D34" s="36"/>
      <c r="E34" s="37">
        <v>7574.7398956999996</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62</v>
      </c>
      <c r="C41" s="40">
        <v>12.341100000000001</v>
      </c>
      <c r="D41" s="40">
        <v>12.5947</v>
      </c>
    </row>
    <row r="42" spans="1:9" x14ac:dyDescent="0.2">
      <c r="A42" s="9" t="s">
        <v>1047</v>
      </c>
      <c r="C42" s="40">
        <v>10.599299999999999</v>
      </c>
      <c r="D42" s="40">
        <v>10.8172</v>
      </c>
    </row>
    <row r="43" spans="1:9" x14ac:dyDescent="0.2">
      <c r="A43" s="9" t="s">
        <v>64</v>
      </c>
      <c r="C43" s="40">
        <v>10.4268</v>
      </c>
      <c r="D43" s="40">
        <v>10.244</v>
      </c>
    </row>
    <row r="44" spans="1:9" x14ac:dyDescent="0.2">
      <c r="A44" s="9" t="s">
        <v>65</v>
      </c>
      <c r="C44" s="40">
        <v>12.4124</v>
      </c>
      <c r="D44" s="40">
        <v>12.683299999999999</v>
      </c>
    </row>
    <row r="45" spans="1:9" x14ac:dyDescent="0.2">
      <c r="A45" s="9" t="s">
        <v>69</v>
      </c>
      <c r="C45" s="40">
        <v>10.667400000000001</v>
      </c>
      <c r="D45" s="40">
        <v>10.9002</v>
      </c>
    </row>
    <row r="47" spans="1:9" x14ac:dyDescent="0.2">
      <c r="A47" s="18" t="s">
        <v>45</v>
      </c>
    </row>
    <row r="48" spans="1:9" x14ac:dyDescent="0.2">
      <c r="A48" s="77" t="s">
        <v>59</v>
      </c>
      <c r="B48" s="78"/>
      <c r="C48" s="43" t="s">
        <v>60</v>
      </c>
    </row>
    <row r="49" spans="1:6" x14ac:dyDescent="0.2">
      <c r="A49" s="73" t="s">
        <v>64</v>
      </c>
      <c r="B49" s="74"/>
      <c r="C49" s="44">
        <v>0.39500000000000002</v>
      </c>
    </row>
    <row r="50" spans="1:6" x14ac:dyDescent="0.2">
      <c r="A50" s="9" t="s">
        <v>61</v>
      </c>
    </row>
    <row r="51" spans="1:6" x14ac:dyDescent="0.2">
      <c r="A51" s="9" t="s">
        <v>44</v>
      </c>
    </row>
    <row r="53" spans="1:6" x14ac:dyDescent="0.2">
      <c r="A53" s="18" t="s">
        <v>811</v>
      </c>
      <c r="D53" s="42">
        <v>0.39670019235616399</v>
      </c>
      <c r="E53" s="13" t="s">
        <v>47</v>
      </c>
    </row>
    <row r="55" spans="1:6" x14ac:dyDescent="0.2">
      <c r="A55" s="18" t="s">
        <v>724</v>
      </c>
      <c r="D55" s="41" t="s">
        <v>46</v>
      </c>
    </row>
    <row r="57" spans="1:6" x14ac:dyDescent="0.2">
      <c r="A57" s="47" t="s">
        <v>812</v>
      </c>
      <c r="D57" s="9"/>
      <c r="F57" s="55"/>
    </row>
    <row r="58" spans="1:6" x14ac:dyDescent="0.2">
      <c r="A58" s="47"/>
      <c r="D58" s="9"/>
      <c r="F58" s="55"/>
    </row>
    <row r="59" spans="1:6" x14ac:dyDescent="0.2">
      <c r="A59" s="47" t="s">
        <v>813</v>
      </c>
      <c r="D59" s="9"/>
      <c r="F59" s="55"/>
    </row>
    <row r="60" spans="1:6" x14ac:dyDescent="0.2">
      <c r="A60" s="58"/>
      <c r="D60" s="9"/>
      <c r="F60" s="55"/>
    </row>
    <row r="61" spans="1:6" x14ac:dyDescent="0.2">
      <c r="A61" s="56"/>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47" t="s">
        <v>1048</v>
      </c>
      <c r="D73" s="9"/>
      <c r="F73" s="55"/>
    </row>
    <row r="74" spans="1:6" x14ac:dyDescent="0.2">
      <c r="A74" s="56"/>
      <c r="D74" s="9"/>
      <c r="F74" s="55"/>
    </row>
    <row r="75" spans="1:6" x14ac:dyDescent="0.2">
      <c r="A75" s="47" t="s">
        <v>815</v>
      </c>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D89" s="9"/>
      <c r="F89" s="55"/>
    </row>
    <row r="90" spans="1:6" x14ac:dyDescent="0.2">
      <c r="D90" s="9"/>
      <c r="F90" s="55"/>
    </row>
    <row r="91" spans="1:6" x14ac:dyDescent="0.2">
      <c r="D91" s="9"/>
      <c r="F91" s="55"/>
    </row>
    <row r="92" spans="1:6" x14ac:dyDescent="0.2">
      <c r="D92" s="9"/>
      <c r="F92" s="55"/>
    </row>
    <row r="93" spans="1:6" x14ac:dyDescent="0.2">
      <c r="D93" s="9"/>
      <c r="F93" s="55"/>
    </row>
    <row r="94" spans="1:6" x14ac:dyDescent="0.2">
      <c r="D94" s="9"/>
      <c r="F94" s="55"/>
    </row>
    <row r="95" spans="1:6" x14ac:dyDescent="0.2">
      <c r="D95" s="9"/>
      <c r="F95" s="55"/>
    </row>
    <row r="96" spans="1:6" x14ac:dyDescent="0.2">
      <c r="D96" s="9"/>
      <c r="F96" s="55"/>
    </row>
  </sheetData>
  <mergeCells count="3">
    <mergeCell ref="A1:G1"/>
    <mergeCell ref="A48:B48"/>
    <mergeCell ref="A49:B49"/>
  </mergeCells>
  <conditionalFormatting sqref="F2:F3 F5:F56 F97:F65536">
    <cfRule type="cellIs" dxfId="100" priority="2" stopIfTrue="1" operator="between">
      <formula>0.009</formula>
      <formula>-0.009</formula>
    </cfRule>
  </conditionalFormatting>
  <conditionalFormatting sqref="F57:F96">
    <cfRule type="cellIs" dxfId="99" priority="1" stopIfTrue="1" operator="between">
      <formula>0.009</formula>
      <formula>-0.009</formula>
    </cfRule>
  </conditionalFormatting>
  <hyperlinks>
    <hyperlink ref="A58"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1066</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923</v>
      </c>
      <c r="B7" s="27" t="s">
        <v>924</v>
      </c>
      <c r="C7" s="27" t="s">
        <v>78</v>
      </c>
      <c r="D7" s="31">
        <v>37</v>
      </c>
      <c r="E7" s="29">
        <v>484.73626000000002</v>
      </c>
      <c r="F7" s="30">
        <v>12.0175200992588</v>
      </c>
      <c r="G7" s="29">
        <v>4.0149999999999997</v>
      </c>
    </row>
    <row r="8" spans="1:7" x14ac:dyDescent="0.2">
      <c r="A8" s="27" t="s">
        <v>1019</v>
      </c>
      <c r="B8" s="27" t="s">
        <v>1020</v>
      </c>
      <c r="C8" s="27" t="s">
        <v>745</v>
      </c>
      <c r="D8" s="31">
        <v>37</v>
      </c>
      <c r="E8" s="29">
        <v>375.57146</v>
      </c>
      <c r="F8" s="30">
        <v>9.3111201733866</v>
      </c>
      <c r="G8" s="29">
        <v>3.9201000000000001</v>
      </c>
    </row>
    <row r="9" spans="1:7" x14ac:dyDescent="0.2">
      <c r="A9" s="27" t="s">
        <v>961</v>
      </c>
      <c r="B9" s="27" t="s">
        <v>962</v>
      </c>
      <c r="C9" s="27" t="s">
        <v>78</v>
      </c>
      <c r="D9" s="31">
        <v>37</v>
      </c>
      <c r="E9" s="29">
        <v>374.33307000000002</v>
      </c>
      <c r="F9" s="30">
        <v>9.2804181650084292</v>
      </c>
      <c r="G9" s="29">
        <v>3.9998999999999998</v>
      </c>
    </row>
    <row r="10" spans="1:7" x14ac:dyDescent="0.2">
      <c r="A10" s="27" t="s">
        <v>1061</v>
      </c>
      <c r="B10" s="27" t="s">
        <v>1062</v>
      </c>
      <c r="C10" s="27" t="s">
        <v>870</v>
      </c>
      <c r="D10" s="31">
        <v>36</v>
      </c>
      <c r="E10" s="29">
        <v>369.79343999999998</v>
      </c>
      <c r="F10" s="30">
        <v>9.1678722317452603</v>
      </c>
      <c r="G10" s="29">
        <v>4.6398999999999999</v>
      </c>
    </row>
    <row r="11" spans="1:7" x14ac:dyDescent="0.2">
      <c r="A11" s="27" t="s">
        <v>902</v>
      </c>
      <c r="B11" s="27" t="s">
        <v>903</v>
      </c>
      <c r="C11" s="27" t="s">
        <v>904</v>
      </c>
      <c r="D11" s="31">
        <v>33</v>
      </c>
      <c r="E11" s="29">
        <v>334.91633999999999</v>
      </c>
      <c r="F11" s="30">
        <v>8.3032035761471494</v>
      </c>
      <c r="G11" s="29">
        <v>4.3998999999999997</v>
      </c>
    </row>
    <row r="12" spans="1:7" x14ac:dyDescent="0.2">
      <c r="A12" s="27" t="s">
        <v>1067</v>
      </c>
      <c r="B12" s="27" t="s">
        <v>1068</v>
      </c>
      <c r="C12" s="27" t="s">
        <v>78</v>
      </c>
      <c r="D12" s="31">
        <v>21</v>
      </c>
      <c r="E12" s="29">
        <v>280.41426000000001</v>
      </c>
      <c r="F12" s="30">
        <v>6.9519948965005902</v>
      </c>
      <c r="G12" s="29">
        <v>5.1749999999999998</v>
      </c>
    </row>
    <row r="13" spans="1:7" x14ac:dyDescent="0.2">
      <c r="A13" s="27" t="s">
        <v>947</v>
      </c>
      <c r="B13" s="27" t="s">
        <v>948</v>
      </c>
      <c r="C13" s="27" t="s">
        <v>78</v>
      </c>
      <c r="D13" s="31">
        <v>27</v>
      </c>
      <c r="E13" s="29">
        <v>273.13740000000001</v>
      </c>
      <c r="F13" s="30">
        <v>6.7715879029955204</v>
      </c>
      <c r="G13" s="29">
        <v>3.7551999999999999</v>
      </c>
    </row>
    <row r="14" spans="1:7" x14ac:dyDescent="0.2">
      <c r="A14" s="27" t="s">
        <v>957</v>
      </c>
      <c r="B14" s="27" t="s">
        <v>958</v>
      </c>
      <c r="C14" s="27" t="s">
        <v>745</v>
      </c>
      <c r="D14" s="31">
        <v>20</v>
      </c>
      <c r="E14" s="29">
        <v>202.27440000000001</v>
      </c>
      <c r="F14" s="30">
        <v>5.0147613623241503</v>
      </c>
      <c r="G14" s="29">
        <v>3.7450999999999999</v>
      </c>
    </row>
    <row r="15" spans="1:7" x14ac:dyDescent="0.2">
      <c r="A15" s="27" t="s">
        <v>951</v>
      </c>
      <c r="B15" s="27" t="s">
        <v>952</v>
      </c>
      <c r="C15" s="27" t="s">
        <v>78</v>
      </c>
      <c r="D15" s="31">
        <v>17</v>
      </c>
      <c r="E15" s="29">
        <v>172.78358</v>
      </c>
      <c r="F15" s="30">
        <v>4.2836286797936101</v>
      </c>
      <c r="G15" s="29">
        <v>4.1142000000000003</v>
      </c>
    </row>
    <row r="16" spans="1:7" x14ac:dyDescent="0.2">
      <c r="A16" s="27" t="s">
        <v>959</v>
      </c>
      <c r="B16" s="27" t="s">
        <v>960</v>
      </c>
      <c r="C16" s="27" t="s">
        <v>870</v>
      </c>
      <c r="D16" s="31">
        <v>12</v>
      </c>
      <c r="E16" s="29">
        <v>160.81224</v>
      </c>
      <c r="F16" s="30">
        <v>3.9868367313945701</v>
      </c>
      <c r="G16" s="29">
        <v>4.7350000000000003</v>
      </c>
    </row>
    <row r="17" spans="1:9" x14ac:dyDescent="0.2">
      <c r="A17" s="27" t="s">
        <v>915</v>
      </c>
      <c r="B17" s="27" t="s">
        <v>916</v>
      </c>
      <c r="C17" s="27" t="s">
        <v>78</v>
      </c>
      <c r="D17" s="31">
        <v>10</v>
      </c>
      <c r="E17" s="29">
        <v>101.6455</v>
      </c>
      <c r="F17" s="30">
        <v>2.5199823905255401</v>
      </c>
      <c r="G17" s="29">
        <v>4.125</v>
      </c>
    </row>
    <row r="18" spans="1:9" x14ac:dyDescent="0.2">
      <c r="A18" s="27" t="s">
        <v>1035</v>
      </c>
      <c r="B18" s="27" t="s">
        <v>1036</v>
      </c>
      <c r="C18" s="27" t="s">
        <v>78</v>
      </c>
      <c r="D18" s="31">
        <v>3</v>
      </c>
      <c r="E18" s="29">
        <v>40.131239999999998</v>
      </c>
      <c r="F18" s="30">
        <v>0.99492863048491298</v>
      </c>
      <c r="G18" s="29">
        <v>4.5496999999999996</v>
      </c>
    </row>
    <row r="19" spans="1:9" x14ac:dyDescent="0.2">
      <c r="A19" s="27" t="s">
        <v>1054</v>
      </c>
      <c r="B19" s="27" t="s">
        <v>1055</v>
      </c>
      <c r="C19" s="27" t="s">
        <v>984</v>
      </c>
      <c r="D19" s="31">
        <v>3</v>
      </c>
      <c r="E19" s="29">
        <v>39.546329999999998</v>
      </c>
      <c r="F19" s="30">
        <v>0.98042761568305503</v>
      </c>
      <c r="G19" s="29">
        <v>4.6299000000000001</v>
      </c>
    </row>
    <row r="20" spans="1:9" x14ac:dyDescent="0.2">
      <c r="A20" s="27" t="s">
        <v>1069</v>
      </c>
      <c r="B20" s="27" t="s">
        <v>1070</v>
      </c>
      <c r="C20" s="27" t="s">
        <v>870</v>
      </c>
      <c r="D20" s="31">
        <v>3</v>
      </c>
      <c r="E20" s="29">
        <v>30.667529999999999</v>
      </c>
      <c r="F20" s="30">
        <v>0.76030552814353602</v>
      </c>
      <c r="G20" s="29">
        <v>4.59</v>
      </c>
    </row>
    <row r="21" spans="1:9" x14ac:dyDescent="0.2">
      <c r="A21" s="27" t="s">
        <v>919</v>
      </c>
      <c r="B21" s="27" t="s">
        <v>920</v>
      </c>
      <c r="C21" s="27" t="s">
        <v>78</v>
      </c>
      <c r="D21" s="31">
        <v>3</v>
      </c>
      <c r="E21" s="29">
        <v>30.396059999999999</v>
      </c>
      <c r="F21" s="30">
        <v>0.75357527821062198</v>
      </c>
      <c r="G21" s="29">
        <v>3.8999000000000001</v>
      </c>
    </row>
    <row r="22" spans="1:9" x14ac:dyDescent="0.2">
      <c r="A22" s="27" t="s">
        <v>1039</v>
      </c>
      <c r="B22" s="27" t="s">
        <v>1040</v>
      </c>
      <c r="C22" s="27" t="s">
        <v>78</v>
      </c>
      <c r="D22" s="31">
        <v>2</v>
      </c>
      <c r="E22" s="29">
        <v>26.34056</v>
      </c>
      <c r="F22" s="30">
        <v>0.65303183472540804</v>
      </c>
      <c r="G22" s="29">
        <v>4.5250000000000004</v>
      </c>
    </row>
    <row r="23" spans="1:9" x14ac:dyDescent="0.2">
      <c r="A23" s="27" t="s">
        <v>1045</v>
      </c>
      <c r="B23" s="27" t="s">
        <v>1046</v>
      </c>
      <c r="C23" s="27" t="s">
        <v>870</v>
      </c>
      <c r="D23" s="31">
        <v>16</v>
      </c>
      <c r="E23" s="29">
        <v>16.210208000000002</v>
      </c>
      <c r="F23" s="30">
        <v>0.40188142816707301</v>
      </c>
      <c r="G23" s="29">
        <v>3.875</v>
      </c>
    </row>
    <row r="24" spans="1:9" x14ac:dyDescent="0.2">
      <c r="A24" s="26" t="s">
        <v>33</v>
      </c>
      <c r="B24" s="26"/>
      <c r="C24" s="26"/>
      <c r="D24" s="32"/>
      <c r="E24" s="33">
        <f>SUM(E6:E23)</f>
        <v>3313.7098780000006</v>
      </c>
      <c r="F24" s="34">
        <f>SUM(F6:F23)</f>
        <v>82.153076524494821</v>
      </c>
      <c r="G24" s="33"/>
      <c r="H24" s="18"/>
      <c r="I24" s="18"/>
    </row>
    <row r="25" spans="1:9" x14ac:dyDescent="0.2">
      <c r="A25" s="27"/>
      <c r="B25" s="27"/>
      <c r="C25" s="27"/>
      <c r="D25" s="28"/>
      <c r="E25" s="29"/>
      <c r="F25" s="30"/>
      <c r="G25" s="29"/>
    </row>
    <row r="26" spans="1:9" x14ac:dyDescent="0.2">
      <c r="A26" s="26" t="s">
        <v>48</v>
      </c>
      <c r="B26" s="27"/>
      <c r="C26" s="27"/>
      <c r="D26" s="28"/>
      <c r="E26" s="29"/>
      <c r="F26" s="30"/>
      <c r="G26" s="29"/>
    </row>
    <row r="27" spans="1:9" x14ac:dyDescent="0.2">
      <c r="A27" s="26" t="s">
        <v>49</v>
      </c>
      <c r="B27" s="27"/>
      <c r="C27" s="27"/>
      <c r="D27" s="28"/>
      <c r="E27" s="29"/>
      <c r="F27" s="30"/>
      <c r="G27" s="29"/>
    </row>
    <row r="28" spans="1:9" x14ac:dyDescent="0.2">
      <c r="A28" s="27" t="s">
        <v>965</v>
      </c>
      <c r="B28" s="27" t="s">
        <v>966</v>
      </c>
      <c r="C28" s="27" t="s">
        <v>50</v>
      </c>
      <c r="D28" s="31">
        <v>405</v>
      </c>
      <c r="E28" s="29">
        <v>396.50877000000003</v>
      </c>
      <c r="F28" s="30">
        <v>9.8301953169490197</v>
      </c>
      <c r="G28" s="29">
        <v>4.05</v>
      </c>
    </row>
    <row r="29" spans="1:9" x14ac:dyDescent="0.2">
      <c r="A29" s="26" t="s">
        <v>33</v>
      </c>
      <c r="B29" s="26"/>
      <c r="C29" s="26"/>
      <c r="D29" s="32"/>
      <c r="E29" s="33">
        <f>SUM(E27:E28)</f>
        <v>396.50877000000003</v>
      </c>
      <c r="F29" s="34">
        <f>SUM(F27:F28)</f>
        <v>9.8301953169490197</v>
      </c>
      <c r="G29" s="33"/>
      <c r="H29" s="18"/>
      <c r="I29" s="18"/>
    </row>
    <row r="30" spans="1:9" x14ac:dyDescent="0.2">
      <c r="A30" s="27"/>
      <c r="B30" s="27"/>
      <c r="C30" s="27"/>
      <c r="D30" s="28"/>
      <c r="E30" s="29"/>
      <c r="F30" s="30"/>
      <c r="G30" s="29"/>
    </row>
    <row r="31" spans="1:9" x14ac:dyDescent="0.2">
      <c r="A31" s="26" t="s">
        <v>35</v>
      </c>
      <c r="B31" s="26"/>
      <c r="C31" s="26"/>
      <c r="D31" s="32"/>
      <c r="E31" s="33">
        <f>E24+E29</f>
        <v>3710.2186480000005</v>
      </c>
      <c r="F31" s="34">
        <f>F24+F29</f>
        <v>91.983271841443838</v>
      </c>
      <c r="G31" s="33"/>
      <c r="H31" s="18"/>
      <c r="I31" s="18"/>
    </row>
    <row r="32" spans="1:9" x14ac:dyDescent="0.2">
      <c r="A32" s="26"/>
      <c r="B32" s="26"/>
      <c r="C32" s="26"/>
      <c r="D32" s="32"/>
      <c r="E32" s="33"/>
      <c r="F32" s="34"/>
      <c r="G32" s="33"/>
      <c r="H32" s="18"/>
      <c r="I32" s="18"/>
    </row>
    <row r="33" spans="1:9" x14ac:dyDescent="0.2">
      <c r="A33" s="26" t="s">
        <v>37</v>
      </c>
      <c r="B33" s="26"/>
      <c r="C33" s="26"/>
      <c r="D33" s="32"/>
      <c r="E33" s="33">
        <f>E35-(E24+E29)</f>
        <v>323.36112549999962</v>
      </c>
      <c r="F33" s="34">
        <f>F35-(F24+F29)</f>
        <v>8.0167281585561625</v>
      </c>
      <c r="G33" s="33"/>
      <c r="H33" s="18"/>
      <c r="I33" s="18"/>
    </row>
    <row r="34" spans="1:9" x14ac:dyDescent="0.2">
      <c r="A34" s="26"/>
      <c r="B34" s="26"/>
      <c r="C34" s="26"/>
      <c r="D34" s="32"/>
      <c r="E34" s="33"/>
      <c r="F34" s="34"/>
      <c r="G34" s="33"/>
      <c r="H34" s="18"/>
      <c r="I34" s="18"/>
    </row>
    <row r="35" spans="1:9" x14ac:dyDescent="0.2">
      <c r="A35" s="35" t="s">
        <v>36</v>
      </c>
      <c r="B35" s="35"/>
      <c r="C35" s="35"/>
      <c r="D35" s="36"/>
      <c r="E35" s="37">
        <v>4033.5797735000001</v>
      </c>
      <c r="F35" s="38">
        <v>100</v>
      </c>
      <c r="G35" s="37"/>
      <c r="H35" s="18"/>
      <c r="I35" s="18"/>
    </row>
    <row r="37" spans="1:9" x14ac:dyDescent="0.2">
      <c r="A37" s="18" t="s">
        <v>38</v>
      </c>
    </row>
    <row r="39" spans="1:9" x14ac:dyDescent="0.2">
      <c r="A39" s="18" t="s">
        <v>39</v>
      </c>
    </row>
    <row r="40" spans="1:9" x14ac:dyDescent="0.2">
      <c r="A40" s="18" t="s">
        <v>40</v>
      </c>
    </row>
    <row r="41" spans="1:9" x14ac:dyDescent="0.2">
      <c r="A41" s="18" t="s">
        <v>41</v>
      </c>
      <c r="B41" s="18"/>
      <c r="C41" s="39" t="s">
        <v>43</v>
      </c>
      <c r="D41" s="19" t="s">
        <v>42</v>
      </c>
    </row>
    <row r="42" spans="1:9" x14ac:dyDescent="0.2">
      <c r="A42" s="9" t="s">
        <v>62</v>
      </c>
      <c r="C42" s="40">
        <v>12.43</v>
      </c>
      <c r="D42" s="40">
        <v>12.678100000000001</v>
      </c>
    </row>
    <row r="43" spans="1:9" x14ac:dyDescent="0.2">
      <c r="A43" s="9" t="s">
        <v>1047</v>
      </c>
      <c r="C43" s="40">
        <v>10.6996</v>
      </c>
      <c r="D43" s="40">
        <v>10.9132</v>
      </c>
    </row>
    <row r="44" spans="1:9" x14ac:dyDescent="0.2">
      <c r="A44" s="9" t="s">
        <v>64</v>
      </c>
      <c r="C44" s="40">
        <v>10.487299999999999</v>
      </c>
      <c r="D44" s="40">
        <v>10.3231</v>
      </c>
    </row>
    <row r="45" spans="1:9" x14ac:dyDescent="0.2">
      <c r="A45" s="9" t="s">
        <v>65</v>
      </c>
      <c r="C45" s="40">
        <v>12.5036</v>
      </c>
      <c r="D45" s="40">
        <v>12.7691</v>
      </c>
    </row>
    <row r="46" spans="1:9" x14ac:dyDescent="0.2">
      <c r="A46" s="9" t="s">
        <v>69</v>
      </c>
      <c r="C46" s="40">
        <v>10.7699</v>
      </c>
      <c r="D46" s="40">
        <v>10.9986</v>
      </c>
    </row>
    <row r="47" spans="1:9" x14ac:dyDescent="0.2">
      <c r="A47" s="9" t="s">
        <v>67</v>
      </c>
      <c r="C47" s="40">
        <v>10.559799999999999</v>
      </c>
      <c r="D47" s="40">
        <v>10.4123</v>
      </c>
    </row>
    <row r="49" spans="1:6" x14ac:dyDescent="0.2">
      <c r="A49" s="18" t="s">
        <v>45</v>
      </c>
    </row>
    <row r="50" spans="1:6" x14ac:dyDescent="0.2">
      <c r="A50" s="77" t="s">
        <v>59</v>
      </c>
      <c r="B50" s="78"/>
      <c r="C50" s="43" t="s">
        <v>60</v>
      </c>
    </row>
    <row r="51" spans="1:6" x14ac:dyDescent="0.2">
      <c r="A51" s="73" t="s">
        <v>64</v>
      </c>
      <c r="B51" s="74"/>
      <c r="C51" s="44">
        <v>0.37</v>
      </c>
    </row>
    <row r="52" spans="1:6" x14ac:dyDescent="0.2">
      <c r="A52" s="73" t="s">
        <v>67</v>
      </c>
      <c r="B52" s="74"/>
      <c r="C52" s="44">
        <v>0.37</v>
      </c>
    </row>
    <row r="53" spans="1:6" x14ac:dyDescent="0.2">
      <c r="A53" s="9" t="s">
        <v>61</v>
      </c>
    </row>
    <row r="54" spans="1:6" x14ac:dyDescent="0.2">
      <c r="A54" s="9" t="s">
        <v>44</v>
      </c>
    </row>
    <row r="56" spans="1:6" x14ac:dyDescent="0.2">
      <c r="A56" s="18" t="s">
        <v>811</v>
      </c>
      <c r="D56" s="42">
        <v>0.35977281032876701</v>
      </c>
      <c r="E56" s="13" t="s">
        <v>47</v>
      </c>
    </row>
    <row r="58" spans="1:6" x14ac:dyDescent="0.2">
      <c r="A58" s="18" t="s">
        <v>724</v>
      </c>
      <c r="D58" s="41" t="s">
        <v>46</v>
      </c>
    </row>
    <row r="60" spans="1:6" x14ac:dyDescent="0.2">
      <c r="A60" s="47" t="s">
        <v>812</v>
      </c>
      <c r="D60" s="9"/>
      <c r="F60" s="55"/>
    </row>
    <row r="61" spans="1:6" x14ac:dyDescent="0.2">
      <c r="A61" s="47"/>
      <c r="D61" s="9"/>
      <c r="F61" s="55"/>
    </row>
    <row r="62" spans="1:6" x14ac:dyDescent="0.2">
      <c r="A62" s="47" t="s">
        <v>813</v>
      </c>
      <c r="D62" s="9"/>
      <c r="F62" s="55"/>
    </row>
    <row r="63" spans="1:6" x14ac:dyDescent="0.2">
      <c r="A63" s="58"/>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47" t="s">
        <v>1048</v>
      </c>
      <c r="D76" s="9"/>
      <c r="F76" s="55"/>
    </row>
    <row r="77" spans="1:6" x14ac:dyDescent="0.2">
      <c r="A77" s="56"/>
      <c r="D77" s="9"/>
      <c r="F77" s="55"/>
    </row>
    <row r="78" spans="1:6" x14ac:dyDescent="0.2">
      <c r="A78" s="47" t="s">
        <v>815</v>
      </c>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D93" s="9"/>
      <c r="F93" s="55"/>
    </row>
    <row r="94" spans="1:6" x14ac:dyDescent="0.2">
      <c r="D94" s="9"/>
      <c r="F94" s="55"/>
    </row>
    <row r="95" spans="1:6" x14ac:dyDescent="0.2">
      <c r="D95" s="9"/>
      <c r="F95" s="55"/>
    </row>
    <row r="96" spans="1:6" x14ac:dyDescent="0.2">
      <c r="D96" s="9"/>
      <c r="F96" s="55"/>
    </row>
    <row r="97" spans="4:6" x14ac:dyDescent="0.2">
      <c r="D97" s="9"/>
      <c r="F97" s="55"/>
    </row>
  </sheetData>
  <mergeCells count="4">
    <mergeCell ref="A1:G1"/>
    <mergeCell ref="A50:B50"/>
    <mergeCell ref="A51:B51"/>
    <mergeCell ref="A52:B52"/>
  </mergeCells>
  <conditionalFormatting sqref="F2:F3 F5:F59 F98:F65536">
    <cfRule type="cellIs" dxfId="98" priority="2" stopIfTrue="1" operator="between">
      <formula>0.009</formula>
      <formula>-0.009</formula>
    </cfRule>
  </conditionalFormatting>
  <conditionalFormatting sqref="F60:F97">
    <cfRule type="cellIs" dxfId="97" priority="1" stopIfTrue="1" operator="between">
      <formula>0.009</formula>
      <formula>-0.009</formula>
    </cfRule>
  </conditionalFormatting>
  <hyperlinks>
    <hyperlink ref="A61"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9"/>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1071</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923</v>
      </c>
      <c r="B7" s="27" t="s">
        <v>924</v>
      </c>
      <c r="C7" s="27" t="s">
        <v>78</v>
      </c>
      <c r="D7" s="31">
        <v>47</v>
      </c>
      <c r="E7" s="29">
        <v>615.74606000000006</v>
      </c>
      <c r="F7" s="30">
        <v>12.055416031682</v>
      </c>
      <c r="G7" s="29">
        <v>4.0149999999999997</v>
      </c>
    </row>
    <row r="8" spans="1:7" x14ac:dyDescent="0.2">
      <c r="A8" s="27" t="s">
        <v>959</v>
      </c>
      <c r="B8" s="27" t="s">
        <v>960</v>
      </c>
      <c r="C8" s="27" t="s">
        <v>870</v>
      </c>
      <c r="D8" s="31">
        <v>38</v>
      </c>
      <c r="E8" s="29">
        <v>509.23876000000001</v>
      </c>
      <c r="F8" s="30">
        <v>9.9701573587946903</v>
      </c>
      <c r="G8" s="29">
        <v>4.7350000000000003</v>
      </c>
    </row>
    <row r="9" spans="1:7" x14ac:dyDescent="0.2">
      <c r="A9" s="27" t="s">
        <v>951</v>
      </c>
      <c r="B9" s="27" t="s">
        <v>952</v>
      </c>
      <c r="C9" s="27" t="s">
        <v>78</v>
      </c>
      <c r="D9" s="31">
        <v>47</v>
      </c>
      <c r="E9" s="29">
        <v>477.69578000000001</v>
      </c>
      <c r="F9" s="30">
        <v>9.3525914960443508</v>
      </c>
      <c r="G9" s="29">
        <v>4.1142000000000003</v>
      </c>
    </row>
    <row r="10" spans="1:7" x14ac:dyDescent="0.2">
      <c r="A10" s="27" t="s">
        <v>1019</v>
      </c>
      <c r="B10" s="27" t="s">
        <v>1020</v>
      </c>
      <c r="C10" s="27" t="s">
        <v>745</v>
      </c>
      <c r="D10" s="31">
        <v>47</v>
      </c>
      <c r="E10" s="29">
        <v>477.07726000000002</v>
      </c>
      <c r="F10" s="30">
        <v>9.3404817702851393</v>
      </c>
      <c r="G10" s="29">
        <v>3.9201000000000001</v>
      </c>
    </row>
    <row r="11" spans="1:7" x14ac:dyDescent="0.2">
      <c r="A11" s="27" t="s">
        <v>963</v>
      </c>
      <c r="B11" s="27" t="s">
        <v>964</v>
      </c>
      <c r="C11" s="27" t="s">
        <v>78</v>
      </c>
      <c r="D11" s="31">
        <v>47</v>
      </c>
      <c r="E11" s="29">
        <v>471.01848999999999</v>
      </c>
      <c r="F11" s="30">
        <v>9.2218598289766192</v>
      </c>
      <c r="G11" s="29">
        <v>3.5196000000000001</v>
      </c>
    </row>
    <row r="12" spans="1:7" x14ac:dyDescent="0.2">
      <c r="A12" s="27" t="s">
        <v>919</v>
      </c>
      <c r="B12" s="27" t="s">
        <v>920</v>
      </c>
      <c r="C12" s="27" t="s">
        <v>78</v>
      </c>
      <c r="D12" s="31">
        <v>45</v>
      </c>
      <c r="E12" s="29">
        <v>455.9409</v>
      </c>
      <c r="F12" s="30">
        <v>8.9266624545831394</v>
      </c>
      <c r="G12" s="29">
        <v>3.8999000000000001</v>
      </c>
    </row>
    <row r="13" spans="1:7" x14ac:dyDescent="0.2">
      <c r="A13" s="27" t="s">
        <v>1067</v>
      </c>
      <c r="B13" s="27" t="s">
        <v>1068</v>
      </c>
      <c r="C13" s="27" t="s">
        <v>78</v>
      </c>
      <c r="D13" s="31">
        <v>29</v>
      </c>
      <c r="E13" s="29">
        <v>387.23874000000001</v>
      </c>
      <c r="F13" s="30">
        <v>7.5815736673724201</v>
      </c>
      <c r="G13" s="29">
        <v>5.1749999999999998</v>
      </c>
    </row>
    <row r="14" spans="1:7" x14ac:dyDescent="0.2">
      <c r="A14" s="27" t="s">
        <v>1072</v>
      </c>
      <c r="B14" s="27" t="s">
        <v>1073</v>
      </c>
      <c r="C14" s="27" t="s">
        <v>78</v>
      </c>
      <c r="D14" s="31">
        <v>35</v>
      </c>
      <c r="E14" s="29">
        <v>358.93095</v>
      </c>
      <c r="F14" s="30">
        <v>7.0273481390962296</v>
      </c>
      <c r="G14" s="29">
        <v>4.45</v>
      </c>
    </row>
    <row r="15" spans="1:7" x14ac:dyDescent="0.2">
      <c r="A15" s="27" t="s">
        <v>961</v>
      </c>
      <c r="B15" s="27" t="s">
        <v>962</v>
      </c>
      <c r="C15" s="27" t="s">
        <v>78</v>
      </c>
      <c r="D15" s="31">
        <v>32</v>
      </c>
      <c r="E15" s="29">
        <v>323.74752000000001</v>
      </c>
      <c r="F15" s="30">
        <v>6.3385075380348699</v>
      </c>
      <c r="G15" s="29">
        <v>3.9998999999999998</v>
      </c>
    </row>
    <row r="16" spans="1:7" x14ac:dyDescent="0.2">
      <c r="A16" s="27" t="s">
        <v>947</v>
      </c>
      <c r="B16" s="27" t="s">
        <v>948</v>
      </c>
      <c r="C16" s="27" t="s">
        <v>78</v>
      </c>
      <c r="D16" s="31">
        <v>24</v>
      </c>
      <c r="E16" s="29">
        <v>242.78880000000001</v>
      </c>
      <c r="F16" s="30">
        <v>4.7534530579583798</v>
      </c>
      <c r="G16" s="29">
        <v>3.7551999999999999</v>
      </c>
    </row>
    <row r="17" spans="1:9" x14ac:dyDescent="0.2">
      <c r="A17" s="27" t="s">
        <v>1016</v>
      </c>
      <c r="B17" s="27" t="s">
        <v>1017</v>
      </c>
      <c r="C17" s="27" t="s">
        <v>1018</v>
      </c>
      <c r="D17" s="31">
        <v>22</v>
      </c>
      <c r="E17" s="29">
        <v>224.43432000000001</v>
      </c>
      <c r="F17" s="30">
        <v>4.3940989234874497</v>
      </c>
      <c r="G17" s="29">
        <v>3.875</v>
      </c>
    </row>
    <row r="18" spans="1:9" x14ac:dyDescent="0.2">
      <c r="A18" s="27" t="s">
        <v>915</v>
      </c>
      <c r="B18" s="27" t="s">
        <v>916</v>
      </c>
      <c r="C18" s="27" t="s">
        <v>78</v>
      </c>
      <c r="D18" s="31">
        <v>8</v>
      </c>
      <c r="E18" s="29">
        <v>81.316400000000002</v>
      </c>
      <c r="F18" s="30">
        <v>1.5920573364264199</v>
      </c>
      <c r="G18" s="29">
        <v>4.125</v>
      </c>
    </row>
    <row r="19" spans="1:9" x14ac:dyDescent="0.2">
      <c r="A19" s="27" t="s">
        <v>1054</v>
      </c>
      <c r="B19" s="27" t="s">
        <v>1055</v>
      </c>
      <c r="C19" s="27" t="s">
        <v>984</v>
      </c>
      <c r="D19" s="31">
        <v>5</v>
      </c>
      <c r="E19" s="29">
        <v>65.910550000000001</v>
      </c>
      <c r="F19" s="30">
        <v>1.2904331066722099</v>
      </c>
      <c r="G19" s="29">
        <v>4.6299000000000001</v>
      </c>
    </row>
    <row r="20" spans="1:9" x14ac:dyDescent="0.2">
      <c r="A20" s="27" t="s">
        <v>902</v>
      </c>
      <c r="B20" s="27" t="s">
        <v>903</v>
      </c>
      <c r="C20" s="27" t="s">
        <v>904</v>
      </c>
      <c r="D20" s="31">
        <v>6</v>
      </c>
      <c r="E20" s="29">
        <v>60.893880000000003</v>
      </c>
      <c r="F20" s="30">
        <v>1.19221397402578</v>
      </c>
      <c r="G20" s="29">
        <v>4.3998999999999997</v>
      </c>
    </row>
    <row r="21" spans="1:9" x14ac:dyDescent="0.2">
      <c r="A21" s="27" t="s">
        <v>1061</v>
      </c>
      <c r="B21" s="27" t="s">
        <v>1062</v>
      </c>
      <c r="C21" s="27" t="s">
        <v>870</v>
      </c>
      <c r="D21" s="31">
        <v>4</v>
      </c>
      <c r="E21" s="29">
        <v>41.088160000000002</v>
      </c>
      <c r="F21" s="30">
        <v>0.80444666227553796</v>
      </c>
      <c r="G21" s="29">
        <v>4.6398999999999999</v>
      </c>
    </row>
    <row r="22" spans="1:9" x14ac:dyDescent="0.2">
      <c r="A22" s="27" t="s">
        <v>1045</v>
      </c>
      <c r="B22" s="27" t="s">
        <v>1046</v>
      </c>
      <c r="C22" s="27" t="s">
        <v>870</v>
      </c>
      <c r="D22" s="31">
        <v>31</v>
      </c>
      <c r="E22" s="29">
        <v>31.407278000000002</v>
      </c>
      <c r="F22" s="30">
        <v>0.61490901413594401</v>
      </c>
      <c r="G22" s="29">
        <v>3.875</v>
      </c>
    </row>
    <row r="23" spans="1:9" x14ac:dyDescent="0.2">
      <c r="A23" s="27" t="s">
        <v>1039</v>
      </c>
      <c r="B23" s="27" t="s">
        <v>1040</v>
      </c>
      <c r="C23" s="27" t="s">
        <v>78</v>
      </c>
      <c r="D23" s="31">
        <v>1</v>
      </c>
      <c r="E23" s="29">
        <v>13.17028</v>
      </c>
      <c r="F23" s="30">
        <v>0.25785500706856401</v>
      </c>
      <c r="G23" s="29">
        <v>4.5250000000000004</v>
      </c>
    </row>
    <row r="24" spans="1:9" x14ac:dyDescent="0.2">
      <c r="A24" s="27" t="s">
        <v>905</v>
      </c>
      <c r="B24" s="27" t="s">
        <v>906</v>
      </c>
      <c r="C24" s="27" t="s">
        <v>897</v>
      </c>
      <c r="D24" s="31">
        <v>1</v>
      </c>
      <c r="E24" s="29">
        <v>10.18824</v>
      </c>
      <c r="F24" s="30">
        <v>0.19947098294161</v>
      </c>
      <c r="G24" s="29">
        <v>4.6249000000000002</v>
      </c>
    </row>
    <row r="25" spans="1:9" x14ac:dyDescent="0.2">
      <c r="A25" s="26" t="s">
        <v>33</v>
      </c>
      <c r="B25" s="26"/>
      <c r="C25" s="26"/>
      <c r="D25" s="32"/>
      <c r="E25" s="33">
        <f>SUM(E6:E24)</f>
        <v>4847.8323680000003</v>
      </c>
      <c r="F25" s="34">
        <f>SUM(F6:F24)</f>
        <v>94.91353634986136</v>
      </c>
      <c r="G25" s="33"/>
      <c r="H25" s="18"/>
      <c r="I25" s="18"/>
    </row>
    <row r="26" spans="1:9" x14ac:dyDescent="0.2">
      <c r="A26" s="27"/>
      <c r="B26" s="27"/>
      <c r="C26" s="27"/>
      <c r="D26" s="28"/>
      <c r="E26" s="29"/>
      <c r="F26" s="30"/>
      <c r="G26" s="29"/>
    </row>
    <row r="27" spans="1:9" x14ac:dyDescent="0.2">
      <c r="A27" s="26" t="s">
        <v>35</v>
      </c>
      <c r="B27" s="26"/>
      <c r="C27" s="26"/>
      <c r="D27" s="32"/>
      <c r="E27" s="33">
        <f>E25</f>
        <v>4847.8323680000003</v>
      </c>
      <c r="F27" s="34">
        <f>F25</f>
        <v>94.91353634986136</v>
      </c>
      <c r="G27" s="33"/>
      <c r="H27" s="18"/>
      <c r="I27" s="18"/>
    </row>
    <row r="28" spans="1:9" x14ac:dyDescent="0.2">
      <c r="A28" s="26"/>
      <c r="B28" s="26"/>
      <c r="C28" s="26"/>
      <c r="D28" s="32"/>
      <c r="E28" s="33"/>
      <c r="F28" s="34"/>
      <c r="G28" s="33"/>
      <c r="H28" s="18"/>
      <c r="I28" s="18"/>
    </row>
    <row r="29" spans="1:9" x14ac:dyDescent="0.2">
      <c r="A29" s="26" t="s">
        <v>37</v>
      </c>
      <c r="B29" s="26"/>
      <c r="C29" s="26"/>
      <c r="D29" s="32"/>
      <c r="E29" s="33">
        <f>E31-(E25)</f>
        <v>259.79774929999985</v>
      </c>
      <c r="F29" s="34">
        <f>F31-(F25)</f>
        <v>5.08646365013864</v>
      </c>
      <c r="G29" s="33"/>
      <c r="H29" s="18"/>
      <c r="I29" s="18"/>
    </row>
    <row r="30" spans="1:9" x14ac:dyDescent="0.2">
      <c r="A30" s="26"/>
      <c r="B30" s="26"/>
      <c r="C30" s="26"/>
      <c r="D30" s="32"/>
      <c r="E30" s="33"/>
      <c r="F30" s="34"/>
      <c r="G30" s="33"/>
      <c r="H30" s="18"/>
      <c r="I30" s="18"/>
    </row>
    <row r="31" spans="1:9" x14ac:dyDescent="0.2">
      <c r="A31" s="35" t="s">
        <v>36</v>
      </c>
      <c r="B31" s="35"/>
      <c r="C31" s="35"/>
      <c r="D31" s="36"/>
      <c r="E31" s="37">
        <v>5107.6301173000002</v>
      </c>
      <c r="F31" s="38">
        <v>100</v>
      </c>
      <c r="G31" s="37"/>
      <c r="H31" s="18"/>
      <c r="I31" s="18"/>
    </row>
    <row r="33" spans="1:4" x14ac:dyDescent="0.2">
      <c r="A33" s="18" t="s">
        <v>38</v>
      </c>
    </row>
    <row r="35" spans="1:4" x14ac:dyDescent="0.2">
      <c r="A35" s="18" t="s">
        <v>39</v>
      </c>
    </row>
    <row r="36" spans="1:4" x14ac:dyDescent="0.2">
      <c r="A36" s="18" t="s">
        <v>40</v>
      </c>
    </row>
    <row r="37" spans="1:4" x14ac:dyDescent="0.2">
      <c r="A37" s="18" t="s">
        <v>41</v>
      </c>
      <c r="B37" s="18"/>
      <c r="C37" s="39" t="s">
        <v>43</v>
      </c>
      <c r="D37" s="19" t="s">
        <v>42</v>
      </c>
    </row>
    <row r="38" spans="1:4" x14ac:dyDescent="0.2">
      <c r="A38" s="9" t="s">
        <v>62</v>
      </c>
      <c r="C38" s="40">
        <v>12.5136</v>
      </c>
      <c r="D38" s="40">
        <v>12.7509</v>
      </c>
    </row>
    <row r="39" spans="1:4" x14ac:dyDescent="0.2">
      <c r="A39" s="9" t="s">
        <v>1047</v>
      </c>
      <c r="C39" s="40">
        <v>10.786899999999999</v>
      </c>
      <c r="D39" s="40">
        <v>10.991300000000001</v>
      </c>
    </row>
    <row r="40" spans="1:4" x14ac:dyDescent="0.2">
      <c r="A40" s="9" t="s">
        <v>64</v>
      </c>
      <c r="C40" s="40">
        <v>10.557</v>
      </c>
      <c r="D40" s="40">
        <v>10.382899999999999</v>
      </c>
    </row>
    <row r="41" spans="1:4" x14ac:dyDescent="0.2">
      <c r="A41" s="9" t="s">
        <v>65</v>
      </c>
      <c r="C41" s="40">
        <v>12.6043</v>
      </c>
      <c r="D41" s="40">
        <v>12.862500000000001</v>
      </c>
    </row>
    <row r="43" spans="1:4" x14ac:dyDescent="0.2">
      <c r="A43" s="18" t="s">
        <v>45</v>
      </c>
    </row>
    <row r="44" spans="1:4" x14ac:dyDescent="0.2">
      <c r="A44" s="77" t="s">
        <v>59</v>
      </c>
      <c r="B44" s="78"/>
      <c r="C44" s="43" t="s">
        <v>60</v>
      </c>
    </row>
    <row r="45" spans="1:4" x14ac:dyDescent="0.2">
      <c r="A45" s="73" t="s">
        <v>64</v>
      </c>
      <c r="B45" s="74"/>
      <c r="C45" s="44">
        <v>0.37</v>
      </c>
    </row>
    <row r="46" spans="1:4" x14ac:dyDescent="0.2">
      <c r="A46" s="9" t="s">
        <v>61</v>
      </c>
    </row>
    <row r="47" spans="1:4" x14ac:dyDescent="0.2">
      <c r="A47" s="9" t="s">
        <v>44</v>
      </c>
    </row>
    <row r="49" spans="1:6" x14ac:dyDescent="0.2">
      <c r="A49" s="18" t="s">
        <v>811</v>
      </c>
      <c r="D49" s="42">
        <v>0.34536806832876699</v>
      </c>
      <c r="E49" s="13" t="s">
        <v>47</v>
      </c>
    </row>
    <row r="51" spans="1:6" x14ac:dyDescent="0.2">
      <c r="A51" s="18" t="s">
        <v>724</v>
      </c>
      <c r="D51" s="41" t="s">
        <v>46</v>
      </c>
    </row>
    <row r="53" spans="1:6" x14ac:dyDescent="0.2">
      <c r="A53" s="47" t="s">
        <v>812</v>
      </c>
      <c r="D53" s="9"/>
      <c r="F53" s="55"/>
    </row>
    <row r="54" spans="1:6" x14ac:dyDescent="0.2">
      <c r="A54" s="47"/>
      <c r="D54" s="9"/>
      <c r="F54" s="55"/>
    </row>
    <row r="55" spans="1:6" x14ac:dyDescent="0.2">
      <c r="A55" s="47" t="s">
        <v>813</v>
      </c>
      <c r="D55" s="9"/>
      <c r="F55" s="55"/>
    </row>
    <row r="56" spans="1:6" x14ac:dyDescent="0.2">
      <c r="A56" s="58"/>
      <c r="D56" s="9"/>
      <c r="F56" s="55"/>
    </row>
    <row r="57" spans="1:6" x14ac:dyDescent="0.2">
      <c r="A57" s="56"/>
      <c r="D57" s="9"/>
      <c r="F57" s="55"/>
    </row>
    <row r="58" spans="1:6" x14ac:dyDescent="0.2">
      <c r="A58" s="56"/>
      <c r="D58" s="9"/>
      <c r="F58" s="55"/>
    </row>
    <row r="59" spans="1:6" x14ac:dyDescent="0.2">
      <c r="A59" s="56"/>
      <c r="D59" s="9"/>
      <c r="F59" s="55"/>
    </row>
    <row r="60" spans="1:6" x14ac:dyDescent="0.2">
      <c r="A60" s="56"/>
      <c r="D60" s="9"/>
      <c r="F60" s="55"/>
    </row>
    <row r="61" spans="1:6" x14ac:dyDescent="0.2">
      <c r="A61" s="56"/>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47" t="s">
        <v>1048</v>
      </c>
      <c r="D69" s="9"/>
      <c r="F69" s="55"/>
    </row>
    <row r="70" spans="1:6" x14ac:dyDescent="0.2">
      <c r="A70" s="56"/>
      <c r="D70" s="9"/>
      <c r="F70" s="55"/>
    </row>
    <row r="71" spans="1:6" x14ac:dyDescent="0.2">
      <c r="A71" s="47" t="s">
        <v>815</v>
      </c>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D85" s="9"/>
      <c r="F85" s="55"/>
    </row>
    <row r="86" spans="1:6" x14ac:dyDescent="0.2">
      <c r="D86" s="9"/>
      <c r="F86" s="55"/>
    </row>
    <row r="87" spans="1:6" x14ac:dyDescent="0.2">
      <c r="D87" s="9"/>
      <c r="F87" s="55"/>
    </row>
    <row r="88" spans="1:6" x14ac:dyDescent="0.2">
      <c r="D88" s="9"/>
      <c r="F88" s="55"/>
    </row>
    <row r="89" spans="1:6" x14ac:dyDescent="0.2">
      <c r="D89" s="9"/>
      <c r="F89" s="55"/>
    </row>
  </sheetData>
  <mergeCells count="3">
    <mergeCell ref="A1:G1"/>
    <mergeCell ref="A44:B44"/>
    <mergeCell ref="A45:B45"/>
  </mergeCells>
  <conditionalFormatting sqref="F2:F3 F5:F52 F90:F65536">
    <cfRule type="cellIs" dxfId="96" priority="2" stopIfTrue="1" operator="between">
      <formula>0.009</formula>
      <formula>-0.009</formula>
    </cfRule>
  </conditionalFormatting>
  <conditionalFormatting sqref="F53:F89">
    <cfRule type="cellIs" dxfId="95" priority="1" stopIfTrue="1" operator="between">
      <formula>0.009</formula>
      <formula>-0.009</formula>
    </cfRule>
  </conditionalFormatting>
  <hyperlinks>
    <hyperlink ref="A54"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8"/>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1074</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959</v>
      </c>
      <c r="B7" s="27" t="s">
        <v>960</v>
      </c>
      <c r="C7" s="27" t="s">
        <v>870</v>
      </c>
      <c r="D7" s="31">
        <v>26</v>
      </c>
      <c r="E7" s="29">
        <v>348.42651999999998</v>
      </c>
      <c r="F7" s="30">
        <v>12.067111134293601</v>
      </c>
      <c r="G7" s="29">
        <v>4.7350000000000003</v>
      </c>
    </row>
    <row r="8" spans="1:7" x14ac:dyDescent="0.2">
      <c r="A8" s="27" t="s">
        <v>963</v>
      </c>
      <c r="B8" s="27" t="s">
        <v>964</v>
      </c>
      <c r="C8" s="27" t="s">
        <v>78</v>
      </c>
      <c r="D8" s="31">
        <v>28</v>
      </c>
      <c r="E8" s="29">
        <v>280.60676000000001</v>
      </c>
      <c r="F8" s="30">
        <v>9.7182985897688194</v>
      </c>
      <c r="G8" s="29">
        <v>3.5196000000000001</v>
      </c>
    </row>
    <row r="9" spans="1:7" x14ac:dyDescent="0.2">
      <c r="A9" s="27" t="s">
        <v>951</v>
      </c>
      <c r="B9" s="27" t="s">
        <v>952</v>
      </c>
      <c r="C9" s="27" t="s">
        <v>78</v>
      </c>
      <c r="D9" s="31">
        <v>27</v>
      </c>
      <c r="E9" s="29">
        <v>274.42097999999999</v>
      </c>
      <c r="F9" s="30">
        <v>9.5040654862946994</v>
      </c>
      <c r="G9" s="29">
        <v>4.1142000000000003</v>
      </c>
    </row>
    <row r="10" spans="1:7" x14ac:dyDescent="0.2">
      <c r="A10" s="27" t="s">
        <v>1019</v>
      </c>
      <c r="B10" s="27" t="s">
        <v>1020</v>
      </c>
      <c r="C10" s="27" t="s">
        <v>745</v>
      </c>
      <c r="D10" s="31">
        <v>27</v>
      </c>
      <c r="E10" s="29">
        <v>274.06565999999998</v>
      </c>
      <c r="F10" s="30">
        <v>9.4917596321701705</v>
      </c>
      <c r="G10" s="29">
        <v>3.9201000000000001</v>
      </c>
    </row>
    <row r="11" spans="1:7" x14ac:dyDescent="0.2">
      <c r="A11" s="27" t="s">
        <v>1069</v>
      </c>
      <c r="B11" s="27" t="s">
        <v>1070</v>
      </c>
      <c r="C11" s="27" t="s">
        <v>870</v>
      </c>
      <c r="D11" s="31">
        <v>26</v>
      </c>
      <c r="E11" s="29">
        <v>265.78525999999999</v>
      </c>
      <c r="F11" s="30">
        <v>9.2049832207867706</v>
      </c>
      <c r="G11" s="29">
        <v>4.59</v>
      </c>
    </row>
    <row r="12" spans="1:7" x14ac:dyDescent="0.2">
      <c r="A12" s="27" t="s">
        <v>947</v>
      </c>
      <c r="B12" s="27" t="s">
        <v>948</v>
      </c>
      <c r="C12" s="27" t="s">
        <v>78</v>
      </c>
      <c r="D12" s="31">
        <v>26</v>
      </c>
      <c r="E12" s="29">
        <v>263.02120000000002</v>
      </c>
      <c r="F12" s="30">
        <v>9.1092550907872099</v>
      </c>
      <c r="G12" s="29">
        <v>3.7551999999999999</v>
      </c>
    </row>
    <row r="13" spans="1:7" x14ac:dyDescent="0.2">
      <c r="A13" s="27" t="s">
        <v>957</v>
      </c>
      <c r="B13" s="27" t="s">
        <v>958</v>
      </c>
      <c r="C13" s="27" t="s">
        <v>745</v>
      </c>
      <c r="D13" s="31">
        <v>26</v>
      </c>
      <c r="E13" s="29">
        <v>262.95672000000002</v>
      </c>
      <c r="F13" s="30">
        <v>9.1070219446824296</v>
      </c>
      <c r="G13" s="29">
        <v>3.7450999999999999</v>
      </c>
    </row>
    <row r="14" spans="1:7" x14ac:dyDescent="0.2">
      <c r="A14" s="27" t="s">
        <v>905</v>
      </c>
      <c r="B14" s="27" t="s">
        <v>906</v>
      </c>
      <c r="C14" s="27" t="s">
        <v>897</v>
      </c>
      <c r="D14" s="31">
        <v>24</v>
      </c>
      <c r="E14" s="29">
        <v>244.51776000000001</v>
      </c>
      <c r="F14" s="30">
        <v>8.4684225076453306</v>
      </c>
      <c r="G14" s="29">
        <v>4.6249000000000002</v>
      </c>
    </row>
    <row r="15" spans="1:7" x14ac:dyDescent="0.2">
      <c r="A15" s="27" t="s">
        <v>961</v>
      </c>
      <c r="B15" s="27" t="s">
        <v>962</v>
      </c>
      <c r="C15" s="27" t="s">
        <v>78</v>
      </c>
      <c r="D15" s="31">
        <v>16</v>
      </c>
      <c r="E15" s="29">
        <v>161.87376</v>
      </c>
      <c r="F15" s="30">
        <v>5.60619969928229</v>
      </c>
      <c r="G15" s="29">
        <v>3.9998999999999998</v>
      </c>
    </row>
    <row r="16" spans="1:7" x14ac:dyDescent="0.2">
      <c r="A16" s="27" t="s">
        <v>1067</v>
      </c>
      <c r="B16" s="27" t="s">
        <v>1068</v>
      </c>
      <c r="C16" s="27" t="s">
        <v>78</v>
      </c>
      <c r="D16" s="31">
        <v>10</v>
      </c>
      <c r="E16" s="29">
        <v>133.53059999999999</v>
      </c>
      <c r="F16" s="30">
        <v>4.6245865269638697</v>
      </c>
      <c r="G16" s="29">
        <v>5.1749999999999998</v>
      </c>
    </row>
    <row r="17" spans="1:9" x14ac:dyDescent="0.2">
      <c r="A17" s="27" t="s">
        <v>1052</v>
      </c>
      <c r="B17" s="27" t="s">
        <v>1053</v>
      </c>
      <c r="C17" s="27" t="s">
        <v>78</v>
      </c>
      <c r="D17" s="31">
        <v>12</v>
      </c>
      <c r="E17" s="29">
        <v>120.61956000000001</v>
      </c>
      <c r="F17" s="30">
        <v>4.1774364232940702</v>
      </c>
      <c r="G17" s="29">
        <v>3.5501999999999998</v>
      </c>
    </row>
    <row r="18" spans="1:9" x14ac:dyDescent="0.2">
      <c r="A18" s="27" t="s">
        <v>1039</v>
      </c>
      <c r="B18" s="27" t="s">
        <v>1040</v>
      </c>
      <c r="C18" s="27" t="s">
        <v>78</v>
      </c>
      <c r="D18" s="31">
        <v>2</v>
      </c>
      <c r="E18" s="29">
        <v>26.34056</v>
      </c>
      <c r="F18" s="30">
        <v>0.91225680771810702</v>
      </c>
      <c r="G18" s="29">
        <v>4.5250000000000004</v>
      </c>
    </row>
    <row r="19" spans="1:9" x14ac:dyDescent="0.2">
      <c r="A19" s="27" t="s">
        <v>1061</v>
      </c>
      <c r="B19" s="27" t="s">
        <v>1062</v>
      </c>
      <c r="C19" s="27" t="s">
        <v>870</v>
      </c>
      <c r="D19" s="31">
        <v>2</v>
      </c>
      <c r="E19" s="29">
        <v>20.544080000000001</v>
      </c>
      <c r="F19" s="30">
        <v>0.71150639311789199</v>
      </c>
      <c r="G19" s="29">
        <v>4.6398999999999999</v>
      </c>
    </row>
    <row r="20" spans="1:9" x14ac:dyDescent="0.2">
      <c r="A20" s="27" t="s">
        <v>1045</v>
      </c>
      <c r="B20" s="27" t="s">
        <v>1046</v>
      </c>
      <c r="C20" s="27" t="s">
        <v>870</v>
      </c>
      <c r="D20" s="31">
        <v>16</v>
      </c>
      <c r="E20" s="29">
        <v>16.210208000000002</v>
      </c>
      <c r="F20" s="30">
        <v>0.56141071421892796</v>
      </c>
      <c r="G20" s="29">
        <v>3.875</v>
      </c>
    </row>
    <row r="21" spans="1:9" x14ac:dyDescent="0.2">
      <c r="A21" s="26" t="s">
        <v>33</v>
      </c>
      <c r="B21" s="26"/>
      <c r="C21" s="26"/>
      <c r="D21" s="32"/>
      <c r="E21" s="33">
        <f>SUM(E6:E20)</f>
        <v>2692.9196280000006</v>
      </c>
      <c r="F21" s="34">
        <f>SUM(F6:F20)</f>
        <v>93.264314171024168</v>
      </c>
      <c r="G21" s="33"/>
      <c r="H21" s="18"/>
      <c r="I21" s="18"/>
    </row>
    <row r="22" spans="1:9" x14ac:dyDescent="0.2">
      <c r="A22" s="27"/>
      <c r="B22" s="27"/>
      <c r="C22" s="27"/>
      <c r="D22" s="28"/>
      <c r="E22" s="29"/>
      <c r="F22" s="30"/>
      <c r="G22" s="29"/>
    </row>
    <row r="23" spans="1:9" x14ac:dyDescent="0.2">
      <c r="A23" s="26" t="s">
        <v>35</v>
      </c>
      <c r="B23" s="26"/>
      <c r="C23" s="26"/>
      <c r="D23" s="32"/>
      <c r="E23" s="33">
        <f>E21</f>
        <v>2692.9196280000006</v>
      </c>
      <c r="F23" s="34">
        <f>F21</f>
        <v>93.264314171024168</v>
      </c>
      <c r="G23" s="33"/>
      <c r="H23" s="18"/>
      <c r="I23" s="18"/>
    </row>
    <row r="24" spans="1:9" x14ac:dyDescent="0.2">
      <c r="A24" s="26"/>
      <c r="B24" s="26"/>
      <c r="C24" s="26"/>
      <c r="D24" s="32"/>
      <c r="E24" s="33"/>
      <c r="F24" s="34"/>
      <c r="G24" s="33"/>
      <c r="H24" s="18"/>
      <c r="I24" s="18"/>
    </row>
    <row r="25" spans="1:9" x14ac:dyDescent="0.2">
      <c r="A25" s="26" t="s">
        <v>37</v>
      </c>
      <c r="B25" s="26"/>
      <c r="C25" s="26"/>
      <c r="D25" s="32"/>
      <c r="E25" s="33">
        <f>E27-(E21)</f>
        <v>194.48661299999958</v>
      </c>
      <c r="F25" s="34">
        <f>F27-(F21)</f>
        <v>6.7356858289758321</v>
      </c>
      <c r="G25" s="33"/>
      <c r="H25" s="18"/>
      <c r="I25" s="18"/>
    </row>
    <row r="26" spans="1:9" x14ac:dyDescent="0.2">
      <c r="A26" s="26"/>
      <c r="B26" s="26"/>
      <c r="C26" s="26"/>
      <c r="D26" s="32"/>
      <c r="E26" s="33"/>
      <c r="F26" s="34"/>
      <c r="G26" s="33"/>
      <c r="H26" s="18"/>
      <c r="I26" s="18"/>
    </row>
    <row r="27" spans="1:9" x14ac:dyDescent="0.2">
      <c r="A27" s="35" t="s">
        <v>36</v>
      </c>
      <c r="B27" s="35"/>
      <c r="C27" s="35"/>
      <c r="D27" s="36"/>
      <c r="E27" s="37">
        <v>2887.4062410000001</v>
      </c>
      <c r="F27" s="38">
        <v>100</v>
      </c>
      <c r="G27" s="37"/>
      <c r="H27" s="18"/>
      <c r="I27" s="18"/>
    </row>
    <row r="29" spans="1:9" x14ac:dyDescent="0.2">
      <c r="A29" s="18" t="s">
        <v>38</v>
      </c>
    </row>
    <row r="31" spans="1:9" x14ac:dyDescent="0.2">
      <c r="A31" s="18" t="s">
        <v>39</v>
      </c>
    </row>
    <row r="32" spans="1:9" x14ac:dyDescent="0.2">
      <c r="A32" s="18" t="s">
        <v>40</v>
      </c>
    </row>
    <row r="33" spans="1:4" x14ac:dyDescent="0.2">
      <c r="A33" s="18" t="s">
        <v>41</v>
      </c>
      <c r="B33" s="18"/>
      <c r="C33" s="39" t="s">
        <v>43</v>
      </c>
      <c r="D33" s="19" t="s">
        <v>42</v>
      </c>
    </row>
    <row r="34" spans="1:4" x14ac:dyDescent="0.2">
      <c r="A34" s="9" t="s">
        <v>62</v>
      </c>
      <c r="C34" s="40">
        <v>12.6708</v>
      </c>
      <c r="D34" s="40">
        <v>12.9223</v>
      </c>
    </row>
    <row r="35" spans="1:4" x14ac:dyDescent="0.2">
      <c r="A35" s="9" t="s">
        <v>1047</v>
      </c>
      <c r="C35" s="40">
        <v>10.8344</v>
      </c>
      <c r="D35" s="40">
        <v>10.241400000000001</v>
      </c>
    </row>
    <row r="36" spans="1:4" x14ac:dyDescent="0.2">
      <c r="A36" s="9" t="s">
        <v>64</v>
      </c>
      <c r="C36" s="40">
        <v>10.431699999999999</v>
      </c>
      <c r="D36" s="40">
        <v>10.236599999999999</v>
      </c>
    </row>
    <row r="37" spans="1:4" x14ac:dyDescent="0.2">
      <c r="A37" s="9" t="s">
        <v>65</v>
      </c>
      <c r="C37" s="40">
        <v>12.7661</v>
      </c>
      <c r="D37" s="40">
        <v>13.039</v>
      </c>
    </row>
    <row r="38" spans="1:4" x14ac:dyDescent="0.2">
      <c r="A38" s="9" t="s">
        <v>69</v>
      </c>
      <c r="C38" s="40">
        <v>10.917999999999999</v>
      </c>
      <c r="D38" s="40">
        <v>10.340999999999999</v>
      </c>
    </row>
    <row r="39" spans="1:4" x14ac:dyDescent="0.2">
      <c r="A39" s="9" t="s">
        <v>67</v>
      </c>
      <c r="C39" s="40">
        <v>10.5192</v>
      </c>
      <c r="D39" s="40">
        <v>10.341799999999999</v>
      </c>
    </row>
    <row r="41" spans="1:4" x14ac:dyDescent="0.2">
      <c r="A41" s="18" t="s">
        <v>45</v>
      </c>
    </row>
    <row r="42" spans="1:4" x14ac:dyDescent="0.2">
      <c r="A42" s="77" t="s">
        <v>59</v>
      </c>
      <c r="B42" s="78"/>
      <c r="C42" s="43" t="s">
        <v>60</v>
      </c>
    </row>
    <row r="43" spans="1:4" x14ac:dyDescent="0.2">
      <c r="A43" s="73" t="s">
        <v>1047</v>
      </c>
      <c r="B43" s="74"/>
      <c r="C43" s="44">
        <v>0.81</v>
      </c>
    </row>
    <row r="44" spans="1:4" x14ac:dyDescent="0.2">
      <c r="A44" s="73" t="s">
        <v>64</v>
      </c>
      <c r="B44" s="74"/>
      <c r="C44" s="44">
        <v>0.4</v>
      </c>
    </row>
    <row r="45" spans="1:4" x14ac:dyDescent="0.2">
      <c r="A45" s="73" t="s">
        <v>69</v>
      </c>
      <c r="B45" s="74"/>
      <c r="C45" s="44">
        <v>0.81</v>
      </c>
    </row>
    <row r="46" spans="1:4" x14ac:dyDescent="0.2">
      <c r="A46" s="73" t="s">
        <v>67</v>
      </c>
      <c r="B46" s="74"/>
      <c r="C46" s="44">
        <v>0.4</v>
      </c>
    </row>
    <row r="47" spans="1:4" x14ac:dyDescent="0.2">
      <c r="A47" s="9" t="s">
        <v>61</v>
      </c>
    </row>
    <row r="48" spans="1:4" x14ac:dyDescent="0.2">
      <c r="A48" s="9" t="s">
        <v>44</v>
      </c>
    </row>
    <row r="50" spans="1:6" x14ac:dyDescent="0.2">
      <c r="A50" s="18" t="s">
        <v>811</v>
      </c>
      <c r="D50" s="42">
        <v>0.31358790980821899</v>
      </c>
      <c r="E50" s="13" t="s">
        <v>47</v>
      </c>
    </row>
    <row r="52" spans="1:6" x14ac:dyDescent="0.2">
      <c r="A52" s="18" t="s">
        <v>724</v>
      </c>
      <c r="D52" s="41" t="s">
        <v>46</v>
      </c>
    </row>
    <row r="54" spans="1:6" x14ac:dyDescent="0.2">
      <c r="A54" s="47" t="s">
        <v>812</v>
      </c>
      <c r="D54" s="9"/>
      <c r="F54" s="55"/>
    </row>
    <row r="55" spans="1:6" x14ac:dyDescent="0.2">
      <c r="A55" s="47"/>
      <c r="D55" s="9"/>
      <c r="F55" s="55"/>
    </row>
    <row r="56" spans="1:6" x14ac:dyDescent="0.2">
      <c r="A56" s="47" t="s">
        <v>813</v>
      </c>
      <c r="D56" s="9"/>
      <c r="F56" s="55"/>
    </row>
    <row r="57" spans="1:6" x14ac:dyDescent="0.2">
      <c r="A57" s="58"/>
      <c r="D57" s="9"/>
      <c r="F57" s="55"/>
    </row>
    <row r="58" spans="1:6" x14ac:dyDescent="0.2">
      <c r="A58" s="56"/>
      <c r="D58" s="9"/>
      <c r="F58" s="55"/>
    </row>
    <row r="59" spans="1:6" x14ac:dyDescent="0.2">
      <c r="A59" s="56"/>
      <c r="D59" s="9"/>
      <c r="F59" s="55"/>
    </row>
    <row r="60" spans="1:6" x14ac:dyDescent="0.2">
      <c r="A60" s="56"/>
      <c r="D60" s="9"/>
      <c r="F60" s="55"/>
    </row>
    <row r="61" spans="1:6" x14ac:dyDescent="0.2">
      <c r="A61" s="56"/>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47" t="s">
        <v>1048</v>
      </c>
      <c r="D70" s="9"/>
      <c r="F70" s="55"/>
    </row>
    <row r="71" spans="1:6" x14ac:dyDescent="0.2">
      <c r="A71" s="56"/>
      <c r="D71" s="9"/>
      <c r="F71" s="55"/>
    </row>
    <row r="72" spans="1:6" x14ac:dyDescent="0.2">
      <c r="A72" s="47" t="s">
        <v>815</v>
      </c>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D87" s="9"/>
      <c r="F87" s="55"/>
    </row>
    <row r="88" spans="1:6" x14ac:dyDescent="0.2">
      <c r="D88" s="9"/>
      <c r="F88" s="55"/>
    </row>
  </sheetData>
  <mergeCells count="6">
    <mergeCell ref="A46:B46"/>
    <mergeCell ref="A1:G1"/>
    <mergeCell ref="A42:B42"/>
    <mergeCell ref="A43:B43"/>
    <mergeCell ref="A44:B44"/>
    <mergeCell ref="A45:B45"/>
  </mergeCells>
  <conditionalFormatting sqref="F2:F3 F5:F53 F89:F65536">
    <cfRule type="cellIs" dxfId="94" priority="2" stopIfTrue="1" operator="between">
      <formula>0.009</formula>
      <formula>-0.009</formula>
    </cfRule>
  </conditionalFormatting>
  <conditionalFormatting sqref="F54:F88">
    <cfRule type="cellIs" dxfId="93" priority="1" stopIfTrue="1" operator="between">
      <formula>0.009</formula>
      <formula>-0.009</formula>
    </cfRule>
  </conditionalFormatting>
  <hyperlinks>
    <hyperlink ref="A55"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8"/>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1075</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740</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959</v>
      </c>
      <c r="B7" s="27" t="s">
        <v>960</v>
      </c>
      <c r="C7" s="27" t="s">
        <v>870</v>
      </c>
      <c r="D7" s="31">
        <v>50</v>
      </c>
      <c r="E7" s="29">
        <v>670.05100000000004</v>
      </c>
      <c r="F7" s="30">
        <v>12.1448582540442</v>
      </c>
      <c r="G7" s="29">
        <v>4.7350000000000003</v>
      </c>
    </row>
    <row r="8" spans="1:7" x14ac:dyDescent="0.2">
      <c r="A8" s="27" t="s">
        <v>951</v>
      </c>
      <c r="B8" s="27" t="s">
        <v>952</v>
      </c>
      <c r="C8" s="27" t="s">
        <v>78</v>
      </c>
      <c r="D8" s="31">
        <v>51</v>
      </c>
      <c r="E8" s="29">
        <v>518.35073999999997</v>
      </c>
      <c r="F8" s="30">
        <v>9.3952494111327791</v>
      </c>
      <c r="G8" s="29">
        <v>4.1142000000000003</v>
      </c>
    </row>
    <row r="9" spans="1:7" x14ac:dyDescent="0.2">
      <c r="A9" s="27" t="s">
        <v>1019</v>
      </c>
      <c r="B9" s="27" t="s">
        <v>1020</v>
      </c>
      <c r="C9" s="27" t="s">
        <v>745</v>
      </c>
      <c r="D9" s="31">
        <v>50</v>
      </c>
      <c r="E9" s="29">
        <v>507.529</v>
      </c>
      <c r="F9" s="30">
        <v>9.1991024038719598</v>
      </c>
      <c r="G9" s="29">
        <v>3.9201000000000001</v>
      </c>
    </row>
    <row r="10" spans="1:7" x14ac:dyDescent="0.2">
      <c r="A10" s="27" t="s">
        <v>1076</v>
      </c>
      <c r="B10" s="27" t="s">
        <v>1077</v>
      </c>
      <c r="C10" s="27" t="s">
        <v>78</v>
      </c>
      <c r="D10" s="31">
        <v>50</v>
      </c>
      <c r="E10" s="29">
        <v>507.3175</v>
      </c>
      <c r="F10" s="30">
        <v>9.1952689083309807</v>
      </c>
      <c r="G10" s="29">
        <v>4.0149999999999997</v>
      </c>
    </row>
    <row r="11" spans="1:7" x14ac:dyDescent="0.2">
      <c r="A11" s="27" t="s">
        <v>947</v>
      </c>
      <c r="B11" s="27" t="s">
        <v>948</v>
      </c>
      <c r="C11" s="27" t="s">
        <v>78</v>
      </c>
      <c r="D11" s="31">
        <v>50</v>
      </c>
      <c r="E11" s="29">
        <v>505.81</v>
      </c>
      <c r="F11" s="30">
        <v>9.1679450571346202</v>
      </c>
      <c r="G11" s="29">
        <v>3.7551999999999999</v>
      </c>
    </row>
    <row r="12" spans="1:7" x14ac:dyDescent="0.2">
      <c r="A12" s="27" t="s">
        <v>1078</v>
      </c>
      <c r="B12" s="27" t="s">
        <v>1079</v>
      </c>
      <c r="C12" s="27" t="s">
        <v>78</v>
      </c>
      <c r="D12" s="31">
        <v>50</v>
      </c>
      <c r="E12" s="29">
        <v>502.52749999999997</v>
      </c>
      <c r="F12" s="30">
        <v>9.1084488438331004</v>
      </c>
      <c r="G12" s="29">
        <v>3.5501999999999998</v>
      </c>
    </row>
    <row r="13" spans="1:7" x14ac:dyDescent="0.2">
      <c r="A13" s="27" t="s">
        <v>1016</v>
      </c>
      <c r="B13" s="27" t="s">
        <v>1017</v>
      </c>
      <c r="C13" s="27" t="s">
        <v>1018</v>
      </c>
      <c r="D13" s="31">
        <v>48</v>
      </c>
      <c r="E13" s="29">
        <v>489.67487999999997</v>
      </c>
      <c r="F13" s="30">
        <v>8.8754915792471305</v>
      </c>
      <c r="G13" s="29">
        <v>3.875</v>
      </c>
    </row>
    <row r="14" spans="1:7" x14ac:dyDescent="0.2">
      <c r="A14" s="27" t="s">
        <v>961</v>
      </c>
      <c r="B14" s="27" t="s">
        <v>962</v>
      </c>
      <c r="C14" s="27" t="s">
        <v>78</v>
      </c>
      <c r="D14" s="31">
        <v>37</v>
      </c>
      <c r="E14" s="29">
        <v>374.33307000000002</v>
      </c>
      <c r="F14" s="30">
        <v>6.7848896202695199</v>
      </c>
      <c r="G14" s="29">
        <v>3.9998999999999998</v>
      </c>
    </row>
    <row r="15" spans="1:7" x14ac:dyDescent="0.2">
      <c r="A15" s="27" t="s">
        <v>957</v>
      </c>
      <c r="B15" s="27" t="s">
        <v>958</v>
      </c>
      <c r="C15" s="27" t="s">
        <v>745</v>
      </c>
      <c r="D15" s="31">
        <v>20</v>
      </c>
      <c r="E15" s="29">
        <v>202.27440000000001</v>
      </c>
      <c r="F15" s="30">
        <v>3.6662790092423498</v>
      </c>
      <c r="G15" s="29">
        <v>3.7450999999999999</v>
      </c>
    </row>
    <row r="16" spans="1:7" x14ac:dyDescent="0.2">
      <c r="A16" s="27" t="s">
        <v>1069</v>
      </c>
      <c r="B16" s="27" t="s">
        <v>1070</v>
      </c>
      <c r="C16" s="27" t="s">
        <v>870</v>
      </c>
      <c r="D16" s="31">
        <v>15</v>
      </c>
      <c r="E16" s="29">
        <v>153.33765</v>
      </c>
      <c r="F16" s="30">
        <v>2.7792869860029201</v>
      </c>
      <c r="G16" s="29">
        <v>4.59</v>
      </c>
    </row>
    <row r="17" spans="1:9" x14ac:dyDescent="0.2">
      <c r="A17" s="27" t="s">
        <v>1061</v>
      </c>
      <c r="B17" s="27" t="s">
        <v>1062</v>
      </c>
      <c r="C17" s="27" t="s">
        <v>870</v>
      </c>
      <c r="D17" s="31">
        <v>6</v>
      </c>
      <c r="E17" s="29">
        <v>61.632240000000003</v>
      </c>
      <c r="F17" s="30">
        <v>1.11710126345492</v>
      </c>
      <c r="G17" s="29">
        <v>4.6398999999999999</v>
      </c>
    </row>
    <row r="18" spans="1:9" x14ac:dyDescent="0.2">
      <c r="A18" s="27" t="s">
        <v>1045</v>
      </c>
      <c r="B18" s="27" t="s">
        <v>1046</v>
      </c>
      <c r="C18" s="27" t="s">
        <v>870</v>
      </c>
      <c r="D18" s="31">
        <v>56</v>
      </c>
      <c r="E18" s="29">
        <v>56.735728000000002</v>
      </c>
      <c r="F18" s="30">
        <v>1.02835063972744</v>
      </c>
      <c r="G18" s="29">
        <v>3.875</v>
      </c>
    </row>
    <row r="19" spans="1:9" x14ac:dyDescent="0.2">
      <c r="A19" s="27" t="s">
        <v>1052</v>
      </c>
      <c r="B19" s="27" t="s">
        <v>1053</v>
      </c>
      <c r="C19" s="27" t="s">
        <v>78</v>
      </c>
      <c r="D19" s="31">
        <v>4</v>
      </c>
      <c r="E19" s="29">
        <v>40.206519999999998</v>
      </c>
      <c r="F19" s="30">
        <v>0.72875420869216501</v>
      </c>
      <c r="G19" s="29">
        <v>3.5501999999999998</v>
      </c>
    </row>
    <row r="20" spans="1:9" x14ac:dyDescent="0.2">
      <c r="A20" s="27" t="s">
        <v>1035</v>
      </c>
      <c r="B20" s="27" t="s">
        <v>1036</v>
      </c>
      <c r="C20" s="27" t="s">
        <v>78</v>
      </c>
      <c r="D20" s="31">
        <v>3</v>
      </c>
      <c r="E20" s="29">
        <v>40.131239999999998</v>
      </c>
      <c r="F20" s="30">
        <v>0.727389738033418</v>
      </c>
      <c r="G20" s="29">
        <v>4.5496999999999996</v>
      </c>
    </row>
    <row r="21" spans="1:9" x14ac:dyDescent="0.2">
      <c r="A21" s="27" t="s">
        <v>1054</v>
      </c>
      <c r="B21" s="27" t="s">
        <v>1055</v>
      </c>
      <c r="C21" s="27" t="s">
        <v>984</v>
      </c>
      <c r="D21" s="31">
        <v>3</v>
      </c>
      <c r="E21" s="29">
        <v>39.546329999999998</v>
      </c>
      <c r="F21" s="30">
        <v>0.71678808376923098</v>
      </c>
      <c r="G21" s="29">
        <v>4.6299000000000001</v>
      </c>
    </row>
    <row r="22" spans="1:9" x14ac:dyDescent="0.2">
      <c r="A22" s="27" t="s">
        <v>1039</v>
      </c>
      <c r="B22" s="27" t="s">
        <v>1040</v>
      </c>
      <c r="C22" s="27" t="s">
        <v>78</v>
      </c>
      <c r="D22" s="31">
        <v>3</v>
      </c>
      <c r="E22" s="29">
        <v>39.510840000000002</v>
      </c>
      <c r="F22" s="30">
        <v>0.71614481777987105</v>
      </c>
      <c r="G22" s="29">
        <v>4.5250000000000004</v>
      </c>
    </row>
    <row r="23" spans="1:9" x14ac:dyDescent="0.2">
      <c r="A23" s="27" t="s">
        <v>902</v>
      </c>
      <c r="B23" s="27" t="s">
        <v>903</v>
      </c>
      <c r="C23" s="27" t="s">
        <v>904</v>
      </c>
      <c r="D23" s="31">
        <v>1</v>
      </c>
      <c r="E23" s="29">
        <v>10.14898</v>
      </c>
      <c r="F23" s="30">
        <v>0.18395304763835801</v>
      </c>
      <c r="G23" s="29">
        <v>4.3998999999999997</v>
      </c>
    </row>
    <row r="24" spans="1:9" x14ac:dyDescent="0.2">
      <c r="A24" s="26" t="s">
        <v>33</v>
      </c>
      <c r="B24" s="26"/>
      <c r="C24" s="26"/>
      <c r="D24" s="32"/>
      <c r="E24" s="33">
        <f>SUM(E6:E23)</f>
        <v>4719.1176179999993</v>
      </c>
      <c r="F24" s="34">
        <f>SUM(F6:F23)</f>
        <v>85.535301872204968</v>
      </c>
      <c r="G24" s="33"/>
      <c r="H24" s="18"/>
      <c r="I24" s="18"/>
    </row>
    <row r="25" spans="1:9" x14ac:dyDescent="0.2">
      <c r="A25" s="27"/>
      <c r="B25" s="27"/>
      <c r="C25" s="27"/>
      <c r="D25" s="28"/>
      <c r="E25" s="29"/>
      <c r="F25" s="30"/>
      <c r="G25" s="29"/>
    </row>
    <row r="26" spans="1:9" x14ac:dyDescent="0.2">
      <c r="A26" s="26" t="s">
        <v>1080</v>
      </c>
      <c r="B26" s="27"/>
      <c r="C26" s="27"/>
      <c r="D26" s="28"/>
      <c r="E26" s="29"/>
      <c r="F26" s="30"/>
      <c r="G26" s="29"/>
    </row>
    <row r="27" spans="1:9" x14ac:dyDescent="0.2">
      <c r="A27" s="27" t="s">
        <v>1081</v>
      </c>
      <c r="B27" s="27" t="s">
        <v>1082</v>
      </c>
      <c r="C27" s="27" t="s">
        <v>78</v>
      </c>
      <c r="D27" s="31">
        <v>50</v>
      </c>
      <c r="E27" s="29">
        <v>506.23050000000001</v>
      </c>
      <c r="F27" s="30">
        <v>9.1755667350305199</v>
      </c>
      <c r="G27" s="29">
        <v>4.875</v>
      </c>
    </row>
    <row r="28" spans="1:9" x14ac:dyDescent="0.2">
      <c r="A28" s="26" t="s">
        <v>33</v>
      </c>
      <c r="B28" s="26"/>
      <c r="C28" s="26"/>
      <c r="D28" s="32"/>
      <c r="E28" s="33">
        <f>SUM(E26:E27)</f>
        <v>506.23050000000001</v>
      </c>
      <c r="F28" s="34">
        <f>SUM(F26:F27)</f>
        <v>9.1755667350305199</v>
      </c>
      <c r="G28" s="33"/>
      <c r="H28" s="18"/>
      <c r="I28" s="18"/>
    </row>
    <row r="29" spans="1:9" x14ac:dyDescent="0.2">
      <c r="A29" s="27"/>
      <c r="B29" s="27"/>
      <c r="C29" s="27"/>
      <c r="D29" s="28"/>
      <c r="E29" s="29"/>
      <c r="F29" s="30"/>
      <c r="G29" s="29"/>
    </row>
    <row r="30" spans="1:9" x14ac:dyDescent="0.2">
      <c r="A30" s="26" t="s">
        <v>35</v>
      </c>
      <c r="B30" s="26"/>
      <c r="C30" s="26"/>
      <c r="D30" s="32"/>
      <c r="E30" s="33">
        <f>E24+E28</f>
        <v>5225.348117999999</v>
      </c>
      <c r="F30" s="34">
        <f>F24+F28</f>
        <v>94.710868607235483</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E34-(E24+E28)</f>
        <v>291.80972760000077</v>
      </c>
      <c r="F32" s="34">
        <f>F34-(F24+F28)</f>
        <v>5.2891313927645172</v>
      </c>
      <c r="G32" s="33"/>
      <c r="H32" s="18"/>
      <c r="I32" s="18"/>
    </row>
    <row r="33" spans="1:9" x14ac:dyDescent="0.2">
      <c r="A33" s="26"/>
      <c r="B33" s="26"/>
      <c r="C33" s="26"/>
      <c r="D33" s="32"/>
      <c r="E33" s="33"/>
      <c r="F33" s="34"/>
      <c r="G33" s="33"/>
      <c r="H33" s="18"/>
      <c r="I33" s="18"/>
    </row>
    <row r="34" spans="1:9" x14ac:dyDescent="0.2">
      <c r="A34" s="35" t="s">
        <v>36</v>
      </c>
      <c r="B34" s="35"/>
      <c r="C34" s="35"/>
      <c r="D34" s="36"/>
      <c r="E34" s="37">
        <v>5517.1578455999997</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62</v>
      </c>
      <c r="C41" s="40">
        <v>12.6577</v>
      </c>
      <c r="D41" s="40">
        <v>12.911899999999999</v>
      </c>
    </row>
    <row r="42" spans="1:9" x14ac:dyDescent="0.2">
      <c r="A42" s="9" t="s">
        <v>1047</v>
      </c>
      <c r="C42" s="40">
        <v>10.8865</v>
      </c>
      <c r="D42" s="40">
        <v>10.2575</v>
      </c>
    </row>
    <row r="43" spans="1:9" x14ac:dyDescent="0.2">
      <c r="A43" s="9" t="s">
        <v>64</v>
      </c>
      <c r="C43" s="40">
        <v>10.460599999999999</v>
      </c>
      <c r="D43" s="40">
        <v>10.250500000000001</v>
      </c>
    </row>
    <row r="44" spans="1:9" x14ac:dyDescent="0.2">
      <c r="A44" s="9" t="s">
        <v>65</v>
      </c>
      <c r="C44" s="40">
        <v>12.791499999999999</v>
      </c>
      <c r="D44" s="40">
        <v>13.048400000000001</v>
      </c>
    </row>
    <row r="45" spans="1:9" x14ac:dyDescent="0.2">
      <c r="A45" s="9" t="s">
        <v>69</v>
      </c>
      <c r="C45" s="40">
        <v>10.9</v>
      </c>
      <c r="D45" s="40">
        <v>10.269</v>
      </c>
    </row>
    <row r="46" spans="1:9" x14ac:dyDescent="0.2">
      <c r="A46" s="9" t="s">
        <v>67</v>
      </c>
      <c r="C46" s="40">
        <v>10.487399999999999</v>
      </c>
      <c r="D46" s="40">
        <v>10.2768</v>
      </c>
    </row>
    <row r="48" spans="1:9" x14ac:dyDescent="0.2">
      <c r="A48" s="18" t="s">
        <v>45</v>
      </c>
    </row>
    <row r="49" spans="1:6" x14ac:dyDescent="0.2">
      <c r="A49" s="77" t="s">
        <v>59</v>
      </c>
      <c r="B49" s="78"/>
      <c r="C49" s="43" t="s">
        <v>60</v>
      </c>
    </row>
    <row r="50" spans="1:6" x14ac:dyDescent="0.2">
      <c r="A50" s="73" t="s">
        <v>1047</v>
      </c>
      <c r="B50" s="74"/>
      <c r="C50" s="44">
        <v>0.85</v>
      </c>
    </row>
    <row r="51" spans="1:6" x14ac:dyDescent="0.2">
      <c r="A51" s="73" t="s">
        <v>64</v>
      </c>
      <c r="B51" s="74"/>
      <c r="C51" s="44">
        <v>0.42</v>
      </c>
    </row>
    <row r="52" spans="1:6" x14ac:dyDescent="0.2">
      <c r="A52" s="73" t="s">
        <v>69</v>
      </c>
      <c r="B52" s="74"/>
      <c r="C52" s="44">
        <v>0.85</v>
      </c>
    </row>
    <row r="53" spans="1:6" x14ac:dyDescent="0.2">
      <c r="A53" s="73" t="s">
        <v>67</v>
      </c>
      <c r="B53" s="74"/>
      <c r="C53" s="44">
        <v>0.42</v>
      </c>
    </row>
    <row r="54" spans="1:6" x14ac:dyDescent="0.2">
      <c r="A54" s="9" t="s">
        <v>61</v>
      </c>
    </row>
    <row r="55" spans="1:6" x14ac:dyDescent="0.2">
      <c r="A55" s="9" t="s">
        <v>44</v>
      </c>
    </row>
    <row r="57" spans="1:6" x14ac:dyDescent="0.2">
      <c r="A57" s="18" t="s">
        <v>811</v>
      </c>
      <c r="D57" s="42">
        <v>0.335179770849315</v>
      </c>
      <c r="E57" s="13" t="s">
        <v>47</v>
      </c>
    </row>
    <row r="59" spans="1:6" x14ac:dyDescent="0.2">
      <c r="A59" s="18" t="s">
        <v>724</v>
      </c>
      <c r="D59" s="41" t="s">
        <v>46</v>
      </c>
    </row>
    <row r="61" spans="1:6" x14ac:dyDescent="0.2">
      <c r="A61" s="47" t="s">
        <v>812</v>
      </c>
      <c r="D61" s="9"/>
      <c r="F61" s="55"/>
    </row>
    <row r="62" spans="1:6" x14ac:dyDescent="0.2">
      <c r="A62" s="47"/>
      <c r="D62" s="9"/>
      <c r="F62" s="55"/>
    </row>
    <row r="63" spans="1:6" x14ac:dyDescent="0.2">
      <c r="A63" s="47" t="s">
        <v>813</v>
      </c>
      <c r="D63" s="9"/>
      <c r="F63" s="55"/>
    </row>
    <row r="64" spans="1:6" x14ac:dyDescent="0.2">
      <c r="A64" s="58"/>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47" t="s">
        <v>1048</v>
      </c>
      <c r="D77" s="9"/>
      <c r="F77" s="55"/>
    </row>
    <row r="78" spans="1:6" x14ac:dyDescent="0.2">
      <c r="A78" s="56"/>
      <c r="D78" s="9"/>
      <c r="F78" s="55"/>
    </row>
    <row r="79" spans="1:6" x14ac:dyDescent="0.2">
      <c r="A79" s="47" t="s">
        <v>815</v>
      </c>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D95" s="9"/>
      <c r="F95" s="55"/>
    </row>
    <row r="96" spans="1:6" x14ac:dyDescent="0.2">
      <c r="D96" s="9"/>
      <c r="F96" s="55"/>
    </row>
    <row r="97" spans="4:6" x14ac:dyDescent="0.2">
      <c r="D97" s="9"/>
      <c r="F97" s="55"/>
    </row>
    <row r="98" spans="4:6" x14ac:dyDescent="0.2">
      <c r="D98" s="9"/>
      <c r="F98" s="55"/>
    </row>
  </sheetData>
  <mergeCells count="6">
    <mergeCell ref="A53:B53"/>
    <mergeCell ref="A1:G1"/>
    <mergeCell ref="A49:B49"/>
    <mergeCell ref="A50:B50"/>
    <mergeCell ref="A51:B51"/>
    <mergeCell ref="A52:B52"/>
  </mergeCells>
  <conditionalFormatting sqref="F2:F3 F5:F60 F99:F65536">
    <cfRule type="cellIs" dxfId="92" priority="2" stopIfTrue="1" operator="between">
      <formula>0.009</formula>
      <formula>-0.009</formula>
    </cfRule>
  </conditionalFormatting>
  <conditionalFormatting sqref="F61:F98">
    <cfRule type="cellIs" dxfId="91"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26"/>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1083</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26" t="s">
        <v>32</v>
      </c>
      <c r="B6" s="27"/>
      <c r="C6" s="27"/>
      <c r="D6" s="28"/>
      <c r="E6" s="29"/>
      <c r="F6" s="30"/>
      <c r="G6" s="29"/>
    </row>
    <row r="7" spans="1:7" x14ac:dyDescent="0.2">
      <c r="A7" s="27" t="s">
        <v>88</v>
      </c>
      <c r="B7" s="27" t="s">
        <v>87</v>
      </c>
      <c r="C7" s="27" t="s">
        <v>89</v>
      </c>
      <c r="D7" s="31">
        <v>71000</v>
      </c>
      <c r="E7" s="29">
        <v>1184.1025</v>
      </c>
      <c r="F7" s="30">
        <v>2.5680332367156602</v>
      </c>
      <c r="G7" s="29"/>
    </row>
    <row r="8" spans="1:7" x14ac:dyDescent="0.2">
      <c r="A8" s="27" t="s">
        <v>91</v>
      </c>
      <c r="B8" s="27" t="s">
        <v>90</v>
      </c>
      <c r="C8" s="27" t="s">
        <v>92</v>
      </c>
      <c r="D8" s="31">
        <v>146474</v>
      </c>
      <c r="E8" s="29">
        <v>1174.794717</v>
      </c>
      <c r="F8" s="30">
        <v>2.5478468963404501</v>
      </c>
      <c r="G8" s="29"/>
    </row>
    <row r="9" spans="1:7" x14ac:dyDescent="0.2">
      <c r="A9" s="27" t="s">
        <v>94</v>
      </c>
      <c r="B9" s="27" t="s">
        <v>93</v>
      </c>
      <c r="C9" s="27" t="s">
        <v>92</v>
      </c>
      <c r="D9" s="31">
        <v>73000</v>
      </c>
      <c r="E9" s="29">
        <v>1155.4804999999999</v>
      </c>
      <c r="F9" s="30">
        <v>2.5059590097789899</v>
      </c>
      <c r="G9" s="29"/>
    </row>
    <row r="10" spans="1:7" x14ac:dyDescent="0.2">
      <c r="A10" s="27" t="s">
        <v>96</v>
      </c>
      <c r="B10" s="27" t="s">
        <v>95</v>
      </c>
      <c r="C10" s="27" t="s">
        <v>92</v>
      </c>
      <c r="D10" s="31">
        <v>152075</v>
      </c>
      <c r="E10" s="29">
        <v>1128.3965000000001</v>
      </c>
      <c r="F10" s="30">
        <v>2.4472203345518002</v>
      </c>
      <c r="G10" s="29"/>
    </row>
    <row r="11" spans="1:7" x14ac:dyDescent="0.2">
      <c r="A11" s="27" t="s">
        <v>98</v>
      </c>
      <c r="B11" s="27" t="s">
        <v>97</v>
      </c>
      <c r="C11" s="27" t="s">
        <v>99</v>
      </c>
      <c r="D11" s="31">
        <v>103373</v>
      </c>
      <c r="E11" s="29">
        <v>708.46685549999995</v>
      </c>
      <c r="F11" s="30">
        <v>1.5364940383416399</v>
      </c>
      <c r="G11" s="29"/>
    </row>
    <row r="12" spans="1:7" x14ac:dyDescent="0.2">
      <c r="A12" s="27" t="s">
        <v>101</v>
      </c>
      <c r="B12" s="27" t="s">
        <v>100</v>
      </c>
      <c r="C12" s="27" t="s">
        <v>92</v>
      </c>
      <c r="D12" s="31">
        <v>33853</v>
      </c>
      <c r="E12" s="29">
        <v>687.6052095</v>
      </c>
      <c r="F12" s="30">
        <v>1.4912501508398399</v>
      </c>
      <c r="G12" s="29"/>
    </row>
    <row r="13" spans="1:7" x14ac:dyDescent="0.2">
      <c r="A13" s="27" t="s">
        <v>103</v>
      </c>
      <c r="B13" s="27" t="s">
        <v>102</v>
      </c>
      <c r="C13" s="27" t="s">
        <v>104</v>
      </c>
      <c r="D13" s="31">
        <v>156244</v>
      </c>
      <c r="E13" s="29">
        <v>484.98137600000001</v>
      </c>
      <c r="F13" s="30">
        <v>1.0518078399092099</v>
      </c>
      <c r="G13" s="29"/>
    </row>
    <row r="14" spans="1:7" x14ac:dyDescent="0.2">
      <c r="A14" s="27" t="s">
        <v>106</v>
      </c>
      <c r="B14" s="27" t="s">
        <v>105</v>
      </c>
      <c r="C14" s="27" t="s">
        <v>92</v>
      </c>
      <c r="D14" s="31">
        <v>88509</v>
      </c>
      <c r="E14" s="29">
        <v>444.44794350000001</v>
      </c>
      <c r="F14" s="30">
        <v>0.96390058368926801</v>
      </c>
      <c r="G14" s="29"/>
    </row>
    <row r="15" spans="1:7" x14ac:dyDescent="0.2">
      <c r="A15" s="27" t="s">
        <v>108</v>
      </c>
      <c r="B15" s="27" t="s">
        <v>107</v>
      </c>
      <c r="C15" s="27" t="s">
        <v>109</v>
      </c>
      <c r="D15" s="31">
        <v>190244</v>
      </c>
      <c r="E15" s="29">
        <v>436.70510200000001</v>
      </c>
      <c r="F15" s="30">
        <v>0.94710822465056899</v>
      </c>
      <c r="G15" s="29"/>
    </row>
    <row r="16" spans="1:7" x14ac:dyDescent="0.2">
      <c r="A16" s="27" t="s">
        <v>111</v>
      </c>
      <c r="B16" s="27" t="s">
        <v>110</v>
      </c>
      <c r="C16" s="27" t="s">
        <v>112</v>
      </c>
      <c r="D16" s="31">
        <v>36000</v>
      </c>
      <c r="E16" s="29">
        <v>433.63799999999998</v>
      </c>
      <c r="F16" s="30">
        <v>0.94045641885132703</v>
      </c>
      <c r="G16" s="29"/>
    </row>
    <row r="17" spans="1:7" x14ac:dyDescent="0.2">
      <c r="A17" s="27" t="s">
        <v>114</v>
      </c>
      <c r="B17" s="27" t="s">
        <v>113</v>
      </c>
      <c r="C17" s="27" t="s">
        <v>115</v>
      </c>
      <c r="D17" s="31">
        <v>8000</v>
      </c>
      <c r="E17" s="29">
        <v>372.73599999999999</v>
      </c>
      <c r="F17" s="30">
        <v>0.80837464368198397</v>
      </c>
      <c r="G17" s="29"/>
    </row>
    <row r="18" spans="1:7" x14ac:dyDescent="0.2">
      <c r="A18" s="27" t="s">
        <v>117</v>
      </c>
      <c r="B18" s="27" t="s">
        <v>116</v>
      </c>
      <c r="C18" s="27" t="s">
        <v>118</v>
      </c>
      <c r="D18" s="31">
        <v>15000</v>
      </c>
      <c r="E18" s="29">
        <v>369.01499999999999</v>
      </c>
      <c r="F18" s="30">
        <v>0.80030469055392395</v>
      </c>
      <c r="G18" s="29"/>
    </row>
    <row r="19" spans="1:7" x14ac:dyDescent="0.2">
      <c r="A19" s="27" t="s">
        <v>120</v>
      </c>
      <c r="B19" s="27" t="s">
        <v>119</v>
      </c>
      <c r="C19" s="27" t="s">
        <v>121</v>
      </c>
      <c r="D19" s="31">
        <v>20000</v>
      </c>
      <c r="E19" s="29">
        <v>353.33</v>
      </c>
      <c r="F19" s="30">
        <v>0.76628770189130002</v>
      </c>
      <c r="G19" s="29"/>
    </row>
    <row r="20" spans="1:7" x14ac:dyDescent="0.2">
      <c r="A20" s="27" t="s">
        <v>123</v>
      </c>
      <c r="B20" s="27" t="s">
        <v>122</v>
      </c>
      <c r="C20" s="27" t="s">
        <v>124</v>
      </c>
      <c r="D20" s="31">
        <v>174166</v>
      </c>
      <c r="E20" s="29">
        <v>322.29418299999998</v>
      </c>
      <c r="F20" s="30">
        <v>0.69897848703479504</v>
      </c>
      <c r="G20" s="29"/>
    </row>
    <row r="21" spans="1:7" x14ac:dyDescent="0.2">
      <c r="A21" s="27" t="s">
        <v>126</v>
      </c>
      <c r="B21" s="27" t="s">
        <v>125</v>
      </c>
      <c r="C21" s="27" t="s">
        <v>127</v>
      </c>
      <c r="D21" s="31">
        <v>12800</v>
      </c>
      <c r="E21" s="29">
        <v>306.32319999999999</v>
      </c>
      <c r="F21" s="30">
        <v>0.664341270098743</v>
      </c>
      <c r="G21" s="29"/>
    </row>
    <row r="22" spans="1:7" x14ac:dyDescent="0.2">
      <c r="A22" s="27" t="s">
        <v>129</v>
      </c>
      <c r="B22" s="27" t="s">
        <v>128</v>
      </c>
      <c r="C22" s="27" t="s">
        <v>124</v>
      </c>
      <c r="D22" s="31">
        <v>217407</v>
      </c>
      <c r="E22" s="29">
        <v>288.39038549999998</v>
      </c>
      <c r="F22" s="30">
        <v>0.62544931297184203</v>
      </c>
      <c r="G22" s="29"/>
    </row>
    <row r="23" spans="1:7" x14ac:dyDescent="0.2">
      <c r="A23" s="27" t="s">
        <v>131</v>
      </c>
      <c r="B23" s="27" t="s">
        <v>130</v>
      </c>
      <c r="C23" s="27" t="s">
        <v>115</v>
      </c>
      <c r="D23" s="31">
        <v>50000</v>
      </c>
      <c r="E23" s="29">
        <v>251.4</v>
      </c>
      <c r="F23" s="30">
        <v>0.54522607266711798</v>
      </c>
      <c r="G23" s="29"/>
    </row>
    <row r="24" spans="1:7" x14ac:dyDescent="0.2">
      <c r="A24" s="27" t="s">
        <v>133</v>
      </c>
      <c r="B24" s="27" t="s">
        <v>132</v>
      </c>
      <c r="C24" s="27" t="s">
        <v>127</v>
      </c>
      <c r="D24" s="31">
        <v>15000</v>
      </c>
      <c r="E24" s="29">
        <v>248.7825</v>
      </c>
      <c r="F24" s="30">
        <v>0.53954934535921695</v>
      </c>
      <c r="G24" s="29"/>
    </row>
    <row r="25" spans="1:7" x14ac:dyDescent="0.2">
      <c r="A25" s="27" t="s">
        <v>135</v>
      </c>
      <c r="B25" s="27" t="s">
        <v>134</v>
      </c>
      <c r="C25" s="27" t="s">
        <v>127</v>
      </c>
      <c r="D25" s="31">
        <v>150000</v>
      </c>
      <c r="E25" s="29">
        <v>234.82499999999999</v>
      </c>
      <c r="F25" s="30">
        <v>0.50927888828184498</v>
      </c>
      <c r="G25" s="29"/>
    </row>
    <row r="26" spans="1:7" x14ac:dyDescent="0.2">
      <c r="A26" s="27" t="s">
        <v>137</v>
      </c>
      <c r="B26" s="27" t="s">
        <v>136</v>
      </c>
      <c r="C26" s="27" t="s">
        <v>138</v>
      </c>
      <c r="D26" s="31">
        <v>26526</v>
      </c>
      <c r="E26" s="29">
        <v>234.55615499999999</v>
      </c>
      <c r="F26" s="30">
        <v>0.50869582820425496</v>
      </c>
      <c r="G26" s="29"/>
    </row>
    <row r="27" spans="1:7" x14ac:dyDescent="0.2">
      <c r="A27" s="27" t="s">
        <v>140</v>
      </c>
      <c r="B27" s="27" t="s">
        <v>139</v>
      </c>
      <c r="C27" s="27" t="s">
        <v>109</v>
      </c>
      <c r="D27" s="31">
        <v>74373</v>
      </c>
      <c r="E27" s="29">
        <v>226.94920949999999</v>
      </c>
      <c r="F27" s="30">
        <v>0.49219819487109001</v>
      </c>
      <c r="G27" s="29"/>
    </row>
    <row r="28" spans="1:7" x14ac:dyDescent="0.2">
      <c r="A28" s="27" t="s">
        <v>142</v>
      </c>
      <c r="B28" s="27" t="s">
        <v>141</v>
      </c>
      <c r="C28" s="27" t="s">
        <v>143</v>
      </c>
      <c r="D28" s="31">
        <v>12000</v>
      </c>
      <c r="E28" s="29">
        <v>206.53200000000001</v>
      </c>
      <c r="F28" s="30">
        <v>0.44791818313478599</v>
      </c>
      <c r="G28" s="29"/>
    </row>
    <row r="29" spans="1:7" x14ac:dyDescent="0.2">
      <c r="A29" s="27" t="s">
        <v>145</v>
      </c>
      <c r="B29" s="27" t="s">
        <v>144</v>
      </c>
      <c r="C29" s="27" t="s">
        <v>146</v>
      </c>
      <c r="D29" s="31">
        <v>73613</v>
      </c>
      <c r="E29" s="29">
        <v>193.60219000000001</v>
      </c>
      <c r="F29" s="30">
        <v>0.41987653823967003</v>
      </c>
      <c r="G29" s="29"/>
    </row>
    <row r="30" spans="1:7" x14ac:dyDescent="0.2">
      <c r="A30" s="27" t="s">
        <v>148</v>
      </c>
      <c r="B30" s="27" t="s">
        <v>147</v>
      </c>
      <c r="C30" s="27" t="s">
        <v>138</v>
      </c>
      <c r="D30" s="31">
        <v>39940</v>
      </c>
      <c r="E30" s="29">
        <v>193.18978000000001</v>
      </c>
      <c r="F30" s="30">
        <v>0.41898212024194298</v>
      </c>
      <c r="G30" s="29"/>
    </row>
    <row r="31" spans="1:7" x14ac:dyDescent="0.2">
      <c r="A31" s="27" t="s">
        <v>150</v>
      </c>
      <c r="B31" s="27" t="s">
        <v>149</v>
      </c>
      <c r="C31" s="27" t="s">
        <v>138</v>
      </c>
      <c r="D31" s="31">
        <v>5000</v>
      </c>
      <c r="E31" s="29">
        <v>185.36250000000001</v>
      </c>
      <c r="F31" s="30">
        <v>0.40200663442624801</v>
      </c>
      <c r="G31" s="29"/>
    </row>
    <row r="32" spans="1:7" x14ac:dyDescent="0.2">
      <c r="A32" s="27" t="s">
        <v>152</v>
      </c>
      <c r="B32" s="27" t="s">
        <v>151</v>
      </c>
      <c r="C32" s="27" t="s">
        <v>104</v>
      </c>
      <c r="D32" s="31">
        <v>43000</v>
      </c>
      <c r="E32" s="29">
        <v>179.61099999999999</v>
      </c>
      <c r="F32" s="30">
        <v>0.38953301566353898</v>
      </c>
      <c r="G32" s="29"/>
    </row>
    <row r="33" spans="1:9" x14ac:dyDescent="0.2">
      <c r="A33" s="27" t="s">
        <v>154</v>
      </c>
      <c r="B33" s="27" t="s">
        <v>153</v>
      </c>
      <c r="C33" s="27" t="s">
        <v>155</v>
      </c>
      <c r="D33" s="31">
        <v>28677</v>
      </c>
      <c r="E33" s="29">
        <v>166.412631</v>
      </c>
      <c r="F33" s="30">
        <v>0.36090893095597598</v>
      </c>
      <c r="G33" s="29"/>
    </row>
    <row r="34" spans="1:9" x14ac:dyDescent="0.2">
      <c r="A34" s="27" t="s">
        <v>157</v>
      </c>
      <c r="B34" s="27" t="s">
        <v>156</v>
      </c>
      <c r="C34" s="27" t="s">
        <v>112</v>
      </c>
      <c r="D34" s="31">
        <v>17000</v>
      </c>
      <c r="E34" s="29">
        <v>163.21700000000001</v>
      </c>
      <c r="F34" s="30">
        <v>0.35397837670051302</v>
      </c>
      <c r="G34" s="29"/>
    </row>
    <row r="35" spans="1:9" x14ac:dyDescent="0.2">
      <c r="A35" s="27" t="s">
        <v>159</v>
      </c>
      <c r="B35" s="27" t="s">
        <v>158</v>
      </c>
      <c r="C35" s="27" t="s">
        <v>124</v>
      </c>
      <c r="D35" s="31">
        <v>73700</v>
      </c>
      <c r="E35" s="29">
        <v>157.9391</v>
      </c>
      <c r="F35" s="30">
        <v>0.34253188231336201</v>
      </c>
      <c r="G35" s="29"/>
    </row>
    <row r="36" spans="1:9" x14ac:dyDescent="0.2">
      <c r="A36" s="27" t="s">
        <v>161</v>
      </c>
      <c r="B36" s="27" t="s">
        <v>160</v>
      </c>
      <c r="C36" s="27" t="s">
        <v>143</v>
      </c>
      <c r="D36" s="31">
        <v>38000</v>
      </c>
      <c r="E36" s="29">
        <v>153.82400000000001</v>
      </c>
      <c r="F36" s="30">
        <v>0.33360722116923902</v>
      </c>
      <c r="G36" s="29"/>
    </row>
    <row r="37" spans="1:9" x14ac:dyDescent="0.2">
      <c r="A37" s="27" t="s">
        <v>163</v>
      </c>
      <c r="B37" s="27" t="s">
        <v>162</v>
      </c>
      <c r="C37" s="27" t="s">
        <v>143</v>
      </c>
      <c r="D37" s="31">
        <v>27900</v>
      </c>
      <c r="E37" s="29">
        <v>147.27015</v>
      </c>
      <c r="F37" s="30">
        <v>0.31939349843117498</v>
      </c>
      <c r="G37" s="29"/>
    </row>
    <row r="38" spans="1:9" x14ac:dyDescent="0.2">
      <c r="A38" s="27" t="s">
        <v>165</v>
      </c>
      <c r="B38" s="27" t="s">
        <v>164</v>
      </c>
      <c r="C38" s="27" t="s">
        <v>92</v>
      </c>
      <c r="D38" s="31">
        <v>87200</v>
      </c>
      <c r="E38" s="29">
        <v>146.6268</v>
      </c>
      <c r="F38" s="30">
        <v>0.31799822717480902</v>
      </c>
      <c r="G38" s="29"/>
    </row>
    <row r="39" spans="1:9" x14ac:dyDescent="0.2">
      <c r="A39" s="27" t="s">
        <v>167</v>
      </c>
      <c r="B39" s="27" t="s">
        <v>166</v>
      </c>
      <c r="C39" s="27" t="s">
        <v>168</v>
      </c>
      <c r="D39" s="31">
        <v>7988</v>
      </c>
      <c r="E39" s="29">
        <v>136.09555</v>
      </c>
      <c r="F39" s="30">
        <v>0.29515848143982198</v>
      </c>
      <c r="G39" s="29"/>
    </row>
    <row r="40" spans="1:9" x14ac:dyDescent="0.2">
      <c r="A40" s="27" t="s">
        <v>169</v>
      </c>
      <c r="B40" s="27" t="s">
        <v>719</v>
      </c>
      <c r="C40" s="27" t="s">
        <v>99</v>
      </c>
      <c r="D40" s="31">
        <v>10383</v>
      </c>
      <c r="E40" s="29">
        <v>29.498103</v>
      </c>
      <c r="F40" s="30">
        <v>6.3974283412172303E-2</v>
      </c>
      <c r="G40" s="29"/>
    </row>
    <row r="41" spans="1:9" x14ac:dyDescent="0.2">
      <c r="A41" s="26" t="s">
        <v>33</v>
      </c>
      <c r="B41" s="26"/>
      <c r="C41" s="26"/>
      <c r="D41" s="32"/>
      <c r="E41" s="33">
        <f>SUM(E7:E40)</f>
        <v>13106.4011405</v>
      </c>
      <c r="F41" s="34">
        <f>SUM(F7:F40)</f>
        <v>28.424628562588108</v>
      </c>
      <c r="G41" s="33"/>
      <c r="H41" s="18"/>
      <c r="I41" s="18"/>
    </row>
    <row r="42" spans="1:9" x14ac:dyDescent="0.2">
      <c r="A42" s="27"/>
      <c r="B42" s="27"/>
      <c r="C42" s="27"/>
      <c r="D42" s="28"/>
      <c r="E42" s="29"/>
      <c r="F42" s="30"/>
      <c r="G42" s="29"/>
    </row>
    <row r="43" spans="1:9" x14ac:dyDescent="0.2">
      <c r="A43" s="26" t="s">
        <v>31</v>
      </c>
      <c r="B43" s="27"/>
      <c r="C43" s="27"/>
      <c r="D43" s="28"/>
      <c r="E43" s="29"/>
      <c r="F43" s="30"/>
      <c r="G43" s="29"/>
    </row>
    <row r="44" spans="1:9" x14ac:dyDescent="0.2">
      <c r="A44" s="26" t="s">
        <v>32</v>
      </c>
      <c r="B44" s="27"/>
      <c r="C44" s="27"/>
      <c r="D44" s="28"/>
      <c r="E44" s="29"/>
      <c r="F44" s="30"/>
      <c r="G44" s="29"/>
    </row>
    <row r="45" spans="1:9" x14ac:dyDescent="0.2">
      <c r="A45" s="27" t="s">
        <v>919</v>
      </c>
      <c r="B45" s="27" t="s">
        <v>920</v>
      </c>
      <c r="C45" s="27" t="s">
        <v>78</v>
      </c>
      <c r="D45" s="31">
        <v>250</v>
      </c>
      <c r="E45" s="29">
        <v>2533.0050000000001</v>
      </c>
      <c r="F45" s="30">
        <v>5.4934779960070497</v>
      </c>
      <c r="G45" s="29">
        <v>3.8999000000000001</v>
      </c>
    </row>
    <row r="46" spans="1:9" x14ac:dyDescent="0.2">
      <c r="A46" s="27" t="s">
        <v>171</v>
      </c>
      <c r="B46" s="27" t="s">
        <v>170</v>
      </c>
      <c r="C46" s="27" t="s">
        <v>78</v>
      </c>
      <c r="D46" s="31">
        <v>200</v>
      </c>
      <c r="E46" s="29">
        <v>2052.5619999999999</v>
      </c>
      <c r="F46" s="30">
        <v>4.4515128009775804</v>
      </c>
      <c r="G46" s="29">
        <v>5.0449999999999999</v>
      </c>
    </row>
    <row r="47" spans="1:9" x14ac:dyDescent="0.2">
      <c r="A47" s="27" t="s">
        <v>1084</v>
      </c>
      <c r="B47" s="27" t="s">
        <v>1085</v>
      </c>
      <c r="C47" s="27" t="s">
        <v>78</v>
      </c>
      <c r="D47" s="31">
        <v>150</v>
      </c>
      <c r="E47" s="29">
        <v>1638.2565</v>
      </c>
      <c r="F47" s="30">
        <v>3.5529839201128799</v>
      </c>
      <c r="G47" s="29">
        <v>5.375</v>
      </c>
    </row>
    <row r="48" spans="1:9" x14ac:dyDescent="0.2">
      <c r="A48" s="27" t="s">
        <v>80</v>
      </c>
      <c r="B48" s="27" t="s">
        <v>79</v>
      </c>
      <c r="C48" s="27" t="s">
        <v>81</v>
      </c>
      <c r="D48" s="31">
        <v>50</v>
      </c>
      <c r="E48" s="29">
        <v>500.33749999999998</v>
      </c>
      <c r="F48" s="30">
        <v>1.08511157570837</v>
      </c>
      <c r="G48" s="29">
        <v>9.3239000000000001</v>
      </c>
    </row>
    <row r="49" spans="1:9" x14ac:dyDescent="0.2">
      <c r="A49" s="27" t="s">
        <v>953</v>
      </c>
      <c r="B49" s="27" t="s">
        <v>954</v>
      </c>
      <c r="C49" s="27" t="s">
        <v>78</v>
      </c>
      <c r="D49" s="31">
        <v>45</v>
      </c>
      <c r="E49" s="29">
        <v>490.64580000000001</v>
      </c>
      <c r="F49" s="30">
        <v>1.0640926117924301</v>
      </c>
      <c r="G49" s="29">
        <v>5.7797999999999998</v>
      </c>
    </row>
    <row r="50" spans="1:9" x14ac:dyDescent="0.2">
      <c r="A50" s="26" t="s">
        <v>33</v>
      </c>
      <c r="B50" s="26"/>
      <c r="C50" s="26"/>
      <c r="D50" s="32"/>
      <c r="E50" s="33">
        <f>SUM(E44:E49)</f>
        <v>7214.8068000000003</v>
      </c>
      <c r="F50" s="34">
        <f>SUM(F44:F49)</f>
        <v>15.647178904598309</v>
      </c>
      <c r="G50" s="33"/>
      <c r="H50" s="18"/>
      <c r="I50" s="18"/>
    </row>
    <row r="51" spans="1:9" x14ac:dyDescent="0.2">
      <c r="A51" s="27"/>
      <c r="B51" s="27"/>
      <c r="C51" s="27"/>
      <c r="D51" s="28"/>
      <c r="E51" s="29"/>
      <c r="F51" s="30"/>
      <c r="G51" s="29"/>
    </row>
    <row r="52" spans="1:9" x14ac:dyDescent="0.2">
      <c r="A52" s="26" t="s">
        <v>48</v>
      </c>
      <c r="B52" s="27"/>
      <c r="C52" s="27"/>
      <c r="D52" s="28"/>
      <c r="E52" s="29"/>
      <c r="F52" s="30"/>
      <c r="G52" s="29"/>
    </row>
    <row r="53" spans="1:9" x14ac:dyDescent="0.2">
      <c r="A53" s="26" t="s">
        <v>52</v>
      </c>
      <c r="B53" s="27"/>
      <c r="C53" s="27"/>
      <c r="D53" s="28"/>
      <c r="E53" s="29"/>
      <c r="F53" s="30"/>
      <c r="G53" s="29"/>
    </row>
    <row r="54" spans="1:9" x14ac:dyDescent="0.2">
      <c r="A54" s="27" t="s">
        <v>85</v>
      </c>
      <c r="B54" s="27" t="s">
        <v>84</v>
      </c>
      <c r="C54" s="27" t="s">
        <v>50</v>
      </c>
      <c r="D54" s="31">
        <v>500</v>
      </c>
      <c r="E54" s="29">
        <v>2484.5949999999998</v>
      </c>
      <c r="F54" s="30">
        <v>5.3884883612504302</v>
      </c>
      <c r="G54" s="29">
        <v>3.6501000000000001</v>
      </c>
    </row>
    <row r="55" spans="1:9" x14ac:dyDescent="0.2">
      <c r="A55" s="27" t="s">
        <v>173</v>
      </c>
      <c r="B55" s="27" t="s">
        <v>172</v>
      </c>
      <c r="C55" s="27" t="s">
        <v>50</v>
      </c>
      <c r="D55" s="31">
        <v>500</v>
      </c>
      <c r="E55" s="29">
        <v>2460.8049999999998</v>
      </c>
      <c r="F55" s="30">
        <v>5.3368935789562704</v>
      </c>
      <c r="G55" s="29">
        <v>3.8500999999999999</v>
      </c>
    </row>
    <row r="56" spans="1:9" x14ac:dyDescent="0.2">
      <c r="A56" s="27" t="s">
        <v>1086</v>
      </c>
      <c r="B56" s="27" t="s">
        <v>1087</v>
      </c>
      <c r="C56" s="27" t="s">
        <v>50</v>
      </c>
      <c r="D56" s="31">
        <v>400</v>
      </c>
      <c r="E56" s="29">
        <v>1990.796</v>
      </c>
      <c r="F56" s="30">
        <v>4.3175572178258097</v>
      </c>
      <c r="G56" s="29">
        <v>3.75</v>
      </c>
    </row>
    <row r="57" spans="1:9" x14ac:dyDescent="0.2">
      <c r="A57" s="26" t="s">
        <v>33</v>
      </c>
      <c r="B57" s="26"/>
      <c r="C57" s="26"/>
      <c r="D57" s="32"/>
      <c r="E57" s="33">
        <f>SUM(E53:E56)</f>
        <v>6936.1959999999999</v>
      </c>
      <c r="F57" s="34">
        <f>SUM(F53:F56)</f>
        <v>15.04293915803251</v>
      </c>
      <c r="G57" s="33"/>
      <c r="H57" s="18"/>
      <c r="I57" s="18"/>
    </row>
    <row r="58" spans="1:9" x14ac:dyDescent="0.2">
      <c r="A58" s="27"/>
      <c r="B58" s="27"/>
      <c r="C58" s="27"/>
      <c r="D58" s="28"/>
      <c r="E58" s="29"/>
      <c r="F58" s="30"/>
      <c r="G58" s="29"/>
    </row>
    <row r="59" spans="1:9" x14ac:dyDescent="0.2">
      <c r="A59" s="26" t="s">
        <v>56</v>
      </c>
      <c r="B59" s="27"/>
      <c r="C59" s="27"/>
      <c r="D59" s="28"/>
      <c r="E59" s="29"/>
      <c r="F59" s="30"/>
      <c r="G59" s="29"/>
    </row>
    <row r="60" spans="1:9" x14ac:dyDescent="0.2">
      <c r="A60" s="27" t="s">
        <v>73</v>
      </c>
      <c r="B60" s="27" t="s">
        <v>72</v>
      </c>
      <c r="C60" s="27" t="s">
        <v>57</v>
      </c>
      <c r="D60" s="31">
        <v>5500000</v>
      </c>
      <c r="E60" s="29">
        <v>5434.5775000000003</v>
      </c>
      <c r="F60" s="30">
        <v>11.7862901628086</v>
      </c>
      <c r="G60" s="29">
        <v>5.4828999999999999</v>
      </c>
    </row>
    <row r="61" spans="1:9" x14ac:dyDescent="0.2">
      <c r="A61" s="27" t="s">
        <v>71</v>
      </c>
      <c r="B61" s="27" t="s">
        <v>70</v>
      </c>
      <c r="C61" s="27" t="s">
        <v>57</v>
      </c>
      <c r="D61" s="31">
        <v>5100000</v>
      </c>
      <c r="E61" s="29">
        <v>5074.0563000000002</v>
      </c>
      <c r="F61" s="30">
        <v>11.0044064794783</v>
      </c>
      <c r="G61" s="29">
        <v>5.7603</v>
      </c>
    </row>
    <row r="62" spans="1:9" x14ac:dyDescent="0.2">
      <c r="A62" s="27" t="s">
        <v>175</v>
      </c>
      <c r="B62" s="27" t="s">
        <v>174</v>
      </c>
      <c r="C62" s="27" t="s">
        <v>57</v>
      </c>
      <c r="D62" s="31">
        <v>400000</v>
      </c>
      <c r="E62" s="29">
        <v>411.60919999999999</v>
      </c>
      <c r="F62" s="30">
        <v>0.89268125532877596</v>
      </c>
      <c r="G62" s="29">
        <v>5.1272000000000002</v>
      </c>
    </row>
    <row r="63" spans="1:9" x14ac:dyDescent="0.2">
      <c r="A63" s="27" t="s">
        <v>83</v>
      </c>
      <c r="B63" s="27" t="s">
        <v>82</v>
      </c>
      <c r="C63" s="27" t="s">
        <v>57</v>
      </c>
      <c r="D63" s="31">
        <v>200000</v>
      </c>
      <c r="E63" s="29">
        <v>210.32339999999999</v>
      </c>
      <c r="F63" s="30">
        <v>0.45614081691326702</v>
      </c>
      <c r="G63" s="29">
        <v>4.8594999999999997</v>
      </c>
    </row>
    <row r="64" spans="1:9" x14ac:dyDescent="0.2">
      <c r="A64" s="27" t="s">
        <v>75</v>
      </c>
      <c r="B64" s="27" t="s">
        <v>74</v>
      </c>
      <c r="C64" s="27" t="s">
        <v>57</v>
      </c>
      <c r="D64" s="31">
        <v>100000</v>
      </c>
      <c r="E64" s="29">
        <v>99.362399999999994</v>
      </c>
      <c r="F64" s="30">
        <v>0.215493123002304</v>
      </c>
      <c r="G64" s="29">
        <v>5.4141000000000004</v>
      </c>
    </row>
    <row r="65" spans="1:9" x14ac:dyDescent="0.2">
      <c r="A65" s="26" t="s">
        <v>33</v>
      </c>
      <c r="B65" s="26"/>
      <c r="C65" s="26"/>
      <c r="D65" s="32"/>
      <c r="E65" s="33">
        <f>SUM(E60:E64)</f>
        <v>11229.9288</v>
      </c>
      <c r="F65" s="34">
        <f>SUM(F60:F64)</f>
        <v>24.355011837531244</v>
      </c>
      <c r="G65" s="33"/>
      <c r="H65" s="18"/>
      <c r="I65" s="18"/>
    </row>
    <row r="66" spans="1:9" x14ac:dyDescent="0.2">
      <c r="A66" s="27"/>
      <c r="B66" s="27"/>
      <c r="C66" s="27"/>
      <c r="D66" s="28"/>
      <c r="E66" s="29"/>
      <c r="F66" s="30"/>
      <c r="G66" s="29"/>
    </row>
    <row r="67" spans="1:9" x14ac:dyDescent="0.2">
      <c r="A67" s="26" t="s">
        <v>35</v>
      </c>
      <c r="B67" s="26"/>
      <c r="C67" s="26"/>
      <c r="D67" s="32"/>
      <c r="E67" s="33">
        <f>E41+E50+E57+E65</f>
        <v>38487.332740500002</v>
      </c>
      <c r="F67" s="34">
        <f>F41+F50+F57+F65</f>
        <v>83.469758462750178</v>
      </c>
      <c r="G67" s="33"/>
      <c r="H67" s="18"/>
      <c r="I67" s="18"/>
    </row>
    <row r="68" spans="1:9" x14ac:dyDescent="0.2">
      <c r="A68" s="26"/>
      <c r="B68" s="26"/>
      <c r="C68" s="26"/>
      <c r="D68" s="32"/>
      <c r="E68" s="33"/>
      <c r="F68" s="34"/>
      <c r="G68" s="33"/>
      <c r="H68" s="18"/>
      <c r="I68" s="18"/>
    </row>
    <row r="69" spans="1:9" x14ac:dyDescent="0.2">
      <c r="A69" s="26" t="s">
        <v>37</v>
      </c>
      <c r="B69" s="26"/>
      <c r="C69" s="26"/>
      <c r="D69" s="32"/>
      <c r="E69" s="33">
        <f>E71-(E41+E50+E57+E65)</f>
        <v>7621.9809190999949</v>
      </c>
      <c r="F69" s="34">
        <f>F71-(F41+F50+F57+F65)</f>
        <v>16.530241537249822</v>
      </c>
      <c r="G69" s="33"/>
      <c r="H69" s="18"/>
      <c r="I69" s="18"/>
    </row>
    <row r="70" spans="1:9" x14ac:dyDescent="0.2">
      <c r="A70" s="26"/>
      <c r="B70" s="26"/>
      <c r="C70" s="26"/>
      <c r="D70" s="32"/>
      <c r="E70" s="33"/>
      <c r="F70" s="34"/>
      <c r="G70" s="33"/>
      <c r="H70" s="18"/>
      <c r="I70" s="18"/>
    </row>
    <row r="71" spans="1:9" x14ac:dyDescent="0.2">
      <c r="A71" s="35" t="s">
        <v>36</v>
      </c>
      <c r="B71" s="35"/>
      <c r="C71" s="35"/>
      <c r="D71" s="36"/>
      <c r="E71" s="37">
        <v>46109.313659599997</v>
      </c>
      <c r="F71" s="38">
        <v>100</v>
      </c>
      <c r="G71" s="37"/>
      <c r="H71" s="18"/>
      <c r="I71" s="18"/>
    </row>
    <row r="73" spans="1:9" x14ac:dyDescent="0.2">
      <c r="A73" s="18" t="s">
        <v>58</v>
      </c>
    </row>
    <row r="74" spans="1:9" x14ac:dyDescent="0.2">
      <c r="A74" s="18" t="s">
        <v>38</v>
      </c>
    </row>
    <row r="75" spans="1:9" ht="11.4" x14ac:dyDescent="0.2">
      <c r="A75" s="50" t="s">
        <v>720</v>
      </c>
    </row>
    <row r="76" spans="1:9" x14ac:dyDescent="0.2">
      <c r="A76" s="50"/>
    </row>
    <row r="77" spans="1:9" x14ac:dyDescent="0.2">
      <c r="A77" s="18" t="s">
        <v>39</v>
      </c>
    </row>
    <row r="78" spans="1:9" x14ac:dyDescent="0.2">
      <c r="A78" s="18" t="s">
        <v>40</v>
      </c>
    </row>
    <row r="79" spans="1:9" x14ac:dyDescent="0.2">
      <c r="A79" s="18" t="s">
        <v>41</v>
      </c>
      <c r="B79" s="18"/>
      <c r="C79" s="39" t="s">
        <v>43</v>
      </c>
      <c r="D79" s="19" t="s">
        <v>42</v>
      </c>
    </row>
    <row r="80" spans="1:9" x14ac:dyDescent="0.2">
      <c r="A80" s="9" t="s">
        <v>62</v>
      </c>
      <c r="C80" s="40">
        <v>150.38720000000001</v>
      </c>
      <c r="D80" s="40">
        <v>160.87960000000001</v>
      </c>
    </row>
    <row r="81" spans="1:6" x14ac:dyDescent="0.2">
      <c r="A81" s="9" t="s">
        <v>68</v>
      </c>
      <c r="C81" s="40">
        <v>17.256499999999999</v>
      </c>
      <c r="D81" s="40">
        <v>18.4605</v>
      </c>
    </row>
    <row r="82" spans="1:6" x14ac:dyDescent="0.2">
      <c r="A82" s="9" t="s">
        <v>65</v>
      </c>
      <c r="C82" s="40">
        <v>159.5369</v>
      </c>
      <c r="D82" s="40">
        <v>171.33349999999999</v>
      </c>
    </row>
    <row r="83" spans="1:6" x14ac:dyDescent="0.2">
      <c r="A83" s="9" t="s">
        <v>69</v>
      </c>
      <c r="C83" s="40">
        <v>18.6388</v>
      </c>
      <c r="D83" s="40">
        <v>20.013400000000001</v>
      </c>
    </row>
    <row r="85" spans="1:6" x14ac:dyDescent="0.2">
      <c r="A85" s="9" t="s">
        <v>44</v>
      </c>
    </row>
    <row r="87" spans="1:6" x14ac:dyDescent="0.2">
      <c r="A87" s="18" t="s">
        <v>45</v>
      </c>
      <c r="D87" s="41" t="s">
        <v>46</v>
      </c>
    </row>
    <row r="89" spans="1:6" x14ac:dyDescent="0.2">
      <c r="A89" s="18" t="s">
        <v>811</v>
      </c>
      <c r="D89" s="42">
        <v>1.8028287895514501</v>
      </c>
      <c r="E89" s="13" t="s">
        <v>47</v>
      </c>
    </row>
    <row r="91" spans="1:6" x14ac:dyDescent="0.2">
      <c r="A91" s="18" t="s">
        <v>724</v>
      </c>
      <c r="D91" s="41" t="s">
        <v>46</v>
      </c>
    </row>
    <row r="93" spans="1:6" x14ac:dyDescent="0.2">
      <c r="A93" s="47" t="s">
        <v>812</v>
      </c>
      <c r="D93" s="9"/>
      <c r="F93" s="55"/>
    </row>
    <row r="94" spans="1:6" x14ac:dyDescent="0.2">
      <c r="A94" s="47"/>
      <c r="D94" s="9"/>
      <c r="F94" s="55"/>
    </row>
    <row r="95" spans="1:6" x14ac:dyDescent="0.2">
      <c r="A95" s="47" t="s">
        <v>813</v>
      </c>
      <c r="D95" s="9"/>
      <c r="F95" s="55"/>
    </row>
    <row r="96" spans="1:6" x14ac:dyDescent="0.2">
      <c r="A96" s="58"/>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ht="20.399999999999999" x14ac:dyDescent="0.2">
      <c r="A109" s="60" t="s">
        <v>1088</v>
      </c>
      <c r="D109" s="9"/>
      <c r="F109" s="55"/>
    </row>
    <row r="110" spans="1:6" x14ac:dyDescent="0.2">
      <c r="A110" s="56"/>
      <c r="D110" s="9"/>
      <c r="F110" s="55"/>
    </row>
    <row r="111" spans="1:6" x14ac:dyDescent="0.2">
      <c r="A111" s="47" t="s">
        <v>815</v>
      </c>
      <c r="D111" s="9"/>
      <c r="F111" s="55"/>
    </row>
    <row r="112" spans="1:6" x14ac:dyDescent="0.2">
      <c r="A112" s="56"/>
      <c r="D112" s="9"/>
      <c r="F112" s="55"/>
    </row>
    <row r="113" spans="1:6" x14ac:dyDescent="0.2">
      <c r="A113" s="56"/>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D124" s="9"/>
      <c r="F124" s="55"/>
    </row>
    <row r="125" spans="1:6" x14ac:dyDescent="0.2">
      <c r="D125" s="9"/>
      <c r="F125" s="55"/>
    </row>
    <row r="126" spans="1:6" x14ac:dyDescent="0.2">
      <c r="D126" s="9"/>
      <c r="F126" s="55"/>
    </row>
  </sheetData>
  <mergeCells count="1">
    <mergeCell ref="A1:G1"/>
  </mergeCells>
  <conditionalFormatting sqref="F2:F3 F5:F92 F127:F65536">
    <cfRule type="cellIs" dxfId="90" priority="2" stopIfTrue="1" operator="between">
      <formula>0.009</formula>
      <formula>-0.009</formula>
    </cfRule>
  </conditionalFormatting>
  <conditionalFormatting sqref="F93:F126">
    <cfRule type="cellIs" dxfId="89" priority="1" stopIfTrue="1" operator="between">
      <formula>0.009</formula>
      <formula>-0.009</formula>
    </cfRule>
  </conditionalFormatting>
  <hyperlinks>
    <hyperlink ref="A94"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1"/>
  <sheetViews>
    <sheetView workbookViewId="0">
      <selection sqref="A1:G1"/>
    </sheetView>
  </sheetViews>
  <sheetFormatPr defaultColWidth="9.109375" defaultRowHeight="10.199999999999999" x14ac:dyDescent="0.2"/>
  <cols>
    <col min="1" max="1" width="40.5546875" style="9" bestFit="1" customWidth="1"/>
    <col min="2" max="2" width="51" style="9" bestFit="1" customWidth="1"/>
    <col min="3" max="3" width="25.10937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1089</v>
      </c>
      <c r="B1" s="76"/>
      <c r="C1" s="76"/>
      <c r="D1" s="76"/>
      <c r="E1" s="76"/>
      <c r="F1" s="76"/>
      <c r="G1" s="76"/>
    </row>
    <row r="2" spans="1:7" s="1" customFormat="1" ht="12" x14ac:dyDescent="0.25">
      <c r="A2" s="61" t="s">
        <v>1090</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26" t="s">
        <v>32</v>
      </c>
      <c r="B6" s="27"/>
      <c r="C6" s="27"/>
      <c r="D6" s="28"/>
      <c r="E6" s="29"/>
      <c r="F6" s="30"/>
      <c r="G6" s="29"/>
    </row>
    <row r="7" spans="1:7" x14ac:dyDescent="0.2">
      <c r="A7" s="27" t="s">
        <v>88</v>
      </c>
      <c r="B7" s="27" t="s">
        <v>87</v>
      </c>
      <c r="C7" s="27" t="s">
        <v>89</v>
      </c>
      <c r="D7" s="31">
        <v>23000</v>
      </c>
      <c r="E7" s="29">
        <v>383.58249999999998</v>
      </c>
      <c r="F7" s="30">
        <v>1.7358700579355899</v>
      </c>
      <c r="G7" s="29"/>
    </row>
    <row r="8" spans="1:7" x14ac:dyDescent="0.2">
      <c r="A8" s="27" t="s">
        <v>91</v>
      </c>
      <c r="B8" s="27" t="s">
        <v>90</v>
      </c>
      <c r="C8" s="27" t="s">
        <v>92</v>
      </c>
      <c r="D8" s="31">
        <v>45874</v>
      </c>
      <c r="E8" s="29">
        <v>367.93241699999999</v>
      </c>
      <c r="F8" s="30">
        <v>1.66504693518127</v>
      </c>
      <c r="G8" s="29"/>
    </row>
    <row r="9" spans="1:7" x14ac:dyDescent="0.2">
      <c r="A9" s="27" t="s">
        <v>96</v>
      </c>
      <c r="B9" s="27" t="s">
        <v>95</v>
      </c>
      <c r="C9" s="27" t="s">
        <v>92</v>
      </c>
      <c r="D9" s="31">
        <v>49000</v>
      </c>
      <c r="E9" s="29">
        <v>363.58</v>
      </c>
      <c r="F9" s="30">
        <v>1.64535044133718</v>
      </c>
      <c r="G9" s="29"/>
    </row>
    <row r="10" spans="1:7" x14ac:dyDescent="0.2">
      <c r="A10" s="27" t="s">
        <v>94</v>
      </c>
      <c r="B10" s="27" t="s">
        <v>93</v>
      </c>
      <c r="C10" s="27" t="s">
        <v>92</v>
      </c>
      <c r="D10" s="31">
        <v>18986</v>
      </c>
      <c r="E10" s="29">
        <v>300.519901</v>
      </c>
      <c r="F10" s="30">
        <v>1.3599773137712701</v>
      </c>
      <c r="G10" s="29"/>
    </row>
    <row r="11" spans="1:7" x14ac:dyDescent="0.2">
      <c r="A11" s="27" t="s">
        <v>98</v>
      </c>
      <c r="B11" s="27" t="s">
        <v>97</v>
      </c>
      <c r="C11" s="27" t="s">
        <v>99</v>
      </c>
      <c r="D11" s="31">
        <v>33503</v>
      </c>
      <c r="E11" s="29">
        <v>229.61281049999999</v>
      </c>
      <c r="F11" s="30">
        <v>1.03909329196558</v>
      </c>
      <c r="G11" s="29"/>
    </row>
    <row r="12" spans="1:7" x14ac:dyDescent="0.2">
      <c r="A12" s="27" t="s">
        <v>177</v>
      </c>
      <c r="B12" s="27" t="s">
        <v>176</v>
      </c>
      <c r="C12" s="27" t="s">
        <v>127</v>
      </c>
      <c r="D12" s="31">
        <v>33697</v>
      </c>
      <c r="E12" s="29">
        <v>183.66549850000001</v>
      </c>
      <c r="F12" s="30">
        <v>0.83116262999997004</v>
      </c>
      <c r="G12" s="29"/>
    </row>
    <row r="13" spans="1:7" x14ac:dyDescent="0.2">
      <c r="A13" s="27" t="s">
        <v>101</v>
      </c>
      <c r="B13" s="27" t="s">
        <v>100</v>
      </c>
      <c r="C13" s="27" t="s">
        <v>92</v>
      </c>
      <c r="D13" s="31">
        <v>8500</v>
      </c>
      <c r="E13" s="29">
        <v>172.64775</v>
      </c>
      <c r="F13" s="30">
        <v>0.78130274398584099</v>
      </c>
      <c r="G13" s="29"/>
    </row>
    <row r="14" spans="1:7" x14ac:dyDescent="0.2">
      <c r="A14" s="27" t="s">
        <v>133</v>
      </c>
      <c r="B14" s="27" t="s">
        <v>132</v>
      </c>
      <c r="C14" s="27" t="s">
        <v>127</v>
      </c>
      <c r="D14" s="31">
        <v>10000</v>
      </c>
      <c r="E14" s="29">
        <v>165.85499999999999</v>
      </c>
      <c r="F14" s="30">
        <v>0.75056273020512299</v>
      </c>
      <c r="G14" s="29"/>
    </row>
    <row r="15" spans="1:7" x14ac:dyDescent="0.2">
      <c r="A15" s="27" t="s">
        <v>111</v>
      </c>
      <c r="B15" s="27" t="s">
        <v>110</v>
      </c>
      <c r="C15" s="27" t="s">
        <v>112</v>
      </c>
      <c r="D15" s="31">
        <v>13000</v>
      </c>
      <c r="E15" s="29">
        <v>156.5915</v>
      </c>
      <c r="F15" s="30">
        <v>0.70864154693506698</v>
      </c>
      <c r="G15" s="29"/>
    </row>
    <row r="16" spans="1:7" x14ac:dyDescent="0.2">
      <c r="A16" s="27" t="s">
        <v>106</v>
      </c>
      <c r="B16" s="27" t="s">
        <v>105</v>
      </c>
      <c r="C16" s="27" t="s">
        <v>92</v>
      </c>
      <c r="D16" s="31">
        <v>29755</v>
      </c>
      <c r="E16" s="29">
        <v>149.41473250000001</v>
      </c>
      <c r="F16" s="30">
        <v>0.67616369454082303</v>
      </c>
      <c r="G16" s="29"/>
    </row>
    <row r="17" spans="1:7" x14ac:dyDescent="0.2">
      <c r="A17" s="27" t="s">
        <v>114</v>
      </c>
      <c r="B17" s="27" t="s">
        <v>113</v>
      </c>
      <c r="C17" s="27" t="s">
        <v>115</v>
      </c>
      <c r="D17" s="31">
        <v>2700</v>
      </c>
      <c r="E17" s="29">
        <v>125.7984</v>
      </c>
      <c r="F17" s="30">
        <v>0.56928998558642296</v>
      </c>
      <c r="G17" s="29"/>
    </row>
    <row r="18" spans="1:7" x14ac:dyDescent="0.2">
      <c r="A18" s="27" t="s">
        <v>152</v>
      </c>
      <c r="B18" s="27" t="s">
        <v>151</v>
      </c>
      <c r="C18" s="27" t="s">
        <v>104</v>
      </c>
      <c r="D18" s="31">
        <v>30000</v>
      </c>
      <c r="E18" s="29">
        <v>125.31</v>
      </c>
      <c r="F18" s="30">
        <v>0.567079772825685</v>
      </c>
      <c r="G18" s="29"/>
    </row>
    <row r="19" spans="1:7" x14ac:dyDescent="0.2">
      <c r="A19" s="27" t="s">
        <v>123</v>
      </c>
      <c r="B19" s="27" t="s">
        <v>122</v>
      </c>
      <c r="C19" s="27" t="s">
        <v>124</v>
      </c>
      <c r="D19" s="31">
        <v>65000</v>
      </c>
      <c r="E19" s="29">
        <v>120.2825</v>
      </c>
      <c r="F19" s="30">
        <v>0.54432824814384695</v>
      </c>
      <c r="G19" s="29"/>
    </row>
    <row r="20" spans="1:7" x14ac:dyDescent="0.2">
      <c r="A20" s="27" t="s">
        <v>117</v>
      </c>
      <c r="B20" s="27" t="s">
        <v>116</v>
      </c>
      <c r="C20" s="27" t="s">
        <v>118</v>
      </c>
      <c r="D20" s="31">
        <v>4500</v>
      </c>
      <c r="E20" s="29">
        <v>110.7045</v>
      </c>
      <c r="F20" s="30">
        <v>0.50098382180816403</v>
      </c>
      <c r="G20" s="29"/>
    </row>
    <row r="21" spans="1:7" x14ac:dyDescent="0.2">
      <c r="A21" s="27" t="s">
        <v>129</v>
      </c>
      <c r="B21" s="27" t="s">
        <v>128</v>
      </c>
      <c r="C21" s="27" t="s">
        <v>124</v>
      </c>
      <c r="D21" s="31">
        <v>80000</v>
      </c>
      <c r="E21" s="29">
        <v>106.12</v>
      </c>
      <c r="F21" s="30">
        <v>0.48023705603911698</v>
      </c>
      <c r="G21" s="29"/>
    </row>
    <row r="22" spans="1:7" x14ac:dyDescent="0.2">
      <c r="A22" s="27" t="s">
        <v>145</v>
      </c>
      <c r="B22" s="27" t="s">
        <v>144</v>
      </c>
      <c r="C22" s="27" t="s">
        <v>146</v>
      </c>
      <c r="D22" s="31">
        <v>39500</v>
      </c>
      <c r="E22" s="29">
        <v>103.88500000000001</v>
      </c>
      <c r="F22" s="30">
        <v>0.470122753172104</v>
      </c>
      <c r="G22" s="29"/>
    </row>
    <row r="23" spans="1:7" x14ac:dyDescent="0.2">
      <c r="A23" s="27" t="s">
        <v>108</v>
      </c>
      <c r="B23" s="27" t="s">
        <v>107</v>
      </c>
      <c r="C23" s="27" t="s">
        <v>109</v>
      </c>
      <c r="D23" s="31">
        <v>45000</v>
      </c>
      <c r="E23" s="29">
        <v>103.2975</v>
      </c>
      <c r="F23" s="30">
        <v>0.46746407176970101</v>
      </c>
      <c r="G23" s="29"/>
    </row>
    <row r="24" spans="1:7" x14ac:dyDescent="0.2">
      <c r="A24" s="27" t="s">
        <v>148</v>
      </c>
      <c r="B24" s="27" t="s">
        <v>147</v>
      </c>
      <c r="C24" s="27" t="s">
        <v>138</v>
      </c>
      <c r="D24" s="31">
        <v>20000</v>
      </c>
      <c r="E24" s="29">
        <v>96.74</v>
      </c>
      <c r="F24" s="30">
        <v>0.437788661903733</v>
      </c>
      <c r="G24" s="29"/>
    </row>
    <row r="25" spans="1:7" x14ac:dyDescent="0.2">
      <c r="A25" s="27" t="s">
        <v>120</v>
      </c>
      <c r="B25" s="27" t="s">
        <v>119</v>
      </c>
      <c r="C25" s="27" t="s">
        <v>121</v>
      </c>
      <c r="D25" s="31">
        <v>5000</v>
      </c>
      <c r="E25" s="29">
        <v>88.332499999999996</v>
      </c>
      <c r="F25" s="30">
        <v>0.39974123400466699</v>
      </c>
      <c r="G25" s="29"/>
    </row>
    <row r="26" spans="1:7" x14ac:dyDescent="0.2">
      <c r="A26" s="27" t="s">
        <v>140</v>
      </c>
      <c r="B26" s="27" t="s">
        <v>139</v>
      </c>
      <c r="C26" s="27" t="s">
        <v>109</v>
      </c>
      <c r="D26" s="31">
        <v>26186</v>
      </c>
      <c r="E26" s="29">
        <v>79.906578999999994</v>
      </c>
      <c r="F26" s="30">
        <v>0.36161044343306697</v>
      </c>
      <c r="G26" s="29"/>
    </row>
    <row r="27" spans="1:7" x14ac:dyDescent="0.2">
      <c r="A27" s="27" t="s">
        <v>137</v>
      </c>
      <c r="B27" s="27" t="s">
        <v>136</v>
      </c>
      <c r="C27" s="27" t="s">
        <v>138</v>
      </c>
      <c r="D27" s="31">
        <v>8641</v>
      </c>
      <c r="E27" s="29">
        <v>76.408042499999993</v>
      </c>
      <c r="F27" s="30">
        <v>0.34577811334255298</v>
      </c>
      <c r="G27" s="29"/>
    </row>
    <row r="28" spans="1:7" x14ac:dyDescent="0.2">
      <c r="A28" s="27" t="s">
        <v>135</v>
      </c>
      <c r="B28" s="27" t="s">
        <v>134</v>
      </c>
      <c r="C28" s="27" t="s">
        <v>127</v>
      </c>
      <c r="D28" s="31">
        <v>45000</v>
      </c>
      <c r="E28" s="29">
        <v>70.447500000000005</v>
      </c>
      <c r="F28" s="30">
        <v>0.31880418399279697</v>
      </c>
      <c r="G28" s="29"/>
    </row>
    <row r="29" spans="1:7" x14ac:dyDescent="0.2">
      <c r="A29" s="27" t="s">
        <v>131</v>
      </c>
      <c r="B29" s="27" t="s">
        <v>130</v>
      </c>
      <c r="C29" s="27" t="s">
        <v>115</v>
      </c>
      <c r="D29" s="31">
        <v>14000</v>
      </c>
      <c r="E29" s="29">
        <v>70.391999999999996</v>
      </c>
      <c r="F29" s="30">
        <v>0.31855302345180497</v>
      </c>
      <c r="G29" s="29"/>
    </row>
    <row r="30" spans="1:7" x14ac:dyDescent="0.2">
      <c r="A30" s="27" t="s">
        <v>157</v>
      </c>
      <c r="B30" s="27" t="s">
        <v>156</v>
      </c>
      <c r="C30" s="27" t="s">
        <v>112</v>
      </c>
      <c r="D30" s="31">
        <v>6000</v>
      </c>
      <c r="E30" s="29">
        <v>57.606000000000002</v>
      </c>
      <c r="F30" s="30">
        <v>0.26069106530521402</v>
      </c>
      <c r="G30" s="29"/>
    </row>
    <row r="31" spans="1:7" x14ac:dyDescent="0.2">
      <c r="A31" s="27" t="s">
        <v>142</v>
      </c>
      <c r="B31" s="27" t="s">
        <v>141</v>
      </c>
      <c r="C31" s="27" t="s">
        <v>143</v>
      </c>
      <c r="D31" s="31">
        <v>3300</v>
      </c>
      <c r="E31" s="29">
        <v>56.796300000000002</v>
      </c>
      <c r="F31" s="30">
        <v>0.257026836655809</v>
      </c>
      <c r="G31" s="29"/>
    </row>
    <row r="32" spans="1:7" x14ac:dyDescent="0.2">
      <c r="A32" s="27" t="s">
        <v>165</v>
      </c>
      <c r="B32" s="27" t="s">
        <v>164</v>
      </c>
      <c r="C32" s="27" t="s">
        <v>92</v>
      </c>
      <c r="D32" s="31">
        <v>33000</v>
      </c>
      <c r="E32" s="29">
        <v>55.4895</v>
      </c>
      <c r="F32" s="30">
        <v>0.25111302413383502</v>
      </c>
      <c r="G32" s="29"/>
    </row>
    <row r="33" spans="1:9" x14ac:dyDescent="0.2">
      <c r="A33" s="27" t="s">
        <v>159</v>
      </c>
      <c r="B33" s="27" t="s">
        <v>158</v>
      </c>
      <c r="C33" s="27" t="s">
        <v>124</v>
      </c>
      <c r="D33" s="31">
        <v>25800</v>
      </c>
      <c r="E33" s="29">
        <v>55.289400000000001</v>
      </c>
      <c r="F33" s="30">
        <v>0.25020748856171399</v>
      </c>
      <c r="G33" s="29"/>
    </row>
    <row r="34" spans="1:9" x14ac:dyDescent="0.2">
      <c r="A34" s="27" t="s">
        <v>161</v>
      </c>
      <c r="B34" s="27" t="s">
        <v>160</v>
      </c>
      <c r="C34" s="27" t="s">
        <v>143</v>
      </c>
      <c r="D34" s="31">
        <v>13000</v>
      </c>
      <c r="E34" s="29">
        <v>52.624000000000002</v>
      </c>
      <c r="F34" s="30">
        <v>0.23814544701283899</v>
      </c>
      <c r="G34" s="29"/>
    </row>
    <row r="35" spans="1:9" x14ac:dyDescent="0.2">
      <c r="A35" s="27" t="s">
        <v>150</v>
      </c>
      <c r="B35" s="27" t="s">
        <v>149</v>
      </c>
      <c r="C35" s="27" t="s">
        <v>138</v>
      </c>
      <c r="D35" s="31">
        <v>1400</v>
      </c>
      <c r="E35" s="29">
        <v>51.901499999999999</v>
      </c>
      <c r="F35" s="30">
        <v>0.23487583456477801</v>
      </c>
      <c r="G35" s="29"/>
    </row>
    <row r="36" spans="1:9" x14ac:dyDescent="0.2">
      <c r="A36" s="27" t="s">
        <v>163</v>
      </c>
      <c r="B36" s="27" t="s">
        <v>162</v>
      </c>
      <c r="C36" s="27" t="s">
        <v>143</v>
      </c>
      <c r="D36" s="31">
        <v>9800</v>
      </c>
      <c r="E36" s="29">
        <v>51.729300000000002</v>
      </c>
      <c r="F36" s="30">
        <v>0.23409655807542701</v>
      </c>
      <c r="G36" s="29"/>
    </row>
    <row r="37" spans="1:9" x14ac:dyDescent="0.2">
      <c r="A37" s="27" t="s">
        <v>154</v>
      </c>
      <c r="B37" s="27" t="s">
        <v>153</v>
      </c>
      <c r="C37" s="27" t="s">
        <v>155</v>
      </c>
      <c r="D37" s="31">
        <v>8193</v>
      </c>
      <c r="E37" s="29">
        <v>47.543979</v>
      </c>
      <c r="F37" s="30">
        <v>0.21515624300174899</v>
      </c>
      <c r="G37" s="29"/>
    </row>
    <row r="38" spans="1:9" x14ac:dyDescent="0.2">
      <c r="A38" s="27" t="s">
        <v>167</v>
      </c>
      <c r="B38" s="27" t="s">
        <v>166</v>
      </c>
      <c r="C38" s="27" t="s">
        <v>168</v>
      </c>
      <c r="D38" s="31">
        <v>2663</v>
      </c>
      <c r="E38" s="29">
        <v>45.370862500000001</v>
      </c>
      <c r="F38" s="30">
        <v>0.20532198866335799</v>
      </c>
      <c r="G38" s="29"/>
    </row>
    <row r="39" spans="1:9" x14ac:dyDescent="0.2">
      <c r="A39" s="27" t="s">
        <v>169</v>
      </c>
      <c r="B39" s="27" t="s">
        <v>719</v>
      </c>
      <c r="C39" s="27" t="s">
        <v>99</v>
      </c>
      <c r="D39" s="31">
        <v>2635</v>
      </c>
      <c r="E39" s="29">
        <v>7.4860350000000002</v>
      </c>
      <c r="F39" s="30">
        <v>3.38774162250828E-2</v>
      </c>
      <c r="G39" s="29"/>
    </row>
    <row r="40" spans="1:9" x14ac:dyDescent="0.2">
      <c r="A40" s="26" t="s">
        <v>33</v>
      </c>
      <c r="B40" s="26"/>
      <c r="C40" s="26"/>
      <c r="D40" s="32"/>
      <c r="E40" s="33">
        <f>SUM(E7:E39)</f>
        <v>4232.8635075000002</v>
      </c>
      <c r="F40" s="34">
        <f>SUM(F7:F39)</f>
        <v>19.155464657531184</v>
      </c>
      <c r="G40" s="33"/>
      <c r="H40" s="18"/>
      <c r="I40" s="18"/>
    </row>
    <row r="41" spans="1:9" x14ac:dyDescent="0.2">
      <c r="A41" s="27"/>
      <c r="B41" s="27"/>
      <c r="C41" s="27"/>
      <c r="D41" s="28"/>
      <c r="E41" s="29"/>
      <c r="F41" s="30"/>
      <c r="G41" s="29"/>
    </row>
    <row r="42" spans="1:9" x14ac:dyDescent="0.2">
      <c r="A42" s="26" t="s">
        <v>178</v>
      </c>
      <c r="B42" s="27"/>
      <c r="C42" s="27"/>
      <c r="D42" s="28"/>
      <c r="E42" s="29"/>
      <c r="F42" s="30"/>
      <c r="G42" s="29"/>
    </row>
    <row r="43" spans="1:9" x14ac:dyDescent="0.2">
      <c r="A43" s="27" t="s">
        <v>180</v>
      </c>
      <c r="B43" s="27" t="s">
        <v>179</v>
      </c>
      <c r="C43" s="27" t="s">
        <v>252</v>
      </c>
      <c r="D43" s="31">
        <v>39200</v>
      </c>
      <c r="E43" s="29">
        <v>137.05887999999999</v>
      </c>
      <c r="F43" s="30">
        <v>0.62024833240876898</v>
      </c>
      <c r="G43" s="29"/>
    </row>
    <row r="44" spans="1:9" x14ac:dyDescent="0.2">
      <c r="A44" s="26" t="s">
        <v>33</v>
      </c>
      <c r="B44" s="26"/>
      <c r="C44" s="26"/>
      <c r="D44" s="32"/>
      <c r="E44" s="33">
        <f>SUM(E42:E43)</f>
        <v>137.05887999999999</v>
      </c>
      <c r="F44" s="34">
        <f>SUM(F42:F43)</f>
        <v>0.62024833240876898</v>
      </c>
      <c r="G44" s="33"/>
      <c r="H44" s="18"/>
      <c r="I44" s="18"/>
    </row>
    <row r="45" spans="1:9" x14ac:dyDescent="0.2">
      <c r="A45" s="27"/>
      <c r="B45" s="27"/>
      <c r="C45" s="27"/>
      <c r="D45" s="28"/>
      <c r="E45" s="29"/>
      <c r="F45" s="30"/>
      <c r="G45" s="29"/>
    </row>
    <row r="46" spans="1:9" x14ac:dyDescent="0.2">
      <c r="A46" s="26" t="s">
        <v>31</v>
      </c>
      <c r="B46" s="27"/>
      <c r="C46" s="27"/>
      <c r="D46" s="28"/>
      <c r="E46" s="29"/>
      <c r="F46" s="30"/>
      <c r="G46" s="29"/>
    </row>
    <row r="47" spans="1:9" x14ac:dyDescent="0.2">
      <c r="A47" s="26" t="s">
        <v>32</v>
      </c>
      <c r="B47" s="27"/>
      <c r="C47" s="27"/>
      <c r="D47" s="28"/>
      <c r="E47" s="29"/>
      <c r="F47" s="30"/>
      <c r="G47" s="29"/>
    </row>
    <row r="48" spans="1:9" x14ac:dyDescent="0.2">
      <c r="A48" s="27" t="s">
        <v>171</v>
      </c>
      <c r="B48" s="27" t="s">
        <v>170</v>
      </c>
      <c r="C48" s="27" t="s">
        <v>78</v>
      </c>
      <c r="D48" s="31">
        <v>100</v>
      </c>
      <c r="E48" s="29">
        <v>1026.2809999999999</v>
      </c>
      <c r="F48" s="30">
        <v>4.64434758866265</v>
      </c>
      <c r="G48" s="29">
        <v>5.0449999999999999</v>
      </c>
    </row>
    <row r="49" spans="1:9" x14ac:dyDescent="0.2">
      <c r="A49" s="27" t="s">
        <v>919</v>
      </c>
      <c r="B49" s="27" t="s">
        <v>920</v>
      </c>
      <c r="C49" s="27" t="s">
        <v>78</v>
      </c>
      <c r="D49" s="31">
        <v>100</v>
      </c>
      <c r="E49" s="29">
        <v>1013.202</v>
      </c>
      <c r="F49" s="30">
        <v>4.5851596838762303</v>
      </c>
      <c r="G49" s="29">
        <v>3.8999000000000001</v>
      </c>
    </row>
    <row r="50" spans="1:9" x14ac:dyDescent="0.2">
      <c r="A50" s="27" t="s">
        <v>1091</v>
      </c>
      <c r="B50" s="27" t="s">
        <v>1092</v>
      </c>
      <c r="C50" s="27" t="s">
        <v>78</v>
      </c>
      <c r="D50" s="31">
        <v>100</v>
      </c>
      <c r="E50" s="29">
        <v>998.45699999999999</v>
      </c>
      <c r="F50" s="30">
        <v>4.5184324374448597</v>
      </c>
      <c r="G50" s="29">
        <v>4.8</v>
      </c>
    </row>
    <row r="51" spans="1:9" x14ac:dyDescent="0.2">
      <c r="A51" s="27" t="s">
        <v>953</v>
      </c>
      <c r="B51" s="27" t="s">
        <v>954</v>
      </c>
      <c r="C51" s="27" t="s">
        <v>78</v>
      </c>
      <c r="D51" s="31">
        <v>50</v>
      </c>
      <c r="E51" s="29">
        <v>545.16200000000003</v>
      </c>
      <c r="F51" s="30">
        <v>2.46708437565395</v>
      </c>
      <c r="G51" s="29">
        <v>5.7797999999999998</v>
      </c>
    </row>
    <row r="52" spans="1:9" x14ac:dyDescent="0.2">
      <c r="A52" s="26" t="s">
        <v>33</v>
      </c>
      <c r="B52" s="26"/>
      <c r="C52" s="26"/>
      <c r="D52" s="32"/>
      <c r="E52" s="33">
        <f>SUM(E47:E51)</f>
        <v>3583.1019999999999</v>
      </c>
      <c r="F52" s="34">
        <f>SUM(F47:F51)</f>
        <v>16.21502408563769</v>
      </c>
      <c r="G52" s="33"/>
      <c r="H52" s="18"/>
      <c r="I52" s="18"/>
    </row>
    <row r="53" spans="1:9" x14ac:dyDescent="0.2">
      <c r="A53" s="27"/>
      <c r="B53" s="27"/>
      <c r="C53" s="27"/>
      <c r="D53" s="28"/>
      <c r="E53" s="29"/>
      <c r="F53" s="30"/>
      <c r="G53" s="29"/>
    </row>
    <row r="54" spans="1:9" x14ac:dyDescent="0.2">
      <c r="A54" s="26" t="s">
        <v>48</v>
      </c>
      <c r="B54" s="27"/>
      <c r="C54" s="27"/>
      <c r="D54" s="28"/>
      <c r="E54" s="29"/>
      <c r="F54" s="30"/>
      <c r="G54" s="29"/>
    </row>
    <row r="55" spans="1:9" x14ac:dyDescent="0.2">
      <c r="A55" s="26" t="s">
        <v>49</v>
      </c>
      <c r="B55" s="27"/>
      <c r="C55" s="27"/>
      <c r="D55" s="28"/>
      <c r="E55" s="29"/>
      <c r="F55" s="30"/>
      <c r="G55" s="29"/>
    </row>
    <row r="56" spans="1:9" x14ac:dyDescent="0.2">
      <c r="A56" s="27" t="s">
        <v>182</v>
      </c>
      <c r="B56" s="27" t="s">
        <v>181</v>
      </c>
      <c r="C56" s="27" t="s">
        <v>51</v>
      </c>
      <c r="D56" s="31">
        <v>500</v>
      </c>
      <c r="E56" s="29">
        <v>494.25099999999998</v>
      </c>
      <c r="F56" s="30">
        <v>2.2366909647982398</v>
      </c>
      <c r="G56" s="29">
        <v>3.8250000000000002</v>
      </c>
    </row>
    <row r="57" spans="1:9" x14ac:dyDescent="0.2">
      <c r="A57" s="26" t="s">
        <v>33</v>
      </c>
      <c r="B57" s="26"/>
      <c r="C57" s="26"/>
      <c r="D57" s="32"/>
      <c r="E57" s="33">
        <f>SUM(E55:E56)</f>
        <v>494.25099999999998</v>
      </c>
      <c r="F57" s="34">
        <f>SUM(F55:F56)</f>
        <v>2.2366909647982398</v>
      </c>
      <c r="G57" s="33"/>
      <c r="H57" s="18"/>
      <c r="I57" s="18"/>
    </row>
    <row r="58" spans="1:9" x14ac:dyDescent="0.2">
      <c r="A58" s="27"/>
      <c r="B58" s="27"/>
      <c r="C58" s="27"/>
      <c r="D58" s="28"/>
      <c r="E58" s="29"/>
      <c r="F58" s="30"/>
      <c r="G58" s="29"/>
    </row>
    <row r="59" spans="1:9" x14ac:dyDescent="0.2">
      <c r="A59" s="26" t="s">
        <v>52</v>
      </c>
      <c r="B59" s="27"/>
      <c r="C59" s="27"/>
      <c r="D59" s="28"/>
      <c r="E59" s="29"/>
      <c r="F59" s="30"/>
      <c r="G59" s="29"/>
    </row>
    <row r="60" spans="1:9" x14ac:dyDescent="0.2">
      <c r="A60" s="27" t="s">
        <v>184</v>
      </c>
      <c r="B60" s="27" t="s">
        <v>183</v>
      </c>
      <c r="C60" s="27" t="s">
        <v>50</v>
      </c>
      <c r="D60" s="31">
        <v>300</v>
      </c>
      <c r="E60" s="29">
        <v>1497.0630000000001</v>
      </c>
      <c r="F60" s="30">
        <v>6.77483158523453</v>
      </c>
      <c r="G60" s="29">
        <v>4.4755000000000003</v>
      </c>
    </row>
    <row r="61" spans="1:9" x14ac:dyDescent="0.2">
      <c r="A61" s="27" t="s">
        <v>85</v>
      </c>
      <c r="B61" s="27" t="s">
        <v>84</v>
      </c>
      <c r="C61" s="27" t="s">
        <v>50</v>
      </c>
      <c r="D61" s="31">
        <v>200</v>
      </c>
      <c r="E61" s="29">
        <v>993.83799999999997</v>
      </c>
      <c r="F61" s="30">
        <v>4.4975295448530304</v>
      </c>
      <c r="G61" s="29">
        <v>3.6501000000000001</v>
      </c>
    </row>
    <row r="62" spans="1:9" x14ac:dyDescent="0.2">
      <c r="A62" s="27" t="s">
        <v>173</v>
      </c>
      <c r="B62" s="27" t="s">
        <v>172</v>
      </c>
      <c r="C62" s="27" t="s">
        <v>50</v>
      </c>
      <c r="D62" s="31">
        <v>200</v>
      </c>
      <c r="E62" s="29">
        <v>984.322</v>
      </c>
      <c r="F62" s="30">
        <v>4.4544656942568404</v>
      </c>
      <c r="G62" s="29">
        <v>3.8500999999999999</v>
      </c>
    </row>
    <row r="63" spans="1:9" x14ac:dyDescent="0.2">
      <c r="A63" s="27" t="s">
        <v>1086</v>
      </c>
      <c r="B63" s="27" t="s">
        <v>1087</v>
      </c>
      <c r="C63" s="27" t="s">
        <v>50</v>
      </c>
      <c r="D63" s="31">
        <v>100</v>
      </c>
      <c r="E63" s="29">
        <v>497.69900000000001</v>
      </c>
      <c r="F63" s="30">
        <v>2.2522945962458798</v>
      </c>
      <c r="G63" s="29">
        <v>3.75</v>
      </c>
    </row>
    <row r="64" spans="1:9" x14ac:dyDescent="0.2">
      <c r="A64" s="26" t="s">
        <v>33</v>
      </c>
      <c r="B64" s="26"/>
      <c r="C64" s="26"/>
      <c r="D64" s="32"/>
      <c r="E64" s="33">
        <f>SUM(E59:E63)</f>
        <v>3972.922</v>
      </c>
      <c r="F64" s="34">
        <f>SUM(F59:F63)</f>
        <v>17.979121420590278</v>
      </c>
      <c r="G64" s="33"/>
      <c r="H64" s="18"/>
      <c r="I64" s="18"/>
    </row>
    <row r="65" spans="1:9" x14ac:dyDescent="0.2">
      <c r="A65" s="27"/>
      <c r="B65" s="27"/>
      <c r="C65" s="27"/>
      <c r="D65" s="28"/>
      <c r="E65" s="29"/>
      <c r="F65" s="30"/>
      <c r="G65" s="29"/>
    </row>
    <row r="66" spans="1:9" x14ac:dyDescent="0.2">
      <c r="A66" s="26" t="s">
        <v>56</v>
      </c>
      <c r="B66" s="27"/>
      <c r="C66" s="27"/>
      <c r="D66" s="28"/>
      <c r="E66" s="29"/>
      <c r="F66" s="30"/>
      <c r="G66" s="29"/>
    </row>
    <row r="67" spans="1:9" x14ac:dyDescent="0.2">
      <c r="A67" s="27" t="s">
        <v>73</v>
      </c>
      <c r="B67" s="27" t="s">
        <v>72</v>
      </c>
      <c r="C67" s="27" t="s">
        <v>57</v>
      </c>
      <c r="D67" s="31">
        <v>3500000</v>
      </c>
      <c r="E67" s="29">
        <v>3458.3674999999998</v>
      </c>
      <c r="F67" s="30">
        <v>15.6505486892326</v>
      </c>
      <c r="G67" s="29">
        <v>5.4828999999999999</v>
      </c>
    </row>
    <row r="68" spans="1:9" x14ac:dyDescent="0.2">
      <c r="A68" s="27" t="s">
        <v>71</v>
      </c>
      <c r="B68" s="27" t="s">
        <v>70</v>
      </c>
      <c r="C68" s="27" t="s">
        <v>57</v>
      </c>
      <c r="D68" s="31">
        <v>900000</v>
      </c>
      <c r="E68" s="29">
        <v>895.42169999999999</v>
      </c>
      <c r="F68" s="30">
        <v>4.0521549295282799</v>
      </c>
      <c r="G68" s="29">
        <v>5.7603</v>
      </c>
    </row>
    <row r="69" spans="1:9" x14ac:dyDescent="0.2">
      <c r="A69" s="27" t="s">
        <v>175</v>
      </c>
      <c r="B69" s="27" t="s">
        <v>174</v>
      </c>
      <c r="C69" s="27" t="s">
        <v>57</v>
      </c>
      <c r="D69" s="31">
        <v>800000</v>
      </c>
      <c r="E69" s="29">
        <v>823.21839999999997</v>
      </c>
      <c r="F69" s="30">
        <v>3.7254050216098</v>
      </c>
      <c r="G69" s="29">
        <v>5.1272000000000002</v>
      </c>
    </row>
    <row r="70" spans="1:9" x14ac:dyDescent="0.2">
      <c r="A70" s="27" t="s">
        <v>75</v>
      </c>
      <c r="B70" s="27" t="s">
        <v>74</v>
      </c>
      <c r="C70" s="27" t="s">
        <v>57</v>
      </c>
      <c r="D70" s="31">
        <v>600000</v>
      </c>
      <c r="E70" s="29">
        <v>596.17439999999999</v>
      </c>
      <c r="F70" s="30">
        <v>2.6979366636061699</v>
      </c>
      <c r="G70" s="29">
        <v>5.4141000000000004</v>
      </c>
    </row>
    <row r="71" spans="1:9" x14ac:dyDescent="0.2">
      <c r="A71" s="27" t="s">
        <v>83</v>
      </c>
      <c r="B71" s="27" t="s">
        <v>82</v>
      </c>
      <c r="C71" s="27" t="s">
        <v>57</v>
      </c>
      <c r="D71" s="31">
        <v>200000</v>
      </c>
      <c r="E71" s="29">
        <v>210.32339999999999</v>
      </c>
      <c r="F71" s="30">
        <v>0.95180070139594397</v>
      </c>
      <c r="G71" s="29">
        <v>4.8594999999999997</v>
      </c>
    </row>
    <row r="72" spans="1:9" x14ac:dyDescent="0.2">
      <c r="A72" s="26" t="s">
        <v>33</v>
      </c>
      <c r="B72" s="26"/>
      <c r="C72" s="26"/>
      <c r="D72" s="32"/>
      <c r="E72" s="33">
        <f>SUM(E67:E71)</f>
        <v>5983.5054</v>
      </c>
      <c r="F72" s="34">
        <f>SUM(F67:F71)</f>
        <v>27.077846005372791</v>
      </c>
      <c r="G72" s="33"/>
      <c r="H72" s="18"/>
      <c r="I72" s="18"/>
    </row>
    <row r="73" spans="1:9" x14ac:dyDescent="0.2">
      <c r="A73" s="27"/>
      <c r="B73" s="27"/>
      <c r="C73" s="27"/>
      <c r="D73" s="28"/>
      <c r="E73" s="29"/>
      <c r="F73" s="30"/>
      <c r="G73" s="29"/>
    </row>
    <row r="74" spans="1:9" x14ac:dyDescent="0.2">
      <c r="A74" s="26" t="s">
        <v>35</v>
      </c>
      <c r="B74" s="26"/>
      <c r="C74" s="26"/>
      <c r="D74" s="32"/>
      <c r="E74" s="33">
        <f>E40+E44+E52+E57+E64+E72</f>
        <v>18403.702787499999</v>
      </c>
      <c r="F74" s="34">
        <f>F40+F44+F52+F57+F64+F72</f>
        <v>83.28439546633895</v>
      </c>
      <c r="G74" s="33"/>
      <c r="H74" s="18"/>
      <c r="I74" s="18"/>
    </row>
    <row r="75" spans="1:9" x14ac:dyDescent="0.2">
      <c r="A75" s="26"/>
      <c r="B75" s="26"/>
      <c r="C75" s="26"/>
      <c r="D75" s="32"/>
      <c r="E75" s="33"/>
      <c r="F75" s="34"/>
      <c r="G75" s="33"/>
      <c r="H75" s="18"/>
      <c r="I75" s="18"/>
    </row>
    <row r="76" spans="1:9" x14ac:dyDescent="0.2">
      <c r="A76" s="26" t="s">
        <v>37</v>
      </c>
      <c r="B76" s="26"/>
      <c r="C76" s="26"/>
      <c r="D76" s="32"/>
      <c r="E76" s="33">
        <f>E78-(E40+E44+E52+E57+E64+E72)</f>
        <v>3693.7173648000025</v>
      </c>
      <c r="F76" s="34">
        <f>F78-(F40+F44+F52+F57+F64+F72)</f>
        <v>16.71560453366105</v>
      </c>
      <c r="G76" s="33"/>
      <c r="H76" s="18"/>
      <c r="I76" s="18"/>
    </row>
    <row r="77" spans="1:9" x14ac:dyDescent="0.2">
      <c r="A77" s="26"/>
      <c r="B77" s="26"/>
      <c r="C77" s="26"/>
      <c r="D77" s="32"/>
      <c r="E77" s="33"/>
      <c r="F77" s="34"/>
      <c r="G77" s="33"/>
      <c r="H77" s="18"/>
      <c r="I77" s="18"/>
    </row>
    <row r="78" spans="1:9" x14ac:dyDescent="0.2">
      <c r="A78" s="35" t="s">
        <v>36</v>
      </c>
      <c r="B78" s="35"/>
      <c r="C78" s="35"/>
      <c r="D78" s="36"/>
      <c r="E78" s="37">
        <v>22097.420152300001</v>
      </c>
      <c r="F78" s="38">
        <v>100</v>
      </c>
      <c r="G78" s="37"/>
      <c r="H78" s="18"/>
      <c r="I78" s="18"/>
    </row>
    <row r="80" spans="1:9" x14ac:dyDescent="0.2">
      <c r="A80" s="18" t="s">
        <v>58</v>
      </c>
    </row>
    <row r="81" spans="1:4" x14ac:dyDescent="0.2">
      <c r="A81" s="18" t="s">
        <v>38</v>
      </c>
    </row>
    <row r="82" spans="1:4" ht="11.4" x14ac:dyDescent="0.2">
      <c r="A82" s="50" t="s">
        <v>720</v>
      </c>
    </row>
    <row r="83" spans="1:4" x14ac:dyDescent="0.2">
      <c r="A83" s="50"/>
    </row>
    <row r="84" spans="1:4" x14ac:dyDescent="0.2">
      <c r="A84" s="18" t="s">
        <v>39</v>
      </c>
    </row>
    <row r="85" spans="1:4" x14ac:dyDescent="0.2">
      <c r="A85" s="18" t="s">
        <v>40</v>
      </c>
    </row>
    <row r="86" spans="1:4" x14ac:dyDescent="0.2">
      <c r="A86" s="18" t="s">
        <v>41</v>
      </c>
      <c r="B86" s="18"/>
      <c r="C86" s="39" t="s">
        <v>43</v>
      </c>
      <c r="D86" s="19" t="s">
        <v>42</v>
      </c>
    </row>
    <row r="87" spans="1:4" x14ac:dyDescent="0.2">
      <c r="A87" s="9" t="s">
        <v>62</v>
      </c>
      <c r="C87" s="40">
        <v>64.683599999999998</v>
      </c>
      <c r="D87" s="40">
        <v>68.084000000000003</v>
      </c>
    </row>
    <row r="88" spans="1:4" x14ac:dyDescent="0.2">
      <c r="A88" s="9" t="s">
        <v>63</v>
      </c>
      <c r="C88" s="40">
        <v>13.1889</v>
      </c>
      <c r="D88" s="40">
        <v>13.361800000000001</v>
      </c>
    </row>
    <row r="89" spans="1:4" x14ac:dyDescent="0.2">
      <c r="A89" s="9" t="s">
        <v>64</v>
      </c>
      <c r="C89" s="40">
        <v>12.560499999999999</v>
      </c>
      <c r="D89" s="40">
        <v>12.6899</v>
      </c>
    </row>
    <row r="90" spans="1:4" x14ac:dyDescent="0.2">
      <c r="A90" s="9" t="s">
        <v>65</v>
      </c>
      <c r="C90" s="40">
        <v>68.8596</v>
      </c>
      <c r="D90" s="40">
        <v>72.745500000000007</v>
      </c>
    </row>
    <row r="91" spans="1:4" x14ac:dyDescent="0.2">
      <c r="A91" s="9" t="s">
        <v>66</v>
      </c>
      <c r="C91" s="40">
        <v>14.325100000000001</v>
      </c>
      <c r="D91" s="40">
        <v>14.605</v>
      </c>
    </row>
    <row r="92" spans="1:4" x14ac:dyDescent="0.2">
      <c r="A92" s="9" t="s">
        <v>67</v>
      </c>
      <c r="C92" s="40">
        <v>13.657299999999999</v>
      </c>
      <c r="D92" s="40">
        <v>13.8908</v>
      </c>
    </row>
    <row r="94" spans="1:4" x14ac:dyDescent="0.2">
      <c r="A94" s="18" t="s">
        <v>45</v>
      </c>
    </row>
    <row r="95" spans="1:4" x14ac:dyDescent="0.2">
      <c r="A95" s="77" t="s">
        <v>59</v>
      </c>
      <c r="B95" s="78"/>
      <c r="C95" s="43" t="s">
        <v>60</v>
      </c>
    </row>
    <row r="96" spans="1:4" x14ac:dyDescent="0.2">
      <c r="A96" s="73" t="s">
        <v>63</v>
      </c>
      <c r="B96" s="74"/>
      <c r="C96" s="44">
        <v>0.51</v>
      </c>
    </row>
    <row r="97" spans="1:7" x14ac:dyDescent="0.2">
      <c r="A97" s="73" t="s">
        <v>64</v>
      </c>
      <c r="B97" s="74"/>
      <c r="C97" s="44">
        <v>0.52</v>
      </c>
    </row>
    <row r="98" spans="1:7" x14ac:dyDescent="0.2">
      <c r="A98" s="73" t="s">
        <v>66</v>
      </c>
      <c r="B98" s="74"/>
      <c r="C98" s="44">
        <v>0.51</v>
      </c>
    </row>
    <row r="99" spans="1:7" x14ac:dyDescent="0.2">
      <c r="A99" s="73" t="s">
        <v>67</v>
      </c>
      <c r="B99" s="74"/>
      <c r="C99" s="44">
        <v>0.52</v>
      </c>
    </row>
    <row r="100" spans="1:7" x14ac:dyDescent="0.2">
      <c r="A100" s="9" t="s">
        <v>61</v>
      </c>
    </row>
    <row r="101" spans="1:7" x14ac:dyDescent="0.2">
      <c r="A101" s="9" t="s">
        <v>44</v>
      </c>
    </row>
    <row r="103" spans="1:7" x14ac:dyDescent="0.2">
      <c r="A103" s="18" t="s">
        <v>811</v>
      </c>
      <c r="D103" s="42">
        <v>1.60330107808432</v>
      </c>
      <c r="E103" s="13" t="s">
        <v>47</v>
      </c>
    </row>
    <row r="105" spans="1:7" x14ac:dyDescent="0.2">
      <c r="A105" s="18" t="s">
        <v>724</v>
      </c>
      <c r="D105" s="41" t="s">
        <v>46</v>
      </c>
    </row>
    <row r="107" spans="1:7" ht="21" customHeight="1" x14ac:dyDescent="0.2">
      <c r="A107" s="80" t="s">
        <v>1093</v>
      </c>
      <c r="B107" s="80"/>
      <c r="C107" s="80"/>
      <c r="D107" s="80"/>
      <c r="E107" s="80"/>
      <c r="F107" s="80"/>
      <c r="G107" s="80"/>
    </row>
    <row r="109" spans="1:7" x14ac:dyDescent="0.2">
      <c r="A109" s="47" t="s">
        <v>979</v>
      </c>
      <c r="D109" s="9"/>
      <c r="F109" s="55"/>
    </row>
    <row r="110" spans="1:7" x14ac:dyDescent="0.2">
      <c r="A110" s="47"/>
      <c r="D110" s="9"/>
      <c r="F110" s="55"/>
    </row>
    <row r="111" spans="1:7" x14ac:dyDescent="0.2">
      <c r="A111" s="47" t="s">
        <v>813</v>
      </c>
      <c r="D111" s="9"/>
      <c r="F111" s="55"/>
    </row>
    <row r="112" spans="1:7" x14ac:dyDescent="0.2">
      <c r="A112" s="58"/>
      <c r="D112" s="9"/>
      <c r="F112" s="55"/>
    </row>
    <row r="113" spans="1:6" x14ac:dyDescent="0.2">
      <c r="A113" s="56"/>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A124" s="47" t="s">
        <v>1094</v>
      </c>
      <c r="D124" s="9"/>
      <c r="F124" s="55"/>
    </row>
    <row r="125" spans="1:6" x14ac:dyDescent="0.2">
      <c r="A125" s="56"/>
      <c r="D125" s="9"/>
      <c r="F125" s="55"/>
    </row>
    <row r="126" spans="1:6" x14ac:dyDescent="0.2">
      <c r="A126" s="47" t="s">
        <v>815</v>
      </c>
      <c r="D126" s="9"/>
      <c r="F126" s="55"/>
    </row>
    <row r="127" spans="1:6" x14ac:dyDescent="0.2">
      <c r="A127" s="56"/>
      <c r="D127" s="9"/>
      <c r="F127" s="55"/>
    </row>
    <row r="128" spans="1:6" x14ac:dyDescent="0.2">
      <c r="A128" s="56"/>
      <c r="D128" s="9"/>
      <c r="F128" s="55"/>
    </row>
    <row r="129" spans="1:6" x14ac:dyDescent="0.2">
      <c r="A129" s="56"/>
      <c r="D129" s="9"/>
      <c r="F129" s="55"/>
    </row>
    <row r="130" spans="1:6" x14ac:dyDescent="0.2">
      <c r="A130" s="56"/>
      <c r="D130" s="9"/>
      <c r="F130" s="55"/>
    </row>
    <row r="131" spans="1:6" x14ac:dyDescent="0.2">
      <c r="A131" s="56"/>
      <c r="D131" s="9"/>
      <c r="F131" s="55"/>
    </row>
    <row r="132" spans="1:6" x14ac:dyDescent="0.2">
      <c r="A132" s="56"/>
      <c r="D132" s="9"/>
      <c r="F132" s="55"/>
    </row>
    <row r="133" spans="1:6" x14ac:dyDescent="0.2">
      <c r="A133" s="56"/>
      <c r="D133" s="9"/>
      <c r="F133" s="55"/>
    </row>
    <row r="134" spans="1:6" x14ac:dyDescent="0.2">
      <c r="A134" s="56"/>
      <c r="D134" s="9"/>
      <c r="F134" s="55"/>
    </row>
    <row r="135" spans="1:6" x14ac:dyDescent="0.2">
      <c r="A135" s="56"/>
      <c r="D135" s="9"/>
      <c r="F135" s="55"/>
    </row>
    <row r="136" spans="1:6" x14ac:dyDescent="0.2">
      <c r="A136" s="56"/>
      <c r="D136" s="9"/>
      <c r="F136" s="55"/>
    </row>
    <row r="137" spans="1:6" x14ac:dyDescent="0.2">
      <c r="A137" s="56"/>
      <c r="D137" s="9"/>
      <c r="F137" s="55"/>
    </row>
    <row r="138" spans="1:6" x14ac:dyDescent="0.2">
      <c r="A138" s="56"/>
      <c r="D138" s="9"/>
      <c r="F138" s="55"/>
    </row>
    <row r="139" spans="1:6" x14ac:dyDescent="0.2">
      <c r="A139" s="56"/>
      <c r="D139" s="9"/>
      <c r="F139" s="55"/>
    </row>
    <row r="140" spans="1:6" x14ac:dyDescent="0.2">
      <c r="D140" s="9"/>
      <c r="F140" s="55"/>
    </row>
    <row r="141" spans="1:6" x14ac:dyDescent="0.2">
      <c r="D141" s="9"/>
      <c r="F141" s="55"/>
    </row>
  </sheetData>
  <mergeCells count="7">
    <mergeCell ref="A107:G107"/>
    <mergeCell ref="A1:G1"/>
    <mergeCell ref="A95:B95"/>
    <mergeCell ref="A96:B96"/>
    <mergeCell ref="A97:B97"/>
    <mergeCell ref="A98:B98"/>
    <mergeCell ref="A99:B99"/>
  </mergeCells>
  <conditionalFormatting sqref="F2:F3 F5:F106 F108 F142:F65536">
    <cfRule type="cellIs" dxfId="88" priority="2" stopIfTrue="1" operator="between">
      <formula>0.009</formula>
      <formula>-0.009</formula>
    </cfRule>
  </conditionalFormatting>
  <conditionalFormatting sqref="F109:F141">
    <cfRule type="cellIs" dxfId="87" priority="1" stopIfTrue="1" operator="between">
      <formula>0.009</formula>
      <formula>-0.009</formula>
    </cfRule>
  </conditionalFormatting>
  <hyperlinks>
    <hyperlink ref="A110"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26"/>
  <sheetViews>
    <sheetView workbookViewId="0">
      <selection sqref="A1:I1"/>
    </sheetView>
  </sheetViews>
  <sheetFormatPr defaultColWidth="9.109375" defaultRowHeight="10.199999999999999" x14ac:dyDescent="0.2"/>
  <cols>
    <col min="1" max="1" width="40.5546875" style="9" bestFit="1" customWidth="1"/>
    <col min="2" max="2" width="33.44140625" style="9" bestFit="1" customWidth="1"/>
    <col min="3" max="3" width="25.109375" style="9" bestFit="1" customWidth="1"/>
    <col min="4" max="4" width="15" style="10" bestFit="1" customWidth="1"/>
    <col min="5" max="5" width="23" style="13" bestFit="1" customWidth="1"/>
    <col min="6" max="6" width="13.5546875" style="14" bestFit="1" customWidth="1"/>
    <col min="7" max="8" width="13.5546875" style="14" customWidth="1"/>
    <col min="9" max="9" width="14.33203125" style="13" customWidth="1"/>
    <col min="10" max="16384" width="9.109375" style="9"/>
  </cols>
  <sheetData>
    <row r="1" spans="1:9" s="1" customFormat="1" ht="13.8" x14ac:dyDescent="0.2">
      <c r="A1" s="75" t="s">
        <v>8</v>
      </c>
      <c r="B1" s="76"/>
      <c r="C1" s="76"/>
      <c r="D1" s="76"/>
      <c r="E1" s="76"/>
      <c r="F1" s="76"/>
      <c r="G1" s="76"/>
      <c r="H1" s="76"/>
      <c r="I1" s="76"/>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5</v>
      </c>
      <c r="D4" s="16" t="s">
        <v>1</v>
      </c>
      <c r="E4" s="15" t="s">
        <v>3</v>
      </c>
      <c r="F4" s="46" t="s">
        <v>708</v>
      </c>
      <c r="G4" s="46" t="s">
        <v>1236</v>
      </c>
      <c r="H4" s="46" t="s">
        <v>1237</v>
      </c>
      <c r="I4" s="15" t="s">
        <v>6</v>
      </c>
    </row>
    <row r="5" spans="1:9" x14ac:dyDescent="0.2">
      <c r="A5" s="21" t="s">
        <v>86</v>
      </c>
      <c r="B5" s="22"/>
      <c r="C5" s="22"/>
      <c r="D5" s="23"/>
      <c r="E5" s="24"/>
      <c r="F5" s="25"/>
      <c r="G5" s="25"/>
      <c r="H5" s="25"/>
      <c r="I5" s="24"/>
    </row>
    <row r="6" spans="1:9" x14ac:dyDescent="0.2">
      <c r="A6" s="26" t="s">
        <v>32</v>
      </c>
      <c r="B6" s="27"/>
      <c r="C6" s="27"/>
      <c r="D6" s="28"/>
      <c r="E6" s="29"/>
      <c r="F6" s="30"/>
      <c r="G6" s="30"/>
      <c r="H6" s="30"/>
      <c r="I6" s="29"/>
    </row>
    <row r="7" spans="1:9" x14ac:dyDescent="0.2">
      <c r="A7" s="27" t="s">
        <v>186</v>
      </c>
      <c r="B7" s="27" t="s">
        <v>185</v>
      </c>
      <c r="C7" s="27" t="s">
        <v>187</v>
      </c>
      <c r="D7" s="31">
        <v>41700</v>
      </c>
      <c r="E7" s="29">
        <v>1186.2399</v>
      </c>
      <c r="F7" s="30">
        <v>9.0172949181921602</v>
      </c>
      <c r="G7" s="71">
        <v>-1188.45</v>
      </c>
      <c r="H7" s="71">
        <v>-9.0341000000000005</v>
      </c>
      <c r="I7" s="29"/>
    </row>
    <row r="8" spans="1:9" x14ac:dyDescent="0.2">
      <c r="A8" s="27" t="s">
        <v>96</v>
      </c>
      <c r="B8" s="27" t="s">
        <v>95</v>
      </c>
      <c r="C8" s="27" t="s">
        <v>92</v>
      </c>
      <c r="D8" s="31">
        <v>133300</v>
      </c>
      <c r="E8" s="29">
        <v>989.08600000000001</v>
      </c>
      <c r="F8" s="30">
        <v>7.5186142039692099</v>
      </c>
      <c r="G8" s="71">
        <v>-626.64</v>
      </c>
      <c r="H8" s="71">
        <v>-4.7634999999999996</v>
      </c>
      <c r="I8" s="29"/>
    </row>
    <row r="9" spans="1:9" x14ac:dyDescent="0.2">
      <c r="A9" s="27" t="s">
        <v>91</v>
      </c>
      <c r="B9" s="27" t="s">
        <v>90</v>
      </c>
      <c r="C9" s="27" t="s">
        <v>92</v>
      </c>
      <c r="D9" s="31">
        <v>84061</v>
      </c>
      <c r="E9" s="29">
        <v>674.21125050000001</v>
      </c>
      <c r="F9" s="30">
        <v>5.1250692907241104</v>
      </c>
      <c r="G9" s="71">
        <v>-442.39249999999998</v>
      </c>
      <c r="H9" s="71">
        <v>-3.3628999999999998</v>
      </c>
      <c r="I9" s="29"/>
    </row>
    <row r="10" spans="1:9" x14ac:dyDescent="0.2">
      <c r="A10" s="27" t="s">
        <v>159</v>
      </c>
      <c r="B10" s="27" t="s">
        <v>158</v>
      </c>
      <c r="C10" s="27" t="s">
        <v>124</v>
      </c>
      <c r="D10" s="31">
        <v>207938</v>
      </c>
      <c r="E10" s="29">
        <v>445.61113399999999</v>
      </c>
      <c r="F10" s="30">
        <v>3.3873477144952302</v>
      </c>
      <c r="G10" s="71"/>
      <c r="H10" s="71"/>
      <c r="I10" s="29"/>
    </row>
    <row r="11" spans="1:9" x14ac:dyDescent="0.2">
      <c r="A11" s="27" t="s">
        <v>120</v>
      </c>
      <c r="B11" s="27" t="s">
        <v>119</v>
      </c>
      <c r="C11" s="27" t="s">
        <v>121</v>
      </c>
      <c r="D11" s="31">
        <v>24600</v>
      </c>
      <c r="E11" s="29">
        <v>434.59589999999997</v>
      </c>
      <c r="F11" s="30">
        <v>3.3036145559908698</v>
      </c>
      <c r="G11" s="71">
        <v>-285.33224999999999</v>
      </c>
      <c r="H11" s="71">
        <v>-2.169</v>
      </c>
      <c r="I11" s="29"/>
    </row>
    <row r="12" spans="1:9" x14ac:dyDescent="0.2">
      <c r="A12" s="27" t="s">
        <v>88</v>
      </c>
      <c r="B12" s="27" t="s">
        <v>87</v>
      </c>
      <c r="C12" s="27" t="s">
        <v>89</v>
      </c>
      <c r="D12" s="31">
        <v>23245</v>
      </c>
      <c r="E12" s="29">
        <v>387.66848750000003</v>
      </c>
      <c r="F12" s="30">
        <v>2.9468921777770198</v>
      </c>
      <c r="G12" s="71"/>
      <c r="H12" s="71"/>
      <c r="I12" s="29"/>
    </row>
    <row r="13" spans="1:9" x14ac:dyDescent="0.2">
      <c r="A13" s="27" t="s">
        <v>189</v>
      </c>
      <c r="B13" s="27" t="s">
        <v>188</v>
      </c>
      <c r="C13" s="27" t="s">
        <v>138</v>
      </c>
      <c r="D13" s="31">
        <v>4600</v>
      </c>
      <c r="E13" s="29">
        <v>344.19040000000001</v>
      </c>
      <c r="F13" s="30">
        <v>2.6163901119921298</v>
      </c>
      <c r="G13" s="71">
        <v>-344.64120000000003</v>
      </c>
      <c r="H13" s="71">
        <v>-2.6198000000000001</v>
      </c>
      <c r="I13" s="29"/>
    </row>
    <row r="14" spans="1:9" x14ac:dyDescent="0.2">
      <c r="A14" s="27" t="s">
        <v>133</v>
      </c>
      <c r="B14" s="27" t="s">
        <v>132</v>
      </c>
      <c r="C14" s="27" t="s">
        <v>127</v>
      </c>
      <c r="D14" s="31">
        <v>18456</v>
      </c>
      <c r="E14" s="29">
        <v>306.10198800000001</v>
      </c>
      <c r="F14" s="30">
        <v>2.3268580839684398</v>
      </c>
      <c r="G14" s="71"/>
      <c r="H14" s="71"/>
      <c r="I14" s="29"/>
    </row>
    <row r="15" spans="1:9" x14ac:dyDescent="0.2">
      <c r="A15" s="27" t="s">
        <v>106</v>
      </c>
      <c r="B15" s="27" t="s">
        <v>105</v>
      </c>
      <c r="C15" s="27" t="s">
        <v>92</v>
      </c>
      <c r="D15" s="31">
        <v>55462</v>
      </c>
      <c r="E15" s="29">
        <v>278.502433</v>
      </c>
      <c r="F15" s="30">
        <v>2.1170579187186802</v>
      </c>
      <c r="G15" s="71"/>
      <c r="H15" s="71"/>
      <c r="I15" s="29"/>
    </row>
    <row r="16" spans="1:9" x14ac:dyDescent="0.2">
      <c r="A16" s="27" t="s">
        <v>191</v>
      </c>
      <c r="B16" s="27" t="s">
        <v>190</v>
      </c>
      <c r="C16" s="27" t="s">
        <v>127</v>
      </c>
      <c r="D16" s="31">
        <v>41250</v>
      </c>
      <c r="E16" s="29">
        <v>241.66312500000001</v>
      </c>
      <c r="F16" s="30">
        <v>1.8370210519617001</v>
      </c>
      <c r="G16" s="71">
        <v>-242.34375</v>
      </c>
      <c r="H16" s="71">
        <v>-1.8422000000000001</v>
      </c>
      <c r="I16" s="29"/>
    </row>
    <row r="17" spans="1:9" x14ac:dyDescent="0.2">
      <c r="A17" s="27" t="s">
        <v>94</v>
      </c>
      <c r="B17" s="27" t="s">
        <v>93</v>
      </c>
      <c r="C17" s="27" t="s">
        <v>92</v>
      </c>
      <c r="D17" s="31">
        <v>13878</v>
      </c>
      <c r="E17" s="29">
        <v>219.667923</v>
      </c>
      <c r="F17" s="30">
        <v>1.6698228121965299</v>
      </c>
      <c r="G17" s="71"/>
      <c r="H17" s="71"/>
      <c r="I17" s="29"/>
    </row>
    <row r="18" spans="1:9" x14ac:dyDescent="0.2">
      <c r="A18" s="27" t="s">
        <v>129</v>
      </c>
      <c r="B18" s="27" t="s">
        <v>128</v>
      </c>
      <c r="C18" s="27" t="s">
        <v>124</v>
      </c>
      <c r="D18" s="31">
        <v>150349</v>
      </c>
      <c r="E18" s="29">
        <v>199.4379485</v>
      </c>
      <c r="F18" s="30">
        <v>1.5160430866502801</v>
      </c>
      <c r="G18" s="71"/>
      <c r="H18" s="71"/>
      <c r="I18" s="29"/>
    </row>
    <row r="19" spans="1:9" x14ac:dyDescent="0.2">
      <c r="A19" s="27" t="s">
        <v>98</v>
      </c>
      <c r="B19" s="27" t="s">
        <v>97</v>
      </c>
      <c r="C19" s="27" t="s">
        <v>99</v>
      </c>
      <c r="D19" s="31">
        <v>27951</v>
      </c>
      <c r="E19" s="29">
        <v>191.56217849999999</v>
      </c>
      <c r="F19" s="30">
        <v>1.4561748080686501</v>
      </c>
      <c r="G19" s="71"/>
      <c r="H19" s="71"/>
      <c r="I19" s="29"/>
    </row>
    <row r="20" spans="1:9" x14ac:dyDescent="0.2">
      <c r="A20" s="27" t="s">
        <v>193</v>
      </c>
      <c r="B20" s="27" t="s">
        <v>192</v>
      </c>
      <c r="C20" s="27" t="s">
        <v>194</v>
      </c>
      <c r="D20" s="31">
        <v>76471</v>
      </c>
      <c r="E20" s="29">
        <v>189.80102199999999</v>
      </c>
      <c r="F20" s="30">
        <v>1.4427872398730499</v>
      </c>
      <c r="G20" s="71"/>
      <c r="H20" s="71"/>
      <c r="I20" s="29"/>
    </row>
    <row r="21" spans="1:9" x14ac:dyDescent="0.2">
      <c r="A21" s="27" t="s">
        <v>140</v>
      </c>
      <c r="B21" s="27" t="s">
        <v>139</v>
      </c>
      <c r="C21" s="27" t="s">
        <v>109</v>
      </c>
      <c r="D21" s="31">
        <v>42933</v>
      </c>
      <c r="E21" s="29">
        <v>131.01004950000001</v>
      </c>
      <c r="F21" s="30">
        <v>0.99588308704542305</v>
      </c>
      <c r="G21" s="71"/>
      <c r="H21" s="71"/>
      <c r="I21" s="29"/>
    </row>
    <row r="22" spans="1:9" x14ac:dyDescent="0.2">
      <c r="A22" s="27" t="s">
        <v>123</v>
      </c>
      <c r="B22" s="27" t="s">
        <v>122</v>
      </c>
      <c r="C22" s="27" t="s">
        <v>124</v>
      </c>
      <c r="D22" s="31">
        <v>62030</v>
      </c>
      <c r="E22" s="29">
        <v>114.78651499999999</v>
      </c>
      <c r="F22" s="30">
        <v>0.872558626957741</v>
      </c>
      <c r="G22" s="71"/>
      <c r="H22" s="71"/>
      <c r="I22" s="29"/>
    </row>
    <row r="23" spans="1:9" x14ac:dyDescent="0.2">
      <c r="A23" s="27" t="s">
        <v>101</v>
      </c>
      <c r="B23" s="27" t="s">
        <v>100</v>
      </c>
      <c r="C23" s="27" t="s">
        <v>92</v>
      </c>
      <c r="D23" s="31">
        <v>5528</v>
      </c>
      <c r="E23" s="29">
        <v>112.281972</v>
      </c>
      <c r="F23" s="30">
        <v>0.85352014842882495</v>
      </c>
      <c r="G23" s="71"/>
      <c r="H23" s="71"/>
      <c r="I23" s="29"/>
    </row>
    <row r="24" spans="1:9" x14ac:dyDescent="0.2">
      <c r="A24" s="27" t="s">
        <v>114</v>
      </c>
      <c r="B24" s="27" t="s">
        <v>113</v>
      </c>
      <c r="C24" s="27" t="s">
        <v>115</v>
      </c>
      <c r="D24" s="31">
        <v>2392</v>
      </c>
      <c r="E24" s="29">
        <v>111.448064</v>
      </c>
      <c r="F24" s="30">
        <v>0.84718113186848198</v>
      </c>
      <c r="G24" s="71"/>
      <c r="H24" s="71"/>
      <c r="I24" s="29"/>
    </row>
    <row r="25" spans="1:9" x14ac:dyDescent="0.2">
      <c r="A25" s="27" t="s">
        <v>135</v>
      </c>
      <c r="B25" s="27" t="s">
        <v>134</v>
      </c>
      <c r="C25" s="27" t="s">
        <v>127</v>
      </c>
      <c r="D25" s="31">
        <v>70000</v>
      </c>
      <c r="E25" s="29">
        <v>109.58499999999999</v>
      </c>
      <c r="F25" s="30">
        <v>0.83301890588074801</v>
      </c>
      <c r="G25" s="71"/>
      <c r="H25" s="71"/>
      <c r="I25" s="29"/>
    </row>
    <row r="26" spans="1:9" x14ac:dyDescent="0.2">
      <c r="A26" s="27" t="s">
        <v>196</v>
      </c>
      <c r="B26" s="27" t="s">
        <v>195</v>
      </c>
      <c r="C26" s="27" t="s">
        <v>187</v>
      </c>
      <c r="D26" s="31">
        <v>21957</v>
      </c>
      <c r="E26" s="29">
        <v>106.0193745</v>
      </c>
      <c r="F26" s="30">
        <v>0.80591452615003201</v>
      </c>
      <c r="G26" s="71"/>
      <c r="H26" s="71"/>
      <c r="I26" s="29"/>
    </row>
    <row r="27" spans="1:9" x14ac:dyDescent="0.2">
      <c r="A27" s="27" t="s">
        <v>108</v>
      </c>
      <c r="B27" s="27" t="s">
        <v>107</v>
      </c>
      <c r="C27" s="27" t="s">
        <v>109</v>
      </c>
      <c r="D27" s="31">
        <v>43156</v>
      </c>
      <c r="E27" s="29">
        <v>99.064598000000004</v>
      </c>
      <c r="F27" s="30">
        <v>0.75304725133436301</v>
      </c>
      <c r="G27" s="71"/>
      <c r="H27" s="71"/>
      <c r="I27" s="29"/>
    </row>
    <row r="28" spans="1:9" x14ac:dyDescent="0.2">
      <c r="A28" s="27" t="s">
        <v>145</v>
      </c>
      <c r="B28" s="27" t="s">
        <v>144</v>
      </c>
      <c r="C28" s="27" t="s">
        <v>146</v>
      </c>
      <c r="D28" s="31">
        <v>36500</v>
      </c>
      <c r="E28" s="29">
        <v>95.995000000000005</v>
      </c>
      <c r="F28" s="30">
        <v>0.72971346324791198</v>
      </c>
      <c r="G28" s="71"/>
      <c r="H28" s="71"/>
      <c r="I28" s="29"/>
    </row>
    <row r="29" spans="1:9" x14ac:dyDescent="0.2">
      <c r="A29" s="27" t="s">
        <v>152</v>
      </c>
      <c r="B29" s="27" t="s">
        <v>151</v>
      </c>
      <c r="C29" s="27" t="s">
        <v>104</v>
      </c>
      <c r="D29" s="31">
        <v>16800</v>
      </c>
      <c r="E29" s="29">
        <v>70.173599999999993</v>
      </c>
      <c r="F29" s="30">
        <v>0.53343008161439298</v>
      </c>
      <c r="G29" s="71"/>
      <c r="H29" s="71"/>
      <c r="I29" s="29"/>
    </row>
    <row r="30" spans="1:9" x14ac:dyDescent="0.2">
      <c r="A30" s="27" t="s">
        <v>157</v>
      </c>
      <c r="B30" s="27" t="s">
        <v>156</v>
      </c>
      <c r="C30" s="27" t="s">
        <v>112</v>
      </c>
      <c r="D30" s="31">
        <v>6000</v>
      </c>
      <c r="E30" s="29">
        <v>57.606000000000002</v>
      </c>
      <c r="F30" s="30">
        <v>0.43789649214916598</v>
      </c>
      <c r="G30" s="71"/>
      <c r="H30" s="71"/>
      <c r="I30" s="29"/>
    </row>
    <row r="31" spans="1:9" x14ac:dyDescent="0.2">
      <c r="A31" s="27" t="s">
        <v>165</v>
      </c>
      <c r="B31" s="27" t="s">
        <v>164</v>
      </c>
      <c r="C31" s="27" t="s">
        <v>92</v>
      </c>
      <c r="D31" s="31">
        <v>31300</v>
      </c>
      <c r="E31" s="29">
        <v>52.630949999999999</v>
      </c>
      <c r="F31" s="30">
        <v>0.400078262394163</v>
      </c>
      <c r="G31" s="71"/>
      <c r="H31" s="71"/>
      <c r="I31" s="29"/>
    </row>
    <row r="32" spans="1:9" x14ac:dyDescent="0.2">
      <c r="A32" s="27" t="s">
        <v>161</v>
      </c>
      <c r="B32" s="27" t="s">
        <v>160</v>
      </c>
      <c r="C32" s="27" t="s">
        <v>143</v>
      </c>
      <c r="D32" s="31">
        <v>13000</v>
      </c>
      <c r="E32" s="29">
        <v>52.624000000000002</v>
      </c>
      <c r="F32" s="30">
        <v>0.40002543142828401</v>
      </c>
      <c r="G32" s="71"/>
      <c r="H32" s="71"/>
      <c r="I32" s="29"/>
    </row>
    <row r="33" spans="1:11" x14ac:dyDescent="0.2">
      <c r="A33" s="27" t="s">
        <v>163</v>
      </c>
      <c r="B33" s="27" t="s">
        <v>162</v>
      </c>
      <c r="C33" s="27" t="s">
        <v>143</v>
      </c>
      <c r="D33" s="31">
        <v>8600</v>
      </c>
      <c r="E33" s="29">
        <v>45.395099999999999</v>
      </c>
      <c r="F33" s="30">
        <v>0.34507438549388297</v>
      </c>
      <c r="G33" s="71"/>
      <c r="H33" s="71"/>
      <c r="I33" s="29"/>
    </row>
    <row r="34" spans="1:11" x14ac:dyDescent="0.2">
      <c r="A34" s="27" t="s">
        <v>167</v>
      </c>
      <c r="B34" s="27" t="s">
        <v>166</v>
      </c>
      <c r="C34" s="27" t="s">
        <v>168</v>
      </c>
      <c r="D34" s="31">
        <v>2662</v>
      </c>
      <c r="E34" s="29">
        <v>45.353825000000001</v>
      </c>
      <c r="F34" s="30">
        <v>0.34476063036918297</v>
      </c>
      <c r="G34" s="71"/>
      <c r="H34" s="71"/>
      <c r="I34" s="29"/>
    </row>
    <row r="35" spans="1:11" x14ac:dyDescent="0.2">
      <c r="A35" s="27" t="s">
        <v>131</v>
      </c>
      <c r="B35" s="27" t="s">
        <v>130</v>
      </c>
      <c r="C35" s="27" t="s">
        <v>115</v>
      </c>
      <c r="D35" s="31">
        <v>8800</v>
      </c>
      <c r="E35" s="29">
        <v>44.246400000000001</v>
      </c>
      <c r="F35" s="30">
        <v>0.33634245304705901</v>
      </c>
      <c r="G35" s="71"/>
      <c r="H35" s="71"/>
      <c r="I35" s="29"/>
    </row>
    <row r="36" spans="1:11" x14ac:dyDescent="0.2">
      <c r="A36" s="27" t="s">
        <v>154</v>
      </c>
      <c r="B36" s="27" t="s">
        <v>153</v>
      </c>
      <c r="C36" s="27" t="s">
        <v>155</v>
      </c>
      <c r="D36" s="31">
        <v>7374</v>
      </c>
      <c r="E36" s="29">
        <v>42.791322000000001</v>
      </c>
      <c r="F36" s="30">
        <v>0.32528156438956801</v>
      </c>
      <c r="G36" s="71"/>
      <c r="H36" s="71"/>
      <c r="I36" s="29"/>
    </row>
    <row r="37" spans="1:11" x14ac:dyDescent="0.2">
      <c r="A37" s="27" t="s">
        <v>150</v>
      </c>
      <c r="B37" s="27" t="s">
        <v>149</v>
      </c>
      <c r="C37" s="27" t="s">
        <v>138</v>
      </c>
      <c r="D37" s="31">
        <v>1100</v>
      </c>
      <c r="E37" s="29">
        <v>40.77975</v>
      </c>
      <c r="F37" s="30">
        <v>0.30999044328229602</v>
      </c>
      <c r="G37" s="71"/>
      <c r="H37" s="71"/>
      <c r="I37" s="29"/>
    </row>
    <row r="38" spans="1:11" x14ac:dyDescent="0.2">
      <c r="A38" s="27" t="s">
        <v>198</v>
      </c>
      <c r="B38" s="27" t="s">
        <v>197</v>
      </c>
      <c r="C38" s="27" t="s">
        <v>187</v>
      </c>
      <c r="D38" s="31">
        <v>3412</v>
      </c>
      <c r="E38" s="29">
        <v>23.899353999999999</v>
      </c>
      <c r="F38" s="30">
        <v>0.18167279938254899</v>
      </c>
      <c r="G38" s="71"/>
      <c r="H38" s="71"/>
      <c r="I38" s="29"/>
    </row>
    <row r="39" spans="1:11" x14ac:dyDescent="0.2">
      <c r="A39" s="27" t="s">
        <v>200</v>
      </c>
      <c r="B39" s="27" t="s">
        <v>199</v>
      </c>
      <c r="C39" s="27" t="s">
        <v>92</v>
      </c>
      <c r="D39" s="31">
        <v>10000</v>
      </c>
      <c r="E39" s="29">
        <v>9.7449999999999992</v>
      </c>
      <c r="F39" s="30">
        <v>7.4077375898233294E-2</v>
      </c>
      <c r="G39" s="71">
        <v>-9.7850000000000001</v>
      </c>
      <c r="H39" s="71">
        <v>-7.4399999999999994E-2</v>
      </c>
      <c r="I39" s="29"/>
    </row>
    <row r="40" spans="1:11" x14ac:dyDescent="0.2">
      <c r="A40" s="27" t="s">
        <v>169</v>
      </c>
      <c r="B40" s="27" t="s">
        <v>719</v>
      </c>
      <c r="C40" s="27" t="s">
        <v>99</v>
      </c>
      <c r="D40" s="31">
        <v>1996</v>
      </c>
      <c r="E40" s="29">
        <v>5.670636</v>
      </c>
      <c r="F40" s="30">
        <v>4.3105780867527303E-2</v>
      </c>
      <c r="G40" s="71"/>
      <c r="H40" s="71"/>
      <c r="I40" s="29"/>
    </row>
    <row r="41" spans="1:11" x14ac:dyDescent="0.2">
      <c r="A41" s="26" t="s">
        <v>33</v>
      </c>
      <c r="B41" s="26"/>
      <c r="C41" s="26"/>
      <c r="D41" s="32"/>
      <c r="E41" s="33">
        <f>SUM(E7:E40)</f>
        <v>7459.4461999999976</v>
      </c>
      <c r="F41" s="34">
        <f>SUM(F7:F40)</f>
        <v>56.703560815807876</v>
      </c>
      <c r="G41" s="72">
        <f>SUM(G7:G40)</f>
        <v>-3139.5846999999999</v>
      </c>
      <c r="H41" s="72">
        <f>SUM(H7:H40)</f>
        <v>-23.8659</v>
      </c>
      <c r="I41" s="33"/>
      <c r="J41" s="18"/>
      <c r="K41" s="18"/>
    </row>
    <row r="42" spans="1:11" x14ac:dyDescent="0.2">
      <c r="A42" s="27"/>
      <c r="B42" s="27"/>
      <c r="C42" s="27"/>
      <c r="D42" s="28"/>
      <c r="E42" s="29"/>
      <c r="F42" s="30"/>
      <c r="G42" s="30"/>
      <c r="H42" s="30"/>
      <c r="I42" s="29"/>
    </row>
    <row r="43" spans="1:11" x14ac:dyDescent="0.2">
      <c r="A43" s="26" t="s">
        <v>178</v>
      </c>
      <c r="B43" s="27"/>
      <c r="C43" s="27"/>
      <c r="D43" s="28"/>
      <c r="E43" s="29"/>
      <c r="F43" s="30"/>
      <c r="G43" s="30"/>
      <c r="H43" s="30"/>
      <c r="I43" s="29"/>
    </row>
    <row r="44" spans="1:11" x14ac:dyDescent="0.2">
      <c r="A44" s="27" t="s">
        <v>180</v>
      </c>
      <c r="B44" s="27" t="s">
        <v>179</v>
      </c>
      <c r="C44" s="27" t="s">
        <v>252</v>
      </c>
      <c r="D44" s="31">
        <v>35700</v>
      </c>
      <c r="E44" s="29">
        <v>124.82147999999999</v>
      </c>
      <c r="F44" s="30">
        <v>0.94884019436981104</v>
      </c>
      <c r="G44" s="30"/>
      <c r="H44" s="30"/>
      <c r="I44" s="29"/>
    </row>
    <row r="45" spans="1:11" x14ac:dyDescent="0.2">
      <c r="A45" s="26" t="s">
        <v>33</v>
      </c>
      <c r="B45" s="26"/>
      <c r="C45" s="26"/>
      <c r="D45" s="32"/>
      <c r="E45" s="33">
        <f>SUM(E43:E44)</f>
        <v>124.82147999999999</v>
      </c>
      <c r="F45" s="34">
        <f>SUM(F43:F44)</f>
        <v>0.94884019436981104</v>
      </c>
      <c r="G45" s="34"/>
      <c r="H45" s="34"/>
      <c r="I45" s="33"/>
      <c r="J45" s="18"/>
      <c r="K45" s="18"/>
    </row>
    <row r="46" spans="1:11" x14ac:dyDescent="0.2">
      <c r="A46" s="27"/>
      <c r="B46" s="27"/>
      <c r="C46" s="27"/>
      <c r="D46" s="28"/>
      <c r="E46" s="29"/>
      <c r="F46" s="30"/>
      <c r="G46" s="30"/>
      <c r="H46" s="30"/>
      <c r="I46" s="29"/>
    </row>
    <row r="47" spans="1:11" x14ac:dyDescent="0.2">
      <c r="A47" s="26" t="s">
        <v>56</v>
      </c>
      <c r="B47" s="27"/>
      <c r="C47" s="27"/>
      <c r="D47" s="28"/>
      <c r="E47" s="29"/>
      <c r="F47" s="30"/>
      <c r="G47" s="30"/>
      <c r="H47" s="30"/>
      <c r="I47" s="29"/>
    </row>
    <row r="48" spans="1:11" x14ac:dyDescent="0.2">
      <c r="A48" s="27" t="s">
        <v>71</v>
      </c>
      <c r="B48" s="27" t="s">
        <v>70</v>
      </c>
      <c r="C48" s="27" t="s">
        <v>57</v>
      </c>
      <c r="D48" s="31">
        <v>400000</v>
      </c>
      <c r="E48" s="29">
        <v>397.96519999999998</v>
      </c>
      <c r="F48" s="30">
        <v>3.0251634391806599</v>
      </c>
      <c r="G48" s="30"/>
      <c r="H48" s="30"/>
      <c r="I48" s="29">
        <v>5.7603</v>
      </c>
    </row>
    <row r="49" spans="1:11" x14ac:dyDescent="0.2">
      <c r="A49" s="26" t="s">
        <v>33</v>
      </c>
      <c r="B49" s="26"/>
      <c r="C49" s="26"/>
      <c r="D49" s="32"/>
      <c r="E49" s="33">
        <f>SUM(E48:E48)</f>
        <v>397.96519999999998</v>
      </c>
      <c r="F49" s="34">
        <f>SUM(F48:F48)</f>
        <v>3.0251634391806599</v>
      </c>
      <c r="G49" s="34"/>
      <c r="H49" s="34"/>
      <c r="I49" s="33"/>
      <c r="J49" s="18"/>
      <c r="K49" s="18"/>
    </row>
    <row r="50" spans="1:11" x14ac:dyDescent="0.2">
      <c r="A50" s="27"/>
      <c r="B50" s="27"/>
      <c r="C50" s="27"/>
      <c r="D50" s="28"/>
      <c r="E50" s="29"/>
      <c r="F50" s="30"/>
      <c r="G50" s="30"/>
      <c r="H50" s="30"/>
      <c r="I50" s="29"/>
    </row>
    <row r="51" spans="1:11" x14ac:dyDescent="0.2">
      <c r="A51" s="26" t="s">
        <v>35</v>
      </c>
      <c r="B51" s="26"/>
      <c r="C51" s="26"/>
      <c r="D51" s="32"/>
      <c r="E51" s="33">
        <f>E41+E45+E49</f>
        <v>7982.2328799999968</v>
      </c>
      <c r="F51" s="34">
        <f>F41+F45+F49</f>
        <v>60.677564449358343</v>
      </c>
      <c r="G51" s="34"/>
      <c r="H51" s="34"/>
      <c r="I51" s="33"/>
      <c r="J51" s="18"/>
      <c r="K51" s="18"/>
    </row>
    <row r="52" spans="1:11" x14ac:dyDescent="0.2">
      <c r="A52" s="26"/>
      <c r="B52" s="26"/>
      <c r="C52" s="26"/>
      <c r="D52" s="32"/>
      <c r="E52" s="33"/>
      <c r="F52" s="34"/>
      <c r="G52" s="34"/>
      <c r="H52" s="34"/>
      <c r="I52" s="33"/>
      <c r="J52" s="18"/>
      <c r="K52" s="18"/>
    </row>
    <row r="53" spans="1:11" x14ac:dyDescent="0.2">
      <c r="A53" s="26" t="s">
        <v>1232</v>
      </c>
      <c r="B53" s="26"/>
      <c r="C53" s="26"/>
      <c r="D53" s="32"/>
      <c r="E53" s="33">
        <v>1591.3691249999999</v>
      </c>
      <c r="F53" s="34">
        <v>12.096916250945872</v>
      </c>
      <c r="G53" s="34"/>
      <c r="H53" s="34"/>
      <c r="I53" s="33"/>
      <c r="J53" s="18"/>
      <c r="K53" s="18"/>
    </row>
    <row r="54" spans="1:11" x14ac:dyDescent="0.2">
      <c r="A54" s="26" t="s">
        <v>37</v>
      </c>
      <c r="B54" s="26"/>
      <c r="C54" s="26"/>
      <c r="D54" s="32"/>
      <c r="E54" s="34">
        <f>E56-(E41+E45+E49+E53)</f>
        <v>3581.5616085000038</v>
      </c>
      <c r="F54" s="34">
        <f>F56-(F41+F45+F49+F53)</f>
        <v>27.22551929969579</v>
      </c>
      <c r="G54" s="34"/>
      <c r="H54" s="34"/>
      <c r="I54" s="33"/>
      <c r="J54" s="18"/>
      <c r="K54" s="18"/>
    </row>
    <row r="55" spans="1:11" x14ac:dyDescent="0.2">
      <c r="A55" s="26"/>
      <c r="B55" s="26"/>
      <c r="C55" s="26"/>
      <c r="D55" s="32"/>
      <c r="E55" s="33"/>
      <c r="F55" s="34"/>
      <c r="G55" s="34"/>
      <c r="H55" s="34"/>
      <c r="I55" s="33"/>
      <c r="J55" s="18"/>
      <c r="K55" s="18"/>
    </row>
    <row r="56" spans="1:11" x14ac:dyDescent="0.2">
      <c r="A56" s="35" t="s">
        <v>36</v>
      </c>
      <c r="B56" s="35"/>
      <c r="C56" s="35"/>
      <c r="D56" s="36"/>
      <c r="E56" s="37">
        <v>13155.163613500001</v>
      </c>
      <c r="F56" s="38">
        <v>100</v>
      </c>
      <c r="G56" s="38"/>
      <c r="H56" s="38"/>
      <c r="I56" s="37"/>
      <c r="J56" s="18"/>
      <c r="K56" s="18"/>
    </row>
    <row r="58" spans="1:11" ht="11.4" x14ac:dyDescent="0.2">
      <c r="A58" s="50" t="s">
        <v>720</v>
      </c>
    </row>
    <row r="60" spans="1:11" x14ac:dyDescent="0.2">
      <c r="A60" s="18" t="s">
        <v>39</v>
      </c>
    </row>
    <row r="61" spans="1:11" x14ac:dyDescent="0.2">
      <c r="A61" s="18" t="s">
        <v>40</v>
      </c>
    </row>
    <row r="62" spans="1:11" x14ac:dyDescent="0.2">
      <c r="A62" s="18" t="s">
        <v>41</v>
      </c>
      <c r="B62" s="18"/>
      <c r="C62" s="39" t="s">
        <v>43</v>
      </c>
      <c r="D62" s="19" t="s">
        <v>42</v>
      </c>
    </row>
    <row r="63" spans="1:11" x14ac:dyDescent="0.2">
      <c r="A63" s="9" t="s">
        <v>62</v>
      </c>
      <c r="C63" s="40">
        <v>11.5928</v>
      </c>
      <c r="D63" s="40">
        <v>12.8222</v>
      </c>
    </row>
    <row r="64" spans="1:11" x14ac:dyDescent="0.2">
      <c r="A64" s="9" t="s">
        <v>68</v>
      </c>
      <c r="C64" s="40">
        <v>11.5928</v>
      </c>
      <c r="D64" s="40">
        <v>12.303000000000001</v>
      </c>
    </row>
    <row r="65" spans="1:4" x14ac:dyDescent="0.2">
      <c r="A65" s="9" t="s">
        <v>63</v>
      </c>
      <c r="C65" s="40">
        <v>11.312900000000001</v>
      </c>
      <c r="D65" s="40">
        <v>12.0861</v>
      </c>
    </row>
    <row r="66" spans="1:4" x14ac:dyDescent="0.2">
      <c r="A66" s="9" t="s">
        <v>64</v>
      </c>
      <c r="C66" s="40">
        <v>11.373200000000001</v>
      </c>
      <c r="D66" s="40">
        <v>12.1129</v>
      </c>
    </row>
    <row r="67" spans="1:4" x14ac:dyDescent="0.2">
      <c r="A67" s="9" t="s">
        <v>65</v>
      </c>
      <c r="C67" s="40">
        <v>12.1228</v>
      </c>
      <c r="D67" s="40">
        <v>13.4946</v>
      </c>
    </row>
    <row r="68" spans="1:4" x14ac:dyDescent="0.2">
      <c r="A68" s="9" t="s">
        <v>69</v>
      </c>
      <c r="C68" s="40">
        <v>12.1228</v>
      </c>
      <c r="D68" s="40">
        <v>12.9733</v>
      </c>
    </row>
    <row r="69" spans="1:4" x14ac:dyDescent="0.2">
      <c r="A69" s="9" t="s">
        <v>66</v>
      </c>
      <c r="C69" s="40">
        <v>11.839</v>
      </c>
      <c r="D69" s="40">
        <v>12.748699999999999</v>
      </c>
    </row>
    <row r="70" spans="1:4" x14ac:dyDescent="0.2">
      <c r="A70" s="9" t="s">
        <v>67</v>
      </c>
      <c r="C70" s="40">
        <v>11.902100000000001</v>
      </c>
      <c r="D70" s="40">
        <v>12.7784</v>
      </c>
    </row>
    <row r="72" spans="1:4" x14ac:dyDescent="0.2">
      <c r="A72" s="18" t="s">
        <v>45</v>
      </c>
    </row>
    <row r="73" spans="1:4" x14ac:dyDescent="0.2">
      <c r="A73" s="77" t="s">
        <v>59</v>
      </c>
      <c r="B73" s="78"/>
      <c r="C73" s="43" t="s">
        <v>60</v>
      </c>
    </row>
    <row r="74" spans="1:4" x14ac:dyDescent="0.2">
      <c r="A74" s="73" t="s">
        <v>68</v>
      </c>
      <c r="B74" s="74"/>
      <c r="C74" s="44">
        <v>0.5</v>
      </c>
    </row>
    <row r="75" spans="1:4" x14ac:dyDescent="0.2">
      <c r="A75" s="73" t="s">
        <v>63</v>
      </c>
      <c r="B75" s="74"/>
      <c r="C75" s="44">
        <v>0.41</v>
      </c>
    </row>
    <row r="76" spans="1:4" x14ac:dyDescent="0.2">
      <c r="A76" s="73" t="s">
        <v>64</v>
      </c>
      <c r="B76" s="74"/>
      <c r="C76" s="44">
        <v>0.44</v>
      </c>
    </row>
    <row r="77" spans="1:4" x14ac:dyDescent="0.2">
      <c r="A77" s="73" t="s">
        <v>69</v>
      </c>
      <c r="B77" s="74"/>
      <c r="C77" s="44">
        <v>0.5</v>
      </c>
    </row>
    <row r="78" spans="1:4" x14ac:dyDescent="0.2">
      <c r="A78" s="73" t="s">
        <v>66</v>
      </c>
      <c r="B78" s="74"/>
      <c r="C78" s="44">
        <v>0.41</v>
      </c>
    </row>
    <row r="79" spans="1:4" x14ac:dyDescent="0.2">
      <c r="A79" s="73" t="s">
        <v>67</v>
      </c>
      <c r="B79" s="74"/>
      <c r="C79" s="44">
        <v>0.44</v>
      </c>
    </row>
    <row r="80" spans="1:4" x14ac:dyDescent="0.2">
      <c r="A80" s="9" t="s">
        <v>61</v>
      </c>
    </row>
    <row r="81" spans="1:8" x14ac:dyDescent="0.2">
      <c r="A81" s="9" t="s">
        <v>44</v>
      </c>
    </row>
    <row r="83" spans="1:8" x14ac:dyDescent="0.2">
      <c r="A83" s="47" t="s">
        <v>1231</v>
      </c>
      <c r="D83" s="48" t="s">
        <v>715</v>
      </c>
    </row>
    <row r="85" spans="1:8" x14ac:dyDescent="0.2">
      <c r="A85" s="18" t="s">
        <v>709</v>
      </c>
      <c r="D85" s="42">
        <f>-H41</f>
        <v>23.8659</v>
      </c>
    </row>
    <row r="87" spans="1:8" x14ac:dyDescent="0.2">
      <c r="A87" s="18" t="s">
        <v>710</v>
      </c>
      <c r="D87" s="45">
        <v>2.3213401486754801</v>
      </c>
    </row>
    <row r="89" spans="1:8" x14ac:dyDescent="0.2">
      <c r="A89" s="18" t="s">
        <v>711</v>
      </c>
      <c r="D89" s="42">
        <v>0.60641581481315998</v>
      </c>
      <c r="E89" s="13" t="s">
        <v>47</v>
      </c>
    </row>
    <row r="91" spans="1:8" x14ac:dyDescent="0.2">
      <c r="A91" s="18" t="s">
        <v>712</v>
      </c>
      <c r="D91" s="41" t="s">
        <v>46</v>
      </c>
    </row>
    <row r="92" spans="1:8" x14ac:dyDescent="0.2">
      <c r="A92" s="9" t="s">
        <v>713</v>
      </c>
      <c r="D92" s="41"/>
    </row>
    <row r="93" spans="1:8" x14ac:dyDescent="0.2">
      <c r="A93" s="49" t="s">
        <v>714</v>
      </c>
      <c r="D93" s="41"/>
    </row>
    <row r="95" spans="1:8" x14ac:dyDescent="0.2">
      <c r="A95" s="18" t="s">
        <v>1203</v>
      </c>
      <c r="D95" s="9"/>
      <c r="F95" s="55"/>
      <c r="G95" s="55"/>
      <c r="H95" s="55"/>
    </row>
    <row r="96" spans="1:8" x14ac:dyDescent="0.2">
      <c r="A96" s="49"/>
      <c r="D96" s="9"/>
      <c r="F96" s="55"/>
      <c r="G96" s="55"/>
      <c r="H96" s="55"/>
    </row>
    <row r="97" spans="1:8" x14ac:dyDescent="0.2">
      <c r="A97" s="47" t="s">
        <v>813</v>
      </c>
      <c r="D97" s="9"/>
      <c r="F97" s="55"/>
      <c r="G97" s="55"/>
      <c r="H97" s="55"/>
    </row>
    <row r="98" spans="1:8" x14ac:dyDescent="0.2">
      <c r="A98" s="58"/>
      <c r="D98" s="9"/>
      <c r="F98" s="55"/>
      <c r="G98" s="55"/>
      <c r="H98" s="55"/>
    </row>
    <row r="99" spans="1:8" x14ac:dyDescent="0.2">
      <c r="A99" s="56"/>
      <c r="D99" s="9"/>
      <c r="F99" s="55"/>
      <c r="G99" s="55"/>
      <c r="H99" s="55"/>
    </row>
    <row r="100" spans="1:8" x14ac:dyDescent="0.2">
      <c r="A100" s="56"/>
      <c r="D100" s="9"/>
      <c r="F100" s="55"/>
      <c r="G100" s="55"/>
      <c r="H100" s="55"/>
    </row>
    <row r="101" spans="1:8" x14ac:dyDescent="0.2">
      <c r="A101" s="56"/>
      <c r="D101" s="9"/>
      <c r="F101" s="55"/>
      <c r="G101" s="55"/>
      <c r="H101" s="55"/>
    </row>
    <row r="102" spans="1:8" x14ac:dyDescent="0.2">
      <c r="A102" s="56"/>
      <c r="D102" s="9"/>
      <c r="F102" s="55"/>
      <c r="G102" s="55"/>
      <c r="H102" s="55"/>
    </row>
    <row r="103" spans="1:8" x14ac:dyDescent="0.2">
      <c r="A103" s="56"/>
      <c r="D103" s="9"/>
      <c r="F103" s="55"/>
      <c r="G103" s="55"/>
      <c r="H103" s="55"/>
    </row>
    <row r="104" spans="1:8" x14ac:dyDescent="0.2">
      <c r="A104" s="56"/>
      <c r="D104" s="9"/>
      <c r="F104" s="55"/>
      <c r="G104" s="55"/>
      <c r="H104" s="55"/>
    </row>
    <row r="105" spans="1:8" x14ac:dyDescent="0.2">
      <c r="A105" s="56"/>
      <c r="D105" s="9"/>
      <c r="F105" s="55"/>
      <c r="G105" s="55"/>
      <c r="H105" s="55"/>
    </row>
    <row r="106" spans="1:8" x14ac:dyDescent="0.2">
      <c r="A106" s="56"/>
      <c r="D106" s="9"/>
      <c r="F106" s="55"/>
      <c r="G106" s="55"/>
      <c r="H106" s="55"/>
    </row>
    <row r="107" spans="1:8" x14ac:dyDescent="0.2">
      <c r="A107" s="56"/>
      <c r="D107" s="9"/>
      <c r="F107" s="55"/>
      <c r="G107" s="55"/>
      <c r="H107" s="55"/>
    </row>
    <row r="108" spans="1:8" x14ac:dyDescent="0.2">
      <c r="A108" s="56"/>
      <c r="D108" s="9"/>
      <c r="F108" s="55"/>
      <c r="G108" s="55"/>
      <c r="H108" s="55"/>
    </row>
    <row r="109" spans="1:8" x14ac:dyDescent="0.2">
      <c r="A109" s="56"/>
      <c r="D109" s="9"/>
      <c r="F109" s="55"/>
      <c r="G109" s="55"/>
      <c r="H109" s="55"/>
    </row>
    <row r="110" spans="1:8" x14ac:dyDescent="0.2">
      <c r="A110" s="47" t="s">
        <v>1204</v>
      </c>
      <c r="D110" s="9"/>
      <c r="F110" s="55"/>
      <c r="G110" s="55"/>
      <c r="H110" s="55"/>
    </row>
    <row r="111" spans="1:8" x14ac:dyDescent="0.2">
      <c r="A111" s="56"/>
      <c r="D111" s="9"/>
      <c r="F111" s="55"/>
      <c r="G111" s="55"/>
      <c r="H111" s="55"/>
    </row>
    <row r="112" spans="1:8" x14ac:dyDescent="0.2">
      <c r="A112" s="47" t="s">
        <v>864</v>
      </c>
      <c r="D112" s="9"/>
      <c r="F112" s="55"/>
      <c r="G112" s="55"/>
      <c r="H112" s="55"/>
    </row>
    <row r="113" spans="1:8" x14ac:dyDescent="0.2">
      <c r="A113" s="56"/>
      <c r="D113" s="9"/>
      <c r="F113" s="55"/>
      <c r="G113" s="55"/>
      <c r="H113" s="55"/>
    </row>
    <row r="114" spans="1:8" x14ac:dyDescent="0.2">
      <c r="A114" s="56"/>
      <c r="D114" s="9"/>
      <c r="F114" s="55"/>
      <c r="G114" s="55"/>
      <c r="H114" s="55"/>
    </row>
    <row r="115" spans="1:8" x14ac:dyDescent="0.2">
      <c r="A115" s="56"/>
      <c r="D115" s="9"/>
      <c r="F115" s="55"/>
      <c r="G115" s="55"/>
      <c r="H115" s="55"/>
    </row>
    <row r="116" spans="1:8" x14ac:dyDescent="0.2">
      <c r="A116" s="56"/>
      <c r="D116" s="9"/>
      <c r="F116" s="55"/>
      <c r="G116" s="55"/>
      <c r="H116" s="55"/>
    </row>
    <row r="117" spans="1:8" x14ac:dyDescent="0.2">
      <c r="A117" s="56"/>
      <c r="D117" s="9"/>
      <c r="F117" s="55"/>
      <c r="G117" s="55"/>
      <c r="H117" s="55"/>
    </row>
    <row r="118" spans="1:8" x14ac:dyDescent="0.2">
      <c r="A118" s="56"/>
      <c r="D118" s="9"/>
      <c r="F118" s="55"/>
      <c r="G118" s="55"/>
      <c r="H118" s="55"/>
    </row>
    <row r="119" spans="1:8" x14ac:dyDescent="0.2">
      <c r="A119" s="56"/>
      <c r="D119" s="9"/>
      <c r="F119" s="55"/>
      <c r="G119" s="55"/>
      <c r="H119" s="55"/>
    </row>
    <row r="120" spans="1:8" x14ac:dyDescent="0.2">
      <c r="A120" s="56"/>
      <c r="D120" s="9"/>
      <c r="F120" s="55"/>
      <c r="G120" s="55"/>
      <c r="H120" s="55"/>
    </row>
    <row r="121" spans="1:8" x14ac:dyDescent="0.2">
      <c r="A121" s="56"/>
      <c r="D121" s="9"/>
      <c r="F121" s="55"/>
      <c r="G121" s="55"/>
      <c r="H121" s="55"/>
    </row>
    <row r="122" spans="1:8" x14ac:dyDescent="0.2">
      <c r="A122" s="56"/>
      <c r="D122" s="9"/>
      <c r="F122" s="55"/>
      <c r="G122" s="55"/>
      <c r="H122" s="55"/>
    </row>
    <row r="123" spans="1:8" x14ac:dyDescent="0.2">
      <c r="A123" s="56"/>
      <c r="D123" s="9"/>
      <c r="F123" s="55"/>
      <c r="G123" s="55"/>
      <c r="H123" s="55"/>
    </row>
    <row r="124" spans="1:8" x14ac:dyDescent="0.2">
      <c r="A124" s="56"/>
      <c r="D124" s="9"/>
      <c r="F124" s="55"/>
      <c r="G124" s="55"/>
      <c r="H124" s="55"/>
    </row>
    <row r="125" spans="1:8" x14ac:dyDescent="0.2">
      <c r="A125" s="56"/>
      <c r="D125" s="9"/>
      <c r="F125" s="55"/>
      <c r="G125" s="55"/>
      <c r="H125" s="55"/>
    </row>
    <row r="126" spans="1:8" x14ac:dyDescent="0.2">
      <c r="D126" s="9"/>
      <c r="F126" s="55"/>
      <c r="G126" s="55"/>
      <c r="H126" s="55"/>
    </row>
  </sheetData>
  <mergeCells count="8">
    <mergeCell ref="A78:B78"/>
    <mergeCell ref="A79:B79"/>
    <mergeCell ref="A1:I1"/>
    <mergeCell ref="A73:B73"/>
    <mergeCell ref="A74:B74"/>
    <mergeCell ref="A75:B75"/>
    <mergeCell ref="A76:B76"/>
    <mergeCell ref="A77:B77"/>
  </mergeCells>
  <conditionalFormatting sqref="F2:H3 F127:H65544 F5:H94">
    <cfRule type="cellIs" dxfId="86" priority="3" stopIfTrue="1" operator="between">
      <formula>0.009</formula>
      <formula>-0.009</formula>
    </cfRule>
  </conditionalFormatting>
  <conditionalFormatting sqref="F95:H126">
    <cfRule type="cellIs" dxfId="85" priority="2" stopIfTrue="1" operator="between">
      <formula>0.009</formula>
      <formula>-0.009</formula>
    </cfRule>
  </conditionalFormatting>
  <conditionalFormatting sqref="E54">
    <cfRule type="cellIs" dxfId="84" priority="1" stopIfTrue="1" operator="between">
      <formula>0.009</formula>
      <formula>-0.009</formula>
    </cfRule>
  </conditionalFormatting>
  <hyperlinks>
    <hyperlink ref="A93" r:id="rId1"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46"/>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9</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26" t="s">
        <v>32</v>
      </c>
      <c r="B6" s="27"/>
      <c r="C6" s="27"/>
      <c r="D6" s="28"/>
      <c r="E6" s="29"/>
      <c r="F6" s="30"/>
      <c r="G6" s="29"/>
    </row>
    <row r="7" spans="1:7" x14ac:dyDescent="0.2">
      <c r="A7" s="27" t="s">
        <v>91</v>
      </c>
      <c r="B7" s="27" t="s">
        <v>90</v>
      </c>
      <c r="C7" s="27" t="s">
        <v>92</v>
      </c>
      <c r="D7" s="31">
        <v>1131302</v>
      </c>
      <c r="E7" s="29">
        <v>9073.6076909999992</v>
      </c>
      <c r="F7" s="30">
        <v>6.2279150222455204</v>
      </c>
      <c r="G7" s="29"/>
    </row>
    <row r="8" spans="1:7" x14ac:dyDescent="0.2">
      <c r="A8" s="27" t="s">
        <v>88</v>
      </c>
      <c r="B8" s="27" t="s">
        <v>87</v>
      </c>
      <c r="C8" s="27" t="s">
        <v>89</v>
      </c>
      <c r="D8" s="31">
        <v>515000</v>
      </c>
      <c r="E8" s="29">
        <v>8588.9125000000004</v>
      </c>
      <c r="F8" s="30">
        <v>5.8952314233906504</v>
      </c>
      <c r="G8" s="29"/>
    </row>
    <row r="9" spans="1:7" x14ac:dyDescent="0.2">
      <c r="A9" s="27" t="s">
        <v>96</v>
      </c>
      <c r="B9" s="27" t="s">
        <v>95</v>
      </c>
      <c r="C9" s="27" t="s">
        <v>92</v>
      </c>
      <c r="D9" s="31">
        <v>1094500</v>
      </c>
      <c r="E9" s="29">
        <v>8121.19</v>
      </c>
      <c r="F9" s="30">
        <v>5.5741974881367096</v>
      </c>
      <c r="G9" s="29"/>
    </row>
    <row r="10" spans="1:7" x14ac:dyDescent="0.2">
      <c r="A10" s="27" t="s">
        <v>94</v>
      </c>
      <c r="B10" s="27" t="s">
        <v>93</v>
      </c>
      <c r="C10" s="27" t="s">
        <v>92</v>
      </c>
      <c r="D10" s="31">
        <v>483868</v>
      </c>
      <c r="E10" s="29">
        <v>7658.904638</v>
      </c>
      <c r="F10" s="30">
        <v>5.2568954789899198</v>
      </c>
      <c r="G10" s="29"/>
    </row>
    <row r="11" spans="1:7" x14ac:dyDescent="0.2">
      <c r="A11" s="27" t="s">
        <v>98</v>
      </c>
      <c r="B11" s="27" t="s">
        <v>97</v>
      </c>
      <c r="C11" s="27" t="s">
        <v>99</v>
      </c>
      <c r="D11" s="31">
        <v>750371</v>
      </c>
      <c r="E11" s="29">
        <v>5142.667649</v>
      </c>
      <c r="F11" s="30">
        <v>3.52980845065535</v>
      </c>
      <c r="G11" s="29"/>
    </row>
    <row r="12" spans="1:7" x14ac:dyDescent="0.2">
      <c r="A12" s="27" t="s">
        <v>101</v>
      </c>
      <c r="B12" s="27" t="s">
        <v>100</v>
      </c>
      <c r="C12" s="27" t="s">
        <v>92</v>
      </c>
      <c r="D12" s="31">
        <v>180000</v>
      </c>
      <c r="E12" s="29">
        <v>3656.07</v>
      </c>
      <c r="F12" s="30">
        <v>2.5094421150658901</v>
      </c>
      <c r="G12" s="29"/>
    </row>
    <row r="13" spans="1:7" x14ac:dyDescent="0.2">
      <c r="A13" s="27" t="s">
        <v>120</v>
      </c>
      <c r="B13" s="27" t="s">
        <v>119</v>
      </c>
      <c r="C13" s="27" t="s">
        <v>121</v>
      </c>
      <c r="D13" s="31">
        <v>205227</v>
      </c>
      <c r="E13" s="29">
        <v>3625.6427960000001</v>
      </c>
      <c r="F13" s="30">
        <v>2.4885575840910201</v>
      </c>
      <c r="G13" s="29"/>
    </row>
    <row r="14" spans="1:7" x14ac:dyDescent="0.2">
      <c r="A14" s="27" t="s">
        <v>106</v>
      </c>
      <c r="B14" s="27" t="s">
        <v>105</v>
      </c>
      <c r="C14" s="27" t="s">
        <v>92</v>
      </c>
      <c r="D14" s="31">
        <v>615662</v>
      </c>
      <c r="E14" s="29">
        <v>3091.5467330000001</v>
      </c>
      <c r="F14" s="30">
        <v>2.12196636620321</v>
      </c>
      <c r="G14" s="29"/>
    </row>
    <row r="15" spans="1:7" x14ac:dyDescent="0.2">
      <c r="A15" s="27" t="s">
        <v>114</v>
      </c>
      <c r="B15" s="27" t="s">
        <v>113</v>
      </c>
      <c r="C15" s="27" t="s">
        <v>115</v>
      </c>
      <c r="D15" s="31">
        <v>57000</v>
      </c>
      <c r="E15" s="29">
        <v>2655.7440000000001</v>
      </c>
      <c r="F15" s="30">
        <v>1.8228414227390499</v>
      </c>
      <c r="G15" s="29"/>
    </row>
    <row r="16" spans="1:7" x14ac:dyDescent="0.2">
      <c r="A16" s="27" t="s">
        <v>108</v>
      </c>
      <c r="B16" s="27" t="s">
        <v>107</v>
      </c>
      <c r="C16" s="27" t="s">
        <v>109</v>
      </c>
      <c r="D16" s="31">
        <v>1103354</v>
      </c>
      <c r="E16" s="29">
        <v>2532.7491070000001</v>
      </c>
      <c r="F16" s="30">
        <v>1.7384205652521201</v>
      </c>
      <c r="G16" s="29"/>
    </row>
    <row r="17" spans="1:7" x14ac:dyDescent="0.2">
      <c r="A17" s="27" t="s">
        <v>123</v>
      </c>
      <c r="B17" s="27" t="s">
        <v>122</v>
      </c>
      <c r="C17" s="27" t="s">
        <v>124</v>
      </c>
      <c r="D17" s="31">
        <v>1350000</v>
      </c>
      <c r="E17" s="29">
        <v>2498.1750000000002</v>
      </c>
      <c r="F17" s="30">
        <v>1.7146896957128099</v>
      </c>
      <c r="G17" s="29"/>
    </row>
    <row r="18" spans="1:7" x14ac:dyDescent="0.2">
      <c r="A18" s="27" t="s">
        <v>111</v>
      </c>
      <c r="B18" s="27" t="s">
        <v>110</v>
      </c>
      <c r="C18" s="27" t="s">
        <v>112</v>
      </c>
      <c r="D18" s="31">
        <v>204626</v>
      </c>
      <c r="E18" s="29">
        <v>2464.8224829999999</v>
      </c>
      <c r="F18" s="30">
        <v>1.69179729737163</v>
      </c>
      <c r="G18" s="29"/>
    </row>
    <row r="19" spans="1:7" x14ac:dyDescent="0.2">
      <c r="A19" s="27" t="s">
        <v>129</v>
      </c>
      <c r="B19" s="27" t="s">
        <v>128</v>
      </c>
      <c r="C19" s="27" t="s">
        <v>124</v>
      </c>
      <c r="D19" s="31">
        <v>1753370</v>
      </c>
      <c r="E19" s="29">
        <v>2325.8453049999998</v>
      </c>
      <c r="F19" s="30">
        <v>1.5964065681169299</v>
      </c>
      <c r="G19" s="29"/>
    </row>
    <row r="20" spans="1:7" x14ac:dyDescent="0.2">
      <c r="A20" s="27" t="s">
        <v>117</v>
      </c>
      <c r="B20" s="27" t="s">
        <v>116</v>
      </c>
      <c r="C20" s="27" t="s">
        <v>118</v>
      </c>
      <c r="D20" s="31">
        <v>87000</v>
      </c>
      <c r="E20" s="29">
        <v>2140.2869999999998</v>
      </c>
      <c r="F20" s="30">
        <v>1.4690436277554899</v>
      </c>
      <c r="G20" s="29"/>
    </row>
    <row r="21" spans="1:7" x14ac:dyDescent="0.2">
      <c r="A21" s="27" t="s">
        <v>133</v>
      </c>
      <c r="B21" s="27" t="s">
        <v>132</v>
      </c>
      <c r="C21" s="27" t="s">
        <v>127</v>
      </c>
      <c r="D21" s="31">
        <v>128251</v>
      </c>
      <c r="E21" s="29">
        <v>2127.106961</v>
      </c>
      <c r="F21" s="30">
        <v>1.4599971530039699</v>
      </c>
      <c r="G21" s="29"/>
    </row>
    <row r="22" spans="1:7" x14ac:dyDescent="0.2">
      <c r="A22" s="27" t="s">
        <v>205</v>
      </c>
      <c r="B22" s="27" t="s">
        <v>204</v>
      </c>
      <c r="C22" s="27" t="s">
        <v>124</v>
      </c>
      <c r="D22" s="31">
        <v>6797235</v>
      </c>
      <c r="E22" s="29">
        <v>2086.7511450000002</v>
      </c>
      <c r="F22" s="30">
        <v>1.43229785177116</v>
      </c>
      <c r="G22" s="29"/>
    </row>
    <row r="23" spans="1:7" x14ac:dyDescent="0.2">
      <c r="A23" s="27" t="s">
        <v>126</v>
      </c>
      <c r="B23" s="27" t="s">
        <v>125</v>
      </c>
      <c r="C23" s="27" t="s">
        <v>127</v>
      </c>
      <c r="D23" s="31">
        <v>80000</v>
      </c>
      <c r="E23" s="29">
        <v>1914.52</v>
      </c>
      <c r="F23" s="30">
        <v>1.31408236662207</v>
      </c>
      <c r="G23" s="29"/>
    </row>
    <row r="24" spans="1:7" x14ac:dyDescent="0.2">
      <c r="A24" s="27" t="s">
        <v>145</v>
      </c>
      <c r="B24" s="27" t="s">
        <v>144</v>
      </c>
      <c r="C24" s="27" t="s">
        <v>146</v>
      </c>
      <c r="D24" s="31">
        <v>724973</v>
      </c>
      <c r="E24" s="29">
        <v>1906.6789900000001</v>
      </c>
      <c r="F24" s="30">
        <v>1.3087004782231499</v>
      </c>
      <c r="G24" s="29"/>
    </row>
    <row r="25" spans="1:7" x14ac:dyDescent="0.2">
      <c r="A25" s="27" t="s">
        <v>193</v>
      </c>
      <c r="B25" s="27" t="s">
        <v>192</v>
      </c>
      <c r="C25" s="27" t="s">
        <v>194</v>
      </c>
      <c r="D25" s="31">
        <v>700000</v>
      </c>
      <c r="E25" s="29">
        <v>1737.4</v>
      </c>
      <c r="F25" s="30">
        <v>1.1925112841700201</v>
      </c>
      <c r="G25" s="29"/>
    </row>
    <row r="26" spans="1:7" x14ac:dyDescent="0.2">
      <c r="A26" s="27" t="s">
        <v>165</v>
      </c>
      <c r="B26" s="27" t="s">
        <v>164</v>
      </c>
      <c r="C26" s="27" t="s">
        <v>92</v>
      </c>
      <c r="D26" s="31">
        <v>999697</v>
      </c>
      <c r="E26" s="29">
        <v>1680.9905060000001</v>
      </c>
      <c r="F26" s="30">
        <v>1.15379310866103</v>
      </c>
      <c r="G26" s="29"/>
    </row>
    <row r="27" spans="1:7" x14ac:dyDescent="0.2">
      <c r="A27" s="27" t="s">
        <v>196</v>
      </c>
      <c r="B27" s="27" t="s">
        <v>195</v>
      </c>
      <c r="C27" s="27" t="s">
        <v>187</v>
      </c>
      <c r="D27" s="31">
        <v>336933</v>
      </c>
      <c r="E27" s="29">
        <v>1626.880991</v>
      </c>
      <c r="F27" s="30">
        <v>1.1166535856850499</v>
      </c>
      <c r="G27" s="29"/>
    </row>
    <row r="28" spans="1:7" x14ac:dyDescent="0.2">
      <c r="A28" s="27" t="s">
        <v>140</v>
      </c>
      <c r="B28" s="27" t="s">
        <v>139</v>
      </c>
      <c r="C28" s="27" t="s">
        <v>109</v>
      </c>
      <c r="D28" s="31">
        <v>527302</v>
      </c>
      <c r="E28" s="29">
        <v>1609.0620530000001</v>
      </c>
      <c r="F28" s="30">
        <v>1.1044230776633299</v>
      </c>
      <c r="G28" s="29"/>
    </row>
    <row r="29" spans="1:7" x14ac:dyDescent="0.2">
      <c r="A29" s="27" t="s">
        <v>152</v>
      </c>
      <c r="B29" s="27" t="s">
        <v>151</v>
      </c>
      <c r="C29" s="27" t="s">
        <v>104</v>
      </c>
      <c r="D29" s="31">
        <v>380000</v>
      </c>
      <c r="E29" s="29">
        <v>1587.26</v>
      </c>
      <c r="F29" s="30">
        <v>1.0894586513823501</v>
      </c>
      <c r="G29" s="29"/>
    </row>
    <row r="30" spans="1:7" x14ac:dyDescent="0.2">
      <c r="A30" s="27" t="s">
        <v>131</v>
      </c>
      <c r="B30" s="27" t="s">
        <v>130</v>
      </c>
      <c r="C30" s="27" t="s">
        <v>115</v>
      </c>
      <c r="D30" s="31">
        <v>290000</v>
      </c>
      <c r="E30" s="29">
        <v>1458.12</v>
      </c>
      <c r="F30" s="30">
        <v>1.00081993419707</v>
      </c>
      <c r="G30" s="29"/>
    </row>
    <row r="31" spans="1:7" x14ac:dyDescent="0.2">
      <c r="A31" s="27" t="s">
        <v>135</v>
      </c>
      <c r="B31" s="27" t="s">
        <v>134</v>
      </c>
      <c r="C31" s="27" t="s">
        <v>127</v>
      </c>
      <c r="D31" s="31">
        <v>900000</v>
      </c>
      <c r="E31" s="29">
        <v>1408.95</v>
      </c>
      <c r="F31" s="30">
        <v>0.967070780379502</v>
      </c>
      <c r="G31" s="29"/>
    </row>
    <row r="32" spans="1:7" x14ac:dyDescent="0.2">
      <c r="A32" s="27" t="s">
        <v>137</v>
      </c>
      <c r="B32" s="27" t="s">
        <v>136</v>
      </c>
      <c r="C32" s="27" t="s">
        <v>138</v>
      </c>
      <c r="D32" s="31">
        <v>146320</v>
      </c>
      <c r="E32" s="29">
        <v>1293.8345999999999</v>
      </c>
      <c r="F32" s="30">
        <v>0.88805822513503097</v>
      </c>
      <c r="G32" s="29"/>
    </row>
    <row r="33" spans="1:9" x14ac:dyDescent="0.2">
      <c r="A33" s="27" t="s">
        <v>142</v>
      </c>
      <c r="B33" s="27" t="s">
        <v>141</v>
      </c>
      <c r="C33" s="27" t="s">
        <v>143</v>
      </c>
      <c r="D33" s="31">
        <v>72000</v>
      </c>
      <c r="E33" s="29">
        <v>1239.192</v>
      </c>
      <c r="F33" s="30">
        <v>0.85055280491148499</v>
      </c>
      <c r="G33" s="29"/>
    </row>
    <row r="34" spans="1:9" x14ac:dyDescent="0.2">
      <c r="A34" s="27" t="s">
        <v>157</v>
      </c>
      <c r="B34" s="27" t="s">
        <v>156</v>
      </c>
      <c r="C34" s="27" t="s">
        <v>112</v>
      </c>
      <c r="D34" s="31">
        <v>123000</v>
      </c>
      <c r="E34" s="29">
        <v>1180.923</v>
      </c>
      <c r="F34" s="30">
        <v>0.81055830737648804</v>
      </c>
      <c r="G34" s="29"/>
    </row>
    <row r="35" spans="1:9" x14ac:dyDescent="0.2">
      <c r="A35" s="27" t="s">
        <v>161</v>
      </c>
      <c r="B35" s="27" t="s">
        <v>160</v>
      </c>
      <c r="C35" s="27" t="s">
        <v>143</v>
      </c>
      <c r="D35" s="31">
        <v>277000</v>
      </c>
      <c r="E35" s="29">
        <v>1121.296</v>
      </c>
      <c r="F35" s="30">
        <v>0.76963170996587105</v>
      </c>
      <c r="G35" s="29"/>
    </row>
    <row r="36" spans="1:9" x14ac:dyDescent="0.2">
      <c r="A36" s="27" t="s">
        <v>159</v>
      </c>
      <c r="B36" s="27" t="s">
        <v>158</v>
      </c>
      <c r="C36" s="27" t="s">
        <v>124</v>
      </c>
      <c r="D36" s="31">
        <v>521200</v>
      </c>
      <c r="E36" s="29">
        <v>1116.9315999999999</v>
      </c>
      <c r="F36" s="30">
        <v>0.766636086477537</v>
      </c>
      <c r="G36" s="29"/>
    </row>
    <row r="37" spans="1:9" x14ac:dyDescent="0.2">
      <c r="A37" s="27" t="s">
        <v>150</v>
      </c>
      <c r="B37" s="27" t="s">
        <v>149</v>
      </c>
      <c r="C37" s="27" t="s">
        <v>138</v>
      </c>
      <c r="D37" s="31">
        <v>30000</v>
      </c>
      <c r="E37" s="29">
        <v>1112.175</v>
      </c>
      <c r="F37" s="30">
        <v>0.76337126595590599</v>
      </c>
      <c r="G37" s="29"/>
    </row>
    <row r="38" spans="1:9" x14ac:dyDescent="0.2">
      <c r="A38" s="27" t="s">
        <v>163</v>
      </c>
      <c r="B38" s="27" t="s">
        <v>162</v>
      </c>
      <c r="C38" s="27" t="s">
        <v>143</v>
      </c>
      <c r="D38" s="31">
        <v>209285</v>
      </c>
      <c r="E38" s="29">
        <v>1104.710873</v>
      </c>
      <c r="F38" s="30">
        <v>0.75824806135478995</v>
      </c>
      <c r="G38" s="29"/>
    </row>
    <row r="39" spans="1:9" x14ac:dyDescent="0.2">
      <c r="A39" s="27" t="s">
        <v>154</v>
      </c>
      <c r="B39" s="27" t="s">
        <v>153</v>
      </c>
      <c r="C39" s="27" t="s">
        <v>155</v>
      </c>
      <c r="D39" s="31">
        <v>163867</v>
      </c>
      <c r="E39" s="29">
        <v>950.92020100000002</v>
      </c>
      <c r="F39" s="30">
        <v>0.65268969151474698</v>
      </c>
      <c r="G39" s="29"/>
    </row>
    <row r="40" spans="1:9" x14ac:dyDescent="0.2">
      <c r="A40" s="27" t="s">
        <v>167</v>
      </c>
      <c r="B40" s="27" t="s">
        <v>166</v>
      </c>
      <c r="C40" s="27" t="s">
        <v>168</v>
      </c>
      <c r="D40" s="31">
        <v>53250</v>
      </c>
      <c r="E40" s="29">
        <v>907.24687500000005</v>
      </c>
      <c r="F40" s="30">
        <v>0.62271332794145595</v>
      </c>
      <c r="G40" s="29"/>
    </row>
    <row r="41" spans="1:9" x14ac:dyDescent="0.2">
      <c r="A41" s="27" t="s">
        <v>103</v>
      </c>
      <c r="B41" s="27" t="s">
        <v>102</v>
      </c>
      <c r="C41" s="27" t="s">
        <v>104</v>
      </c>
      <c r="D41" s="31">
        <v>162218</v>
      </c>
      <c r="E41" s="29">
        <v>503.52467200000001</v>
      </c>
      <c r="F41" s="30">
        <v>0.34560772028203501</v>
      </c>
      <c r="G41" s="29"/>
    </row>
    <row r="42" spans="1:9" x14ac:dyDescent="0.2">
      <c r="A42" s="27" t="s">
        <v>148</v>
      </c>
      <c r="B42" s="27" t="s">
        <v>147</v>
      </c>
      <c r="C42" s="27" t="s">
        <v>138</v>
      </c>
      <c r="D42" s="31">
        <v>101483</v>
      </c>
      <c r="E42" s="29">
        <v>490.87327099999999</v>
      </c>
      <c r="F42" s="30">
        <v>0.336924090459852</v>
      </c>
      <c r="G42" s="29"/>
    </row>
    <row r="43" spans="1:9" x14ac:dyDescent="0.2">
      <c r="A43" s="27" t="s">
        <v>198</v>
      </c>
      <c r="B43" s="27" t="s">
        <v>197</v>
      </c>
      <c r="C43" s="27" t="s">
        <v>187</v>
      </c>
      <c r="D43" s="31">
        <v>49497</v>
      </c>
      <c r="E43" s="29">
        <v>346.70173649999998</v>
      </c>
      <c r="F43" s="30">
        <v>0.23796807471945999</v>
      </c>
      <c r="G43" s="29"/>
    </row>
    <row r="44" spans="1:9" x14ac:dyDescent="0.2">
      <c r="A44" s="27" t="s">
        <v>169</v>
      </c>
      <c r="B44" s="27" t="s">
        <v>719</v>
      </c>
      <c r="C44" s="27" t="s">
        <v>99</v>
      </c>
      <c r="D44" s="31">
        <v>74733</v>
      </c>
      <c r="E44" s="29">
        <v>212.316453</v>
      </c>
      <c r="F44" s="30">
        <v>0.14572911593038601</v>
      </c>
      <c r="G44" s="29"/>
    </row>
    <row r="45" spans="1:9" x14ac:dyDescent="0.2">
      <c r="A45" s="26" t="s">
        <v>33</v>
      </c>
      <c r="B45" s="26"/>
      <c r="C45" s="26"/>
      <c r="D45" s="32"/>
      <c r="E45" s="33">
        <f>SUM(E7:E44)</f>
        <v>94300.531829500018</v>
      </c>
      <c r="F45" s="34">
        <f>SUM(F7:F44)</f>
        <v>64.725709859510033</v>
      </c>
      <c r="G45" s="33"/>
      <c r="H45" s="18"/>
      <c r="I45" s="18"/>
    </row>
    <row r="46" spans="1:9" x14ac:dyDescent="0.2">
      <c r="A46" s="27"/>
      <c r="B46" s="27"/>
      <c r="C46" s="27"/>
      <c r="D46" s="28"/>
      <c r="E46" s="29"/>
      <c r="F46" s="30"/>
      <c r="G46" s="29"/>
    </row>
    <row r="47" spans="1:9" x14ac:dyDescent="0.2">
      <c r="A47" s="26" t="s">
        <v>206</v>
      </c>
      <c r="B47" s="27"/>
      <c r="C47" s="27"/>
      <c r="D47" s="28"/>
      <c r="E47" s="29"/>
      <c r="F47" s="30"/>
      <c r="G47" s="29"/>
    </row>
    <row r="48" spans="1:9" x14ac:dyDescent="0.2">
      <c r="A48" s="27" t="s">
        <v>207</v>
      </c>
      <c r="B48" s="27" t="s">
        <v>716</v>
      </c>
      <c r="C48" s="27" t="s">
        <v>89</v>
      </c>
      <c r="D48" s="31">
        <v>270000</v>
      </c>
      <c r="E48" s="29">
        <v>2.7E-2</v>
      </c>
      <c r="F48" s="30">
        <v>1.8532177203056599E-5</v>
      </c>
      <c r="G48" s="29"/>
    </row>
    <row r="49" spans="1:9" x14ac:dyDescent="0.2">
      <c r="A49" s="27"/>
      <c r="B49" s="27" t="s">
        <v>717</v>
      </c>
      <c r="C49" s="27" t="s">
        <v>187</v>
      </c>
      <c r="D49" s="31">
        <v>27500</v>
      </c>
      <c r="E49" s="29">
        <v>2.7499999999999998E-3</v>
      </c>
      <c r="F49" s="30">
        <v>1.88753656697798E-6</v>
      </c>
      <c r="G49" s="29"/>
    </row>
    <row r="50" spans="1:9" x14ac:dyDescent="0.2">
      <c r="A50" s="26" t="s">
        <v>33</v>
      </c>
      <c r="B50" s="26"/>
      <c r="C50" s="26"/>
      <c r="D50" s="32"/>
      <c r="E50" s="33">
        <f>SUM(E47:E49)</f>
        <v>2.9749999999999999E-2</v>
      </c>
      <c r="F50" s="34">
        <f>SUM(F47:F49)</f>
        <v>2.0419713770034579E-5</v>
      </c>
      <c r="G50" s="33"/>
      <c r="H50" s="18"/>
      <c r="I50" s="18"/>
    </row>
    <row r="51" spans="1:9" x14ac:dyDescent="0.2">
      <c r="A51" s="27"/>
      <c r="B51" s="27"/>
      <c r="C51" s="27"/>
      <c r="D51" s="28"/>
      <c r="E51" s="29"/>
      <c r="F51" s="30"/>
      <c r="G51" s="29"/>
    </row>
    <row r="52" spans="1:9" x14ac:dyDescent="0.2">
      <c r="A52" s="26" t="s">
        <v>208</v>
      </c>
      <c r="B52" s="27"/>
      <c r="C52" s="27"/>
      <c r="D52" s="28"/>
      <c r="E52" s="29"/>
      <c r="F52" s="30"/>
      <c r="G52" s="29"/>
    </row>
    <row r="53" spans="1:9" x14ac:dyDescent="0.2">
      <c r="A53" s="27" t="s">
        <v>180</v>
      </c>
      <c r="B53" s="27" t="s">
        <v>179</v>
      </c>
      <c r="C53" s="27" t="s">
        <v>252</v>
      </c>
      <c r="D53" s="31">
        <v>783700</v>
      </c>
      <c r="E53" s="29">
        <v>2740.1286799999998</v>
      </c>
      <c r="F53" s="30">
        <v>1.88076112062732</v>
      </c>
      <c r="G53" s="29"/>
    </row>
    <row r="54" spans="1:9" x14ac:dyDescent="0.2">
      <c r="A54" s="26" t="s">
        <v>33</v>
      </c>
      <c r="B54" s="26"/>
      <c r="C54" s="26"/>
      <c r="D54" s="32"/>
      <c r="E54" s="33">
        <f>SUM(E52:E53)</f>
        <v>2740.1286799999998</v>
      </c>
      <c r="F54" s="34">
        <f>SUM(F52:F53)</f>
        <v>1.88076112062732</v>
      </c>
      <c r="G54" s="33"/>
      <c r="H54" s="18"/>
      <c r="I54" s="18"/>
    </row>
    <row r="55" spans="1:9" x14ac:dyDescent="0.2">
      <c r="A55" s="27"/>
      <c r="B55" s="27"/>
      <c r="C55" s="27"/>
      <c r="D55" s="28"/>
      <c r="E55" s="29"/>
      <c r="F55" s="30"/>
      <c r="G55" s="29"/>
    </row>
    <row r="56" spans="1:9" x14ac:dyDescent="0.2">
      <c r="A56" s="26" t="s">
        <v>31</v>
      </c>
      <c r="B56" s="27"/>
      <c r="C56" s="27"/>
      <c r="D56" s="28"/>
      <c r="E56" s="29"/>
      <c r="F56" s="30"/>
      <c r="G56" s="29"/>
    </row>
    <row r="57" spans="1:9" x14ac:dyDescent="0.2">
      <c r="A57" s="26" t="s">
        <v>32</v>
      </c>
      <c r="B57" s="27"/>
      <c r="C57" s="27"/>
      <c r="D57" s="28"/>
      <c r="E57" s="29"/>
      <c r="F57" s="30"/>
      <c r="G57" s="29"/>
    </row>
    <row r="58" spans="1:9" x14ac:dyDescent="0.2">
      <c r="A58" s="27" t="s">
        <v>80</v>
      </c>
      <c r="B58" s="27" t="s">
        <v>79</v>
      </c>
      <c r="C58" s="27" t="s">
        <v>81</v>
      </c>
      <c r="D58" s="31">
        <v>450</v>
      </c>
      <c r="E58" s="29">
        <v>4503.0375000000004</v>
      </c>
      <c r="F58" s="30">
        <v>3.0907810704447698</v>
      </c>
      <c r="G58" s="29">
        <v>9.3239000000000001</v>
      </c>
    </row>
    <row r="59" spans="1:9" x14ac:dyDescent="0.2">
      <c r="A59" s="27" t="s">
        <v>210</v>
      </c>
      <c r="B59" s="27" t="s">
        <v>209</v>
      </c>
      <c r="C59" s="27" t="s">
        <v>81</v>
      </c>
      <c r="D59" s="31">
        <v>83</v>
      </c>
      <c r="E59" s="29">
        <v>830.12532999999996</v>
      </c>
      <c r="F59" s="30">
        <v>0.56977887838169705</v>
      </c>
      <c r="G59" s="29">
        <v>7.3594999999999997</v>
      </c>
    </row>
    <row r="60" spans="1:9" x14ac:dyDescent="0.2">
      <c r="A60" s="27" t="s">
        <v>171</v>
      </c>
      <c r="B60" s="27" t="s">
        <v>170</v>
      </c>
      <c r="C60" s="27" t="s">
        <v>78</v>
      </c>
      <c r="D60" s="31">
        <v>50</v>
      </c>
      <c r="E60" s="29">
        <v>513.14049999999997</v>
      </c>
      <c r="F60" s="30">
        <v>0.35220780281722402</v>
      </c>
      <c r="G60" s="29">
        <v>5.0449999999999999</v>
      </c>
    </row>
    <row r="61" spans="1:9" x14ac:dyDescent="0.2">
      <c r="A61" s="26" t="s">
        <v>33</v>
      </c>
      <c r="B61" s="26"/>
      <c r="C61" s="26"/>
      <c r="D61" s="32"/>
      <c r="E61" s="33">
        <f>SUM(E57:E60)</f>
        <v>5846.3033300000006</v>
      </c>
      <c r="F61" s="34">
        <f>SUM(F57:F60)</f>
        <v>4.0127677516436906</v>
      </c>
      <c r="G61" s="33"/>
      <c r="H61" s="18"/>
      <c r="I61" s="18"/>
    </row>
    <row r="62" spans="1:9" x14ac:dyDescent="0.2">
      <c r="A62" s="27"/>
      <c r="B62" s="27"/>
      <c r="C62" s="27"/>
      <c r="D62" s="28"/>
      <c r="E62" s="29"/>
      <c r="F62" s="30"/>
      <c r="G62" s="29"/>
    </row>
    <row r="63" spans="1:9" x14ac:dyDescent="0.2">
      <c r="A63" s="26" t="s">
        <v>48</v>
      </c>
      <c r="B63" s="27"/>
      <c r="C63" s="27"/>
      <c r="D63" s="28"/>
      <c r="E63" s="29"/>
      <c r="F63" s="30"/>
      <c r="G63" s="29"/>
    </row>
    <row r="64" spans="1:9" x14ac:dyDescent="0.2">
      <c r="A64" s="26" t="s">
        <v>49</v>
      </c>
      <c r="B64" s="27"/>
      <c r="C64" s="27"/>
      <c r="D64" s="28"/>
      <c r="E64" s="29"/>
      <c r="F64" s="30"/>
      <c r="G64" s="29"/>
    </row>
    <row r="65" spans="1:9" x14ac:dyDescent="0.2">
      <c r="A65" s="27" t="s">
        <v>182</v>
      </c>
      <c r="B65" s="27" t="s">
        <v>181</v>
      </c>
      <c r="C65" s="27" t="s">
        <v>51</v>
      </c>
      <c r="D65" s="31">
        <v>2500</v>
      </c>
      <c r="E65" s="29">
        <v>2471.2550000000001</v>
      </c>
      <c r="F65" s="30">
        <v>1.69621242866443</v>
      </c>
      <c r="G65" s="29">
        <v>3.8250000000000002</v>
      </c>
    </row>
    <row r="66" spans="1:9" x14ac:dyDescent="0.2">
      <c r="A66" s="26" t="s">
        <v>33</v>
      </c>
      <c r="B66" s="26"/>
      <c r="C66" s="26"/>
      <c r="D66" s="32"/>
      <c r="E66" s="33">
        <f>SUM(E64:E65)</f>
        <v>2471.2550000000001</v>
      </c>
      <c r="F66" s="34">
        <f>SUM(F64:F65)</f>
        <v>1.69621242866443</v>
      </c>
      <c r="G66" s="33"/>
      <c r="H66" s="18"/>
      <c r="I66" s="18"/>
    </row>
    <row r="67" spans="1:9" x14ac:dyDescent="0.2">
      <c r="A67" s="27"/>
      <c r="B67" s="27"/>
      <c r="C67" s="27"/>
      <c r="D67" s="28"/>
      <c r="E67" s="29"/>
      <c r="F67" s="30"/>
      <c r="G67" s="29"/>
    </row>
    <row r="68" spans="1:9" x14ac:dyDescent="0.2">
      <c r="A68" s="26" t="s">
        <v>52</v>
      </c>
      <c r="B68" s="27"/>
      <c r="C68" s="27"/>
      <c r="D68" s="28"/>
      <c r="E68" s="29"/>
      <c r="F68" s="30"/>
      <c r="G68" s="29"/>
    </row>
    <row r="69" spans="1:9" x14ac:dyDescent="0.2">
      <c r="A69" s="27" t="s">
        <v>184</v>
      </c>
      <c r="B69" s="27" t="s">
        <v>183</v>
      </c>
      <c r="C69" s="27" t="s">
        <v>50</v>
      </c>
      <c r="D69" s="31">
        <v>700</v>
      </c>
      <c r="E69" s="29">
        <v>3493.1469999999999</v>
      </c>
      <c r="F69" s="30">
        <v>2.3976155259379799</v>
      </c>
      <c r="G69" s="29">
        <v>4.4755000000000003</v>
      </c>
    </row>
    <row r="70" spans="1:9" x14ac:dyDescent="0.2">
      <c r="A70" s="27" t="s">
        <v>85</v>
      </c>
      <c r="B70" s="27" t="s">
        <v>84</v>
      </c>
      <c r="C70" s="27" t="s">
        <v>50</v>
      </c>
      <c r="D70" s="31">
        <v>600</v>
      </c>
      <c r="E70" s="29">
        <v>2981.5140000000001</v>
      </c>
      <c r="F70" s="30">
        <v>2.0464424363479301</v>
      </c>
      <c r="G70" s="29">
        <v>3.6501000000000001</v>
      </c>
    </row>
    <row r="71" spans="1:9" x14ac:dyDescent="0.2">
      <c r="A71" s="27" t="s">
        <v>173</v>
      </c>
      <c r="B71" s="27" t="s">
        <v>172</v>
      </c>
      <c r="C71" s="27" t="s">
        <v>50</v>
      </c>
      <c r="D71" s="31">
        <v>600</v>
      </c>
      <c r="E71" s="29">
        <v>2952.9659999999999</v>
      </c>
      <c r="F71" s="30">
        <v>2.0268477476519</v>
      </c>
      <c r="G71" s="29">
        <v>3.8500999999999999</v>
      </c>
    </row>
    <row r="72" spans="1:9" x14ac:dyDescent="0.2">
      <c r="A72" s="27" t="s">
        <v>54</v>
      </c>
      <c r="B72" s="27" t="s">
        <v>53</v>
      </c>
      <c r="C72" s="27" t="s">
        <v>55</v>
      </c>
      <c r="D72" s="31">
        <v>500</v>
      </c>
      <c r="E72" s="29">
        <v>2467.6875</v>
      </c>
      <c r="F72" s="30">
        <v>1.69376377895436</v>
      </c>
      <c r="G72" s="29">
        <v>3.9499</v>
      </c>
    </row>
    <row r="73" spans="1:9" x14ac:dyDescent="0.2">
      <c r="A73" s="26" t="s">
        <v>33</v>
      </c>
      <c r="B73" s="26"/>
      <c r="C73" s="26"/>
      <c r="D73" s="32"/>
      <c r="E73" s="33">
        <f>SUM(E68:E72)</f>
        <v>11895.3145</v>
      </c>
      <c r="F73" s="34">
        <f>SUM(F68:F72)</f>
        <v>8.1646694888921694</v>
      </c>
      <c r="G73" s="33"/>
      <c r="H73" s="18"/>
      <c r="I73" s="18"/>
    </row>
    <row r="74" spans="1:9" x14ac:dyDescent="0.2">
      <c r="A74" s="27"/>
      <c r="B74" s="27"/>
      <c r="C74" s="27"/>
      <c r="D74" s="28"/>
      <c r="E74" s="29"/>
      <c r="F74" s="30"/>
      <c r="G74" s="29"/>
    </row>
    <row r="75" spans="1:9" x14ac:dyDescent="0.2">
      <c r="A75" s="26" t="s">
        <v>56</v>
      </c>
      <c r="B75" s="27"/>
      <c r="C75" s="27"/>
      <c r="D75" s="28"/>
      <c r="E75" s="29"/>
      <c r="F75" s="30"/>
      <c r="G75" s="29"/>
    </row>
    <row r="76" spans="1:9" x14ac:dyDescent="0.2">
      <c r="A76" s="27" t="s">
        <v>73</v>
      </c>
      <c r="B76" s="27" t="s">
        <v>72</v>
      </c>
      <c r="C76" s="27" t="s">
        <v>57</v>
      </c>
      <c r="D76" s="31">
        <v>10000000</v>
      </c>
      <c r="E76" s="29">
        <v>9881.0499999999993</v>
      </c>
      <c r="F76" s="30">
        <v>6.7821247982319299</v>
      </c>
      <c r="G76" s="29">
        <v>5.4828999999999999</v>
      </c>
    </row>
    <row r="77" spans="1:9" x14ac:dyDescent="0.2">
      <c r="A77" s="27" t="s">
        <v>71</v>
      </c>
      <c r="B77" s="27" t="s">
        <v>70</v>
      </c>
      <c r="C77" s="27" t="s">
        <v>57</v>
      </c>
      <c r="D77" s="31">
        <v>5400000</v>
      </c>
      <c r="E77" s="29">
        <v>5372.5302000000001</v>
      </c>
      <c r="F77" s="30">
        <v>3.6875808035249298</v>
      </c>
      <c r="G77" s="29">
        <v>5.7603</v>
      </c>
    </row>
    <row r="78" spans="1:9" x14ac:dyDescent="0.2">
      <c r="A78" s="27" t="s">
        <v>175</v>
      </c>
      <c r="B78" s="27" t="s">
        <v>174</v>
      </c>
      <c r="C78" s="27" t="s">
        <v>57</v>
      </c>
      <c r="D78" s="31">
        <v>300000</v>
      </c>
      <c r="E78" s="29">
        <v>308.70690000000002</v>
      </c>
      <c r="F78" s="30">
        <v>0.21188929535578799</v>
      </c>
      <c r="G78" s="29">
        <v>5.1272000000000002</v>
      </c>
    </row>
    <row r="79" spans="1:9" x14ac:dyDescent="0.2">
      <c r="A79" s="27" t="s">
        <v>83</v>
      </c>
      <c r="B79" s="27" t="s">
        <v>82</v>
      </c>
      <c r="C79" s="27" t="s">
        <v>57</v>
      </c>
      <c r="D79" s="31">
        <v>100000</v>
      </c>
      <c r="E79" s="29">
        <v>105.1617</v>
      </c>
      <c r="F79" s="30">
        <v>7.2180565162025007E-2</v>
      </c>
      <c r="G79" s="29">
        <v>4.8594999999999997</v>
      </c>
    </row>
    <row r="80" spans="1:9" x14ac:dyDescent="0.2">
      <c r="A80" s="27" t="s">
        <v>75</v>
      </c>
      <c r="B80" s="27" t="s">
        <v>74</v>
      </c>
      <c r="C80" s="27" t="s">
        <v>57</v>
      </c>
      <c r="D80" s="31">
        <v>100000</v>
      </c>
      <c r="E80" s="29">
        <v>99.362399999999994</v>
      </c>
      <c r="F80" s="30">
        <v>6.8200059411888503E-2</v>
      </c>
      <c r="G80" s="29">
        <v>5.4141000000000004</v>
      </c>
    </row>
    <row r="81" spans="1:9" x14ac:dyDescent="0.2">
      <c r="A81" s="26" t="s">
        <v>33</v>
      </c>
      <c r="B81" s="26"/>
      <c r="C81" s="26"/>
      <c r="D81" s="32"/>
      <c r="E81" s="33">
        <f>SUM(E76:E80)</f>
        <v>15766.8112</v>
      </c>
      <c r="F81" s="34">
        <f>SUM(F76:F80)</f>
        <v>10.821975521686561</v>
      </c>
      <c r="G81" s="33"/>
      <c r="H81" s="18"/>
      <c r="I81" s="18"/>
    </row>
    <row r="82" spans="1:9" x14ac:dyDescent="0.2">
      <c r="A82" s="27"/>
      <c r="B82" s="27"/>
      <c r="C82" s="27"/>
      <c r="D82" s="28"/>
      <c r="E82" s="29"/>
      <c r="F82" s="30"/>
      <c r="G82" s="29"/>
    </row>
    <row r="83" spans="1:9" x14ac:dyDescent="0.2">
      <c r="A83" s="26" t="s">
        <v>35</v>
      </c>
      <c r="B83" s="26"/>
      <c r="C83" s="26"/>
      <c r="D83" s="32"/>
      <c r="E83" s="33">
        <f>E45+E50+E54+E61+E66+E73+E81</f>
        <v>133020.3742895</v>
      </c>
      <c r="F83" s="34">
        <f>F45+F50+F54+F61+F66+F73+F81</f>
        <v>91.302116590737967</v>
      </c>
      <c r="G83" s="33"/>
      <c r="H83" s="18"/>
      <c r="I83" s="18"/>
    </row>
    <row r="84" spans="1:9" x14ac:dyDescent="0.2">
      <c r="A84" s="26"/>
      <c r="B84" s="26"/>
      <c r="C84" s="26"/>
      <c r="D84" s="32"/>
      <c r="E84" s="33"/>
      <c r="F84" s="34"/>
      <c r="G84" s="33"/>
      <c r="H84" s="18"/>
      <c r="I84" s="18"/>
    </row>
    <row r="85" spans="1:9" x14ac:dyDescent="0.2">
      <c r="A85" s="26" t="s">
        <v>37</v>
      </c>
      <c r="B85" s="26"/>
      <c r="C85" s="26"/>
      <c r="D85" s="32"/>
      <c r="E85" s="33">
        <f>E87-(E45+E50+E54+E61+E66+E73+E81)</f>
        <v>12672.167413299991</v>
      </c>
      <c r="F85" s="34">
        <f>F87-(F45+F50+F54+F61+F66+F73+F81)</f>
        <v>8.6978834092620332</v>
      </c>
      <c r="G85" s="33"/>
      <c r="H85" s="18"/>
      <c r="I85" s="18"/>
    </row>
    <row r="86" spans="1:9" x14ac:dyDescent="0.2">
      <c r="A86" s="26"/>
      <c r="B86" s="26"/>
      <c r="C86" s="26"/>
      <c r="D86" s="32"/>
      <c r="E86" s="33"/>
      <c r="F86" s="34"/>
      <c r="G86" s="33"/>
      <c r="H86" s="18"/>
      <c r="I86" s="18"/>
    </row>
    <row r="87" spans="1:9" x14ac:dyDescent="0.2">
      <c r="A87" s="35" t="s">
        <v>36</v>
      </c>
      <c r="B87" s="35"/>
      <c r="C87" s="35"/>
      <c r="D87" s="36"/>
      <c r="E87" s="37">
        <v>145692.54170279999</v>
      </c>
      <c r="F87" s="38">
        <v>100</v>
      </c>
      <c r="G87" s="37"/>
      <c r="H87" s="18"/>
      <c r="I87" s="18"/>
    </row>
    <row r="88" spans="1:9" x14ac:dyDescent="0.2">
      <c r="F88" s="20" t="s">
        <v>507</v>
      </c>
    </row>
    <row r="89" spans="1:9" x14ac:dyDescent="0.2">
      <c r="A89" s="18" t="s">
        <v>58</v>
      </c>
    </row>
    <row r="90" spans="1:9" x14ac:dyDescent="0.2">
      <c r="A90" s="18" t="s">
        <v>38</v>
      </c>
    </row>
    <row r="91" spans="1:9" x14ac:dyDescent="0.2">
      <c r="A91" s="18" t="s">
        <v>721</v>
      </c>
    </row>
    <row r="92" spans="1:9" ht="11.4" x14ac:dyDescent="0.2">
      <c r="A92" s="50" t="s">
        <v>720</v>
      </c>
    </row>
    <row r="93" spans="1:9" x14ac:dyDescent="0.2">
      <c r="A93" s="50"/>
    </row>
    <row r="94" spans="1:9" x14ac:dyDescent="0.2">
      <c r="A94" s="18" t="s">
        <v>39</v>
      </c>
    </row>
    <row r="95" spans="1:9" x14ac:dyDescent="0.2">
      <c r="A95" s="18" t="s">
        <v>40</v>
      </c>
    </row>
    <row r="96" spans="1:9" x14ac:dyDescent="0.2">
      <c r="A96" s="18" t="s">
        <v>41</v>
      </c>
      <c r="B96" s="18"/>
      <c r="C96" s="39" t="s">
        <v>43</v>
      </c>
      <c r="D96" s="19" t="s">
        <v>42</v>
      </c>
    </row>
    <row r="97" spans="1:5" x14ac:dyDescent="0.2">
      <c r="A97" s="9" t="s">
        <v>62</v>
      </c>
      <c r="C97" s="40">
        <v>153.0454</v>
      </c>
      <c r="D97" s="40">
        <v>178.2167</v>
      </c>
    </row>
    <row r="98" spans="1:5" x14ac:dyDescent="0.2">
      <c r="A98" s="9" t="s">
        <v>68</v>
      </c>
      <c r="C98" s="40">
        <v>24.370100000000001</v>
      </c>
      <c r="D98" s="40">
        <v>26.442499999999999</v>
      </c>
    </row>
    <row r="99" spans="1:5" x14ac:dyDescent="0.2">
      <c r="A99" s="9" t="s">
        <v>65</v>
      </c>
      <c r="C99" s="40">
        <v>167.38290000000001</v>
      </c>
      <c r="D99" s="40">
        <v>195.89570000000001</v>
      </c>
    </row>
    <row r="100" spans="1:5" x14ac:dyDescent="0.2">
      <c r="A100" s="9" t="s">
        <v>69</v>
      </c>
      <c r="C100" s="40">
        <v>27.425599999999999</v>
      </c>
      <c r="D100" s="40">
        <v>30.151900000000001</v>
      </c>
    </row>
    <row r="102" spans="1:5" x14ac:dyDescent="0.2">
      <c r="A102" s="18" t="s">
        <v>45</v>
      </c>
    </row>
    <row r="103" spans="1:5" x14ac:dyDescent="0.2">
      <c r="A103" s="77" t="s">
        <v>59</v>
      </c>
      <c r="B103" s="78"/>
      <c r="C103" s="43" t="s">
        <v>60</v>
      </c>
    </row>
    <row r="104" spans="1:5" x14ac:dyDescent="0.2">
      <c r="A104" s="73" t="s">
        <v>68</v>
      </c>
      <c r="B104" s="74"/>
      <c r="C104" s="44">
        <v>1.75</v>
      </c>
    </row>
    <row r="105" spans="1:5" x14ac:dyDescent="0.2">
      <c r="A105" s="73" t="s">
        <v>69</v>
      </c>
      <c r="B105" s="74"/>
      <c r="C105" s="44">
        <v>1.75</v>
      </c>
    </row>
    <row r="106" spans="1:5" x14ac:dyDescent="0.2">
      <c r="A106" s="9" t="s">
        <v>61</v>
      </c>
    </row>
    <row r="107" spans="1:5" x14ac:dyDescent="0.2">
      <c r="A107" s="9" t="s">
        <v>44</v>
      </c>
    </row>
    <row r="109" spans="1:5" x14ac:dyDescent="0.2">
      <c r="A109" s="18" t="s">
        <v>201</v>
      </c>
      <c r="D109" s="45">
        <v>0.29994379228111251</v>
      </c>
    </row>
    <row r="111" spans="1:5" x14ac:dyDescent="0.2">
      <c r="A111" s="18" t="s">
        <v>202</v>
      </c>
      <c r="D111" s="42">
        <v>1.6114559596772</v>
      </c>
      <c r="E111" s="13" t="s">
        <v>47</v>
      </c>
    </row>
    <row r="113" spans="1:6" x14ac:dyDescent="0.2">
      <c r="A113" s="18" t="s">
        <v>203</v>
      </c>
      <c r="D113" s="41" t="s">
        <v>718</v>
      </c>
    </row>
    <row r="114" spans="1:6" x14ac:dyDescent="0.2">
      <c r="A114" s="9" t="s">
        <v>713</v>
      </c>
      <c r="D114" s="41"/>
    </row>
    <row r="115" spans="1:6" x14ac:dyDescent="0.2">
      <c r="A115" s="49" t="s">
        <v>714</v>
      </c>
    </row>
    <row r="117" spans="1:6" x14ac:dyDescent="0.2">
      <c r="A117" s="18" t="s">
        <v>1205</v>
      </c>
      <c r="D117" s="9"/>
      <c r="F117" s="55"/>
    </row>
    <row r="118" spans="1:6" x14ac:dyDescent="0.2">
      <c r="A118" s="18"/>
      <c r="D118" s="9"/>
      <c r="F118" s="55"/>
    </row>
    <row r="119" spans="1:6" x14ac:dyDescent="0.2">
      <c r="A119" s="47" t="s">
        <v>813</v>
      </c>
      <c r="D119" s="9"/>
      <c r="F119" s="55"/>
    </row>
    <row r="120" spans="1:6" x14ac:dyDescent="0.2">
      <c r="A120" s="58"/>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A124" s="56"/>
      <c r="D124" s="9"/>
      <c r="F124" s="55"/>
    </row>
    <row r="125" spans="1:6" x14ac:dyDescent="0.2">
      <c r="A125" s="56"/>
      <c r="D125" s="9"/>
      <c r="F125" s="55"/>
    </row>
    <row r="126" spans="1:6" x14ac:dyDescent="0.2">
      <c r="A126" s="56"/>
      <c r="D126" s="9"/>
      <c r="F126" s="55"/>
    </row>
    <row r="127" spans="1:6" x14ac:dyDescent="0.2">
      <c r="A127" s="56"/>
      <c r="D127" s="9"/>
      <c r="F127" s="55"/>
    </row>
    <row r="128" spans="1:6" x14ac:dyDescent="0.2">
      <c r="A128" s="56"/>
      <c r="D128" s="9"/>
      <c r="F128" s="55"/>
    </row>
    <row r="129" spans="1:6" x14ac:dyDescent="0.2">
      <c r="A129" s="56"/>
      <c r="D129" s="9"/>
      <c r="F129" s="55"/>
    </row>
    <row r="130" spans="1:6" x14ac:dyDescent="0.2">
      <c r="A130" s="56"/>
      <c r="D130" s="9"/>
      <c r="F130" s="55"/>
    </row>
    <row r="131" spans="1:6" x14ac:dyDescent="0.2">
      <c r="A131" s="56"/>
      <c r="D131" s="9"/>
      <c r="F131" s="55"/>
    </row>
    <row r="132" spans="1:6" x14ac:dyDescent="0.2">
      <c r="A132" s="47" t="s">
        <v>1206</v>
      </c>
      <c r="D132" s="9"/>
      <c r="F132" s="55"/>
    </row>
    <row r="133" spans="1:6" x14ac:dyDescent="0.2">
      <c r="A133" s="56"/>
      <c r="D133" s="9"/>
      <c r="F133" s="55"/>
    </row>
    <row r="134" spans="1:6" x14ac:dyDescent="0.2">
      <c r="A134" s="47" t="s">
        <v>864</v>
      </c>
      <c r="D134" s="9"/>
      <c r="F134" s="55"/>
    </row>
    <row r="135" spans="1:6" x14ac:dyDescent="0.2">
      <c r="A135" s="56"/>
      <c r="D135" s="9"/>
      <c r="F135" s="55"/>
    </row>
    <row r="136" spans="1:6" x14ac:dyDescent="0.2">
      <c r="A136" s="56"/>
      <c r="D136" s="9"/>
      <c r="F136" s="55"/>
    </row>
    <row r="137" spans="1:6" x14ac:dyDescent="0.2">
      <c r="A137" s="56"/>
      <c r="D137" s="9"/>
      <c r="F137" s="55"/>
    </row>
    <row r="138" spans="1:6" x14ac:dyDescent="0.2">
      <c r="A138" s="56"/>
      <c r="D138" s="9"/>
      <c r="F138" s="55"/>
    </row>
    <row r="139" spans="1:6" x14ac:dyDescent="0.2">
      <c r="A139" s="56"/>
      <c r="D139" s="9"/>
      <c r="F139" s="55"/>
    </row>
    <row r="140" spans="1:6" x14ac:dyDescent="0.2">
      <c r="A140" s="56"/>
      <c r="D140" s="9"/>
      <c r="F140" s="55"/>
    </row>
    <row r="141" spans="1:6" x14ac:dyDescent="0.2">
      <c r="A141" s="56"/>
      <c r="D141" s="9"/>
      <c r="F141" s="55"/>
    </row>
    <row r="142" spans="1:6" x14ac:dyDescent="0.2">
      <c r="A142" s="56"/>
      <c r="D142" s="9"/>
      <c r="F142" s="55"/>
    </row>
    <row r="143" spans="1:6" x14ac:dyDescent="0.2">
      <c r="A143" s="56"/>
      <c r="D143" s="9"/>
      <c r="F143" s="55"/>
    </row>
    <row r="144" spans="1:6" x14ac:dyDescent="0.2">
      <c r="A144" s="56"/>
      <c r="D144" s="9"/>
      <c r="F144" s="55"/>
    </row>
    <row r="145" spans="1:6" x14ac:dyDescent="0.2">
      <c r="A145" s="56"/>
      <c r="D145" s="9"/>
      <c r="F145" s="55"/>
    </row>
    <row r="146" spans="1:6" x14ac:dyDescent="0.2">
      <c r="A146" s="56"/>
      <c r="D146" s="9"/>
      <c r="F146" s="55"/>
    </row>
  </sheetData>
  <mergeCells count="4">
    <mergeCell ref="A1:G1"/>
    <mergeCell ref="A103:B103"/>
    <mergeCell ref="A104:B104"/>
    <mergeCell ref="A105:B105"/>
  </mergeCells>
  <conditionalFormatting sqref="F2:F3 F5:F87 F89:F116 F147:F65541">
    <cfRule type="cellIs" dxfId="83" priority="3" stopIfTrue="1" operator="between">
      <formula>0.009</formula>
      <formula>-0.009</formula>
    </cfRule>
  </conditionalFormatting>
  <conditionalFormatting sqref="F88">
    <cfRule type="cellIs" dxfId="82" priority="2" stopIfTrue="1" operator="between">
      <formula>0.009</formula>
      <formula>-0.009</formula>
    </cfRule>
  </conditionalFormatting>
  <conditionalFormatting sqref="F117:F146">
    <cfRule type="cellIs" dxfId="81" priority="1" stopIfTrue="1" operator="between">
      <formula>0.009</formula>
      <formula>-0.009</formula>
    </cfRule>
  </conditionalFormatting>
  <hyperlinks>
    <hyperlink ref="A115"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1"/>
  <sheetViews>
    <sheetView workbookViewId="0">
      <selection sqref="A1:F1"/>
    </sheetView>
  </sheetViews>
  <sheetFormatPr defaultColWidth="9.109375" defaultRowHeight="10.199999999999999" x14ac:dyDescent="0.2"/>
  <cols>
    <col min="1" max="1" width="40.5546875" style="9" bestFit="1" customWidth="1"/>
    <col min="2" max="2" width="25.88671875" style="9" bestFit="1" customWidth="1"/>
    <col min="3" max="3" width="20" style="9" bestFit="1" customWidth="1"/>
    <col min="4" max="4" width="15" style="10" bestFit="1" customWidth="1"/>
    <col min="5" max="5" width="23" style="13" bestFit="1" customWidth="1"/>
    <col min="6" max="6" width="13.5546875" style="14" bestFit="1" customWidth="1"/>
    <col min="7" max="16384" width="9.109375" style="9"/>
  </cols>
  <sheetData>
    <row r="1" spans="1:6" s="1" customFormat="1" ht="13.8" x14ac:dyDescent="0.2">
      <c r="A1" s="75" t="s">
        <v>10</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91</v>
      </c>
      <c r="B7" s="27" t="s">
        <v>90</v>
      </c>
      <c r="C7" s="27" t="s">
        <v>92</v>
      </c>
      <c r="D7" s="31">
        <v>750000</v>
      </c>
      <c r="E7" s="29">
        <v>6015.375</v>
      </c>
      <c r="F7" s="30">
        <v>9.6917283824781997</v>
      </c>
    </row>
    <row r="8" spans="1:6" x14ac:dyDescent="0.2">
      <c r="A8" s="27" t="s">
        <v>106</v>
      </c>
      <c r="B8" s="27" t="s">
        <v>105</v>
      </c>
      <c r="C8" s="27" t="s">
        <v>92</v>
      </c>
      <c r="D8" s="31">
        <v>1000000</v>
      </c>
      <c r="E8" s="29">
        <v>5021.5</v>
      </c>
      <c r="F8" s="30">
        <v>8.0904372666067008</v>
      </c>
    </row>
    <row r="9" spans="1:6" x14ac:dyDescent="0.2">
      <c r="A9" s="27" t="s">
        <v>212</v>
      </c>
      <c r="B9" s="27" t="s">
        <v>211</v>
      </c>
      <c r="C9" s="27" t="s">
        <v>138</v>
      </c>
      <c r="D9" s="31">
        <v>1500000</v>
      </c>
      <c r="E9" s="29">
        <v>3690</v>
      </c>
      <c r="F9" s="30">
        <v>5.9451784354831698</v>
      </c>
    </row>
    <row r="10" spans="1:6" x14ac:dyDescent="0.2">
      <c r="A10" s="27" t="s">
        <v>142</v>
      </c>
      <c r="B10" s="27" t="s">
        <v>141</v>
      </c>
      <c r="C10" s="27" t="s">
        <v>143</v>
      </c>
      <c r="D10" s="31">
        <v>190000</v>
      </c>
      <c r="E10" s="29">
        <v>3270.09</v>
      </c>
      <c r="F10" s="30">
        <v>5.2686364634388001</v>
      </c>
    </row>
    <row r="11" spans="1:6" x14ac:dyDescent="0.2">
      <c r="A11" s="27" t="s">
        <v>96</v>
      </c>
      <c r="B11" s="27" t="s">
        <v>95</v>
      </c>
      <c r="C11" s="27" t="s">
        <v>92</v>
      </c>
      <c r="D11" s="31">
        <v>385000</v>
      </c>
      <c r="E11" s="29">
        <v>2856.7</v>
      </c>
      <c r="F11" s="30">
        <v>4.6025992511232401</v>
      </c>
    </row>
    <row r="12" spans="1:6" x14ac:dyDescent="0.2">
      <c r="A12" s="27" t="s">
        <v>214</v>
      </c>
      <c r="B12" s="27" t="s">
        <v>213</v>
      </c>
      <c r="C12" s="27" t="s">
        <v>89</v>
      </c>
      <c r="D12" s="31">
        <v>225000</v>
      </c>
      <c r="E12" s="29">
        <v>2573.4375</v>
      </c>
      <c r="F12" s="30">
        <v>4.1462181924291901</v>
      </c>
    </row>
    <row r="13" spans="1:6" x14ac:dyDescent="0.2">
      <c r="A13" s="27" t="s">
        <v>129</v>
      </c>
      <c r="B13" s="27" t="s">
        <v>128</v>
      </c>
      <c r="C13" s="27" t="s">
        <v>124</v>
      </c>
      <c r="D13" s="31">
        <v>1900000</v>
      </c>
      <c r="E13" s="29">
        <v>2520.35</v>
      </c>
      <c r="F13" s="30">
        <v>4.0606857641924101</v>
      </c>
    </row>
    <row r="14" spans="1:6" x14ac:dyDescent="0.2">
      <c r="A14" s="27" t="s">
        <v>216</v>
      </c>
      <c r="B14" s="27" t="s">
        <v>215</v>
      </c>
      <c r="C14" s="27" t="s">
        <v>217</v>
      </c>
      <c r="D14" s="31">
        <v>1100000</v>
      </c>
      <c r="E14" s="29">
        <v>2275.35</v>
      </c>
      <c r="F14" s="30">
        <v>3.6659516946278101</v>
      </c>
    </row>
    <row r="15" spans="1:6" x14ac:dyDescent="0.2">
      <c r="A15" s="27" t="s">
        <v>98</v>
      </c>
      <c r="B15" s="27" t="s">
        <v>97</v>
      </c>
      <c r="C15" s="27" t="s">
        <v>99</v>
      </c>
      <c r="D15" s="31">
        <v>300000</v>
      </c>
      <c r="E15" s="29">
        <v>2056.0500000000002</v>
      </c>
      <c r="F15" s="30">
        <v>3.31262442338081</v>
      </c>
    </row>
    <row r="16" spans="1:6" x14ac:dyDescent="0.2">
      <c r="A16" s="27" t="s">
        <v>219</v>
      </c>
      <c r="B16" s="27" t="s">
        <v>218</v>
      </c>
      <c r="C16" s="27" t="s">
        <v>127</v>
      </c>
      <c r="D16" s="31">
        <v>900000</v>
      </c>
      <c r="E16" s="29">
        <v>2008.8</v>
      </c>
      <c r="F16" s="30">
        <v>3.2364971385361998</v>
      </c>
    </row>
    <row r="17" spans="1:6" x14ac:dyDescent="0.2">
      <c r="A17" s="27" t="s">
        <v>150</v>
      </c>
      <c r="B17" s="27" t="s">
        <v>149</v>
      </c>
      <c r="C17" s="27" t="s">
        <v>138</v>
      </c>
      <c r="D17" s="31">
        <v>50000</v>
      </c>
      <c r="E17" s="29">
        <v>1853.625</v>
      </c>
      <c r="F17" s="30">
        <v>2.9864854681497301</v>
      </c>
    </row>
    <row r="18" spans="1:6" x14ac:dyDescent="0.2">
      <c r="A18" s="27" t="s">
        <v>221</v>
      </c>
      <c r="B18" s="27" t="s">
        <v>220</v>
      </c>
      <c r="C18" s="27" t="s">
        <v>222</v>
      </c>
      <c r="D18" s="31">
        <v>1000000</v>
      </c>
      <c r="E18" s="29">
        <v>1644.5</v>
      </c>
      <c r="F18" s="30">
        <v>2.64955174448566</v>
      </c>
    </row>
    <row r="19" spans="1:6" x14ac:dyDescent="0.2">
      <c r="A19" s="27" t="s">
        <v>224</v>
      </c>
      <c r="B19" s="27" t="s">
        <v>223</v>
      </c>
      <c r="C19" s="27" t="s">
        <v>104</v>
      </c>
      <c r="D19" s="31">
        <v>1200000</v>
      </c>
      <c r="E19" s="29">
        <v>1535.4</v>
      </c>
      <c r="F19" s="30">
        <v>2.4737742465693402</v>
      </c>
    </row>
    <row r="20" spans="1:6" x14ac:dyDescent="0.2">
      <c r="A20" s="27" t="s">
        <v>140</v>
      </c>
      <c r="B20" s="27" t="s">
        <v>139</v>
      </c>
      <c r="C20" s="27" t="s">
        <v>109</v>
      </c>
      <c r="D20" s="31">
        <v>500000</v>
      </c>
      <c r="E20" s="29">
        <v>1525.75</v>
      </c>
      <c r="F20" s="30">
        <v>2.4582265577069</v>
      </c>
    </row>
    <row r="21" spans="1:6" x14ac:dyDescent="0.2">
      <c r="A21" s="27" t="s">
        <v>226</v>
      </c>
      <c r="B21" s="27" t="s">
        <v>225</v>
      </c>
      <c r="C21" s="27" t="s">
        <v>227</v>
      </c>
      <c r="D21" s="31">
        <v>300000</v>
      </c>
      <c r="E21" s="29">
        <v>1401.45</v>
      </c>
      <c r="F21" s="30">
        <v>2.2579594358829</v>
      </c>
    </row>
    <row r="22" spans="1:6" x14ac:dyDescent="0.2">
      <c r="A22" s="27" t="s">
        <v>200</v>
      </c>
      <c r="B22" s="27" t="s">
        <v>199</v>
      </c>
      <c r="C22" s="27" t="s">
        <v>92</v>
      </c>
      <c r="D22" s="31">
        <v>1400000</v>
      </c>
      <c r="E22" s="29">
        <v>1364.3</v>
      </c>
      <c r="F22" s="30">
        <v>2.19810486166116</v>
      </c>
    </row>
    <row r="23" spans="1:6" x14ac:dyDescent="0.2">
      <c r="A23" s="27" t="s">
        <v>88</v>
      </c>
      <c r="B23" s="27" t="s">
        <v>87</v>
      </c>
      <c r="C23" s="27" t="s">
        <v>89</v>
      </c>
      <c r="D23" s="31">
        <v>80000</v>
      </c>
      <c r="E23" s="29">
        <v>1334.2</v>
      </c>
      <c r="F23" s="30">
        <v>2.1496089616860798</v>
      </c>
    </row>
    <row r="24" spans="1:6" x14ac:dyDescent="0.2">
      <c r="A24" s="27" t="s">
        <v>229</v>
      </c>
      <c r="B24" s="27" t="s">
        <v>228</v>
      </c>
      <c r="C24" s="27" t="s">
        <v>109</v>
      </c>
      <c r="D24" s="31">
        <v>860000</v>
      </c>
      <c r="E24" s="29">
        <v>1280.1099999999999</v>
      </c>
      <c r="F24" s="30">
        <v>2.0624613460830199</v>
      </c>
    </row>
    <row r="25" spans="1:6" x14ac:dyDescent="0.2">
      <c r="A25" s="27" t="s">
        <v>231</v>
      </c>
      <c r="B25" s="27" t="s">
        <v>230</v>
      </c>
      <c r="C25" s="27" t="s">
        <v>118</v>
      </c>
      <c r="D25" s="31">
        <v>7000</v>
      </c>
      <c r="E25" s="29">
        <v>1186.6610000000001</v>
      </c>
      <c r="F25" s="30">
        <v>1.9119001049942801</v>
      </c>
    </row>
    <row r="26" spans="1:6" x14ac:dyDescent="0.2">
      <c r="A26" s="27" t="s">
        <v>233</v>
      </c>
      <c r="B26" s="27" t="s">
        <v>232</v>
      </c>
      <c r="C26" s="27" t="s">
        <v>89</v>
      </c>
      <c r="D26" s="31">
        <v>80000</v>
      </c>
      <c r="E26" s="29">
        <v>1182.28</v>
      </c>
      <c r="F26" s="30">
        <v>1.9048416153666801</v>
      </c>
    </row>
    <row r="27" spans="1:6" x14ac:dyDescent="0.2">
      <c r="A27" s="27" t="s">
        <v>235</v>
      </c>
      <c r="B27" s="27" t="s">
        <v>234</v>
      </c>
      <c r="C27" s="27" t="s">
        <v>143</v>
      </c>
      <c r="D27" s="31">
        <v>50000</v>
      </c>
      <c r="E27" s="29">
        <v>1166.7</v>
      </c>
      <c r="F27" s="30">
        <v>1.8797397508613001</v>
      </c>
    </row>
    <row r="28" spans="1:6" x14ac:dyDescent="0.2">
      <c r="A28" s="27" t="s">
        <v>237</v>
      </c>
      <c r="B28" s="27" t="s">
        <v>236</v>
      </c>
      <c r="C28" s="27" t="s">
        <v>238</v>
      </c>
      <c r="D28" s="31">
        <v>130000</v>
      </c>
      <c r="E28" s="29">
        <v>1016.015</v>
      </c>
      <c r="F28" s="30">
        <v>1.6369621864844</v>
      </c>
    </row>
    <row r="29" spans="1:6" x14ac:dyDescent="0.2">
      <c r="A29" s="27" t="s">
        <v>94</v>
      </c>
      <c r="B29" s="27" t="s">
        <v>93</v>
      </c>
      <c r="C29" s="27" t="s">
        <v>92</v>
      </c>
      <c r="D29" s="31">
        <v>60000</v>
      </c>
      <c r="E29" s="29">
        <v>949.71</v>
      </c>
      <c r="F29" s="30">
        <v>1.5301342579844801</v>
      </c>
    </row>
    <row r="30" spans="1:6" x14ac:dyDescent="0.2">
      <c r="A30" s="27" t="s">
        <v>137</v>
      </c>
      <c r="B30" s="27" t="s">
        <v>136</v>
      </c>
      <c r="C30" s="27" t="s">
        <v>138</v>
      </c>
      <c r="D30" s="31">
        <v>100000</v>
      </c>
      <c r="E30" s="29">
        <v>884.25</v>
      </c>
      <c r="F30" s="30">
        <v>1.4246677592346899</v>
      </c>
    </row>
    <row r="31" spans="1:6" x14ac:dyDescent="0.2">
      <c r="A31" s="27" t="s">
        <v>165</v>
      </c>
      <c r="B31" s="27" t="s">
        <v>164</v>
      </c>
      <c r="C31" s="27" t="s">
        <v>92</v>
      </c>
      <c r="D31" s="31">
        <v>500000</v>
      </c>
      <c r="E31" s="29">
        <v>840.75</v>
      </c>
      <c r="F31" s="30">
        <v>1.35458232239362</v>
      </c>
    </row>
    <row r="32" spans="1:6" x14ac:dyDescent="0.2">
      <c r="A32" s="27" t="s">
        <v>152</v>
      </c>
      <c r="B32" s="27" t="s">
        <v>151</v>
      </c>
      <c r="C32" s="27" t="s">
        <v>104</v>
      </c>
      <c r="D32" s="31">
        <v>200000</v>
      </c>
      <c r="E32" s="29">
        <v>835.4</v>
      </c>
      <c r="F32" s="30">
        <v>1.3459626192419101</v>
      </c>
    </row>
    <row r="33" spans="1:9" x14ac:dyDescent="0.2">
      <c r="A33" s="27" t="s">
        <v>123</v>
      </c>
      <c r="B33" s="27" t="s">
        <v>122</v>
      </c>
      <c r="C33" s="27" t="s">
        <v>124</v>
      </c>
      <c r="D33" s="31">
        <v>400000</v>
      </c>
      <c r="E33" s="29">
        <v>740.2</v>
      </c>
      <c r="F33" s="30">
        <v>1.19258023792538</v>
      </c>
    </row>
    <row r="34" spans="1:9" x14ac:dyDescent="0.2">
      <c r="A34" s="27" t="s">
        <v>240</v>
      </c>
      <c r="B34" s="27" t="s">
        <v>239</v>
      </c>
      <c r="C34" s="27" t="s">
        <v>92</v>
      </c>
      <c r="D34" s="31">
        <v>400000</v>
      </c>
      <c r="E34" s="29">
        <v>722.2</v>
      </c>
      <c r="F34" s="30">
        <v>1.1635793675083901</v>
      </c>
    </row>
    <row r="35" spans="1:9" x14ac:dyDescent="0.2">
      <c r="A35" s="27" t="s">
        <v>242</v>
      </c>
      <c r="B35" s="27" t="s">
        <v>241</v>
      </c>
      <c r="C35" s="27" t="s">
        <v>217</v>
      </c>
      <c r="D35" s="31">
        <v>55000</v>
      </c>
      <c r="E35" s="29">
        <v>718.63</v>
      </c>
      <c r="F35" s="30">
        <v>1.15782752820902</v>
      </c>
    </row>
    <row r="36" spans="1:9" x14ac:dyDescent="0.2">
      <c r="A36" s="27" t="s">
        <v>244</v>
      </c>
      <c r="B36" s="27" t="s">
        <v>243</v>
      </c>
      <c r="C36" s="27" t="s">
        <v>245</v>
      </c>
      <c r="D36" s="31">
        <v>250000</v>
      </c>
      <c r="E36" s="29">
        <v>663.375</v>
      </c>
      <c r="F36" s="30">
        <v>1.0688029118261899</v>
      </c>
    </row>
    <row r="37" spans="1:9" x14ac:dyDescent="0.2">
      <c r="A37" s="27" t="s">
        <v>247</v>
      </c>
      <c r="B37" s="27" t="s">
        <v>246</v>
      </c>
      <c r="C37" s="27" t="s">
        <v>187</v>
      </c>
      <c r="D37" s="31">
        <v>500000</v>
      </c>
      <c r="E37" s="29">
        <v>649</v>
      </c>
      <c r="F37" s="30">
        <v>1.0456424944792899</v>
      </c>
    </row>
    <row r="38" spans="1:9" x14ac:dyDescent="0.2">
      <c r="A38" s="27" t="s">
        <v>249</v>
      </c>
      <c r="B38" s="27" t="s">
        <v>248</v>
      </c>
      <c r="C38" s="27" t="s">
        <v>115</v>
      </c>
      <c r="D38" s="31">
        <v>60000</v>
      </c>
      <c r="E38" s="29">
        <v>553.74</v>
      </c>
      <c r="F38" s="30">
        <v>0.89216344359470201</v>
      </c>
    </row>
    <row r="39" spans="1:9" x14ac:dyDescent="0.2">
      <c r="A39" s="27" t="s">
        <v>251</v>
      </c>
      <c r="B39" s="27" t="s">
        <v>250</v>
      </c>
      <c r="C39" s="27" t="s">
        <v>252</v>
      </c>
      <c r="D39" s="31">
        <v>143302</v>
      </c>
      <c r="E39" s="29">
        <v>192.74118999999999</v>
      </c>
      <c r="F39" s="30">
        <v>0.31053679306703602</v>
      </c>
    </row>
    <row r="40" spans="1:9" x14ac:dyDescent="0.2">
      <c r="A40" s="27" t="s">
        <v>254</v>
      </c>
      <c r="B40" s="27" t="s">
        <v>253</v>
      </c>
      <c r="C40" s="27" t="s">
        <v>104</v>
      </c>
      <c r="D40" s="31">
        <v>14439</v>
      </c>
      <c r="E40" s="29">
        <v>83.565712500000004</v>
      </c>
      <c r="F40" s="30">
        <v>0.134637688862002</v>
      </c>
    </row>
    <row r="41" spans="1:9" x14ac:dyDescent="0.2">
      <c r="A41" s="27" t="s">
        <v>169</v>
      </c>
      <c r="B41" s="27" t="s">
        <v>719</v>
      </c>
      <c r="C41" s="27" t="s">
        <v>99</v>
      </c>
      <c r="D41" s="31">
        <v>21428</v>
      </c>
      <c r="E41" s="29">
        <v>60.876947999999999</v>
      </c>
      <c r="F41" s="30">
        <v>9.8082471129439103E-2</v>
      </c>
    </row>
    <row r="42" spans="1:9" x14ac:dyDescent="0.2">
      <c r="A42" s="26" t="s">
        <v>33</v>
      </c>
      <c r="B42" s="26"/>
      <c r="C42" s="26"/>
      <c r="D42" s="32"/>
      <c r="E42" s="33">
        <f>SUM(E7:E41)</f>
        <v>56673.082350499979</v>
      </c>
      <c r="F42" s="34">
        <f>SUM(F7:F41)</f>
        <v>91.309373187684173</v>
      </c>
      <c r="G42" s="18"/>
      <c r="H42" s="18"/>
      <c r="I42" s="18"/>
    </row>
    <row r="43" spans="1:9" x14ac:dyDescent="0.2">
      <c r="A43" s="27"/>
      <c r="B43" s="27"/>
      <c r="C43" s="27"/>
      <c r="D43" s="28"/>
      <c r="E43" s="29"/>
      <c r="F43" s="30"/>
    </row>
    <row r="44" spans="1:9" x14ac:dyDescent="0.2">
      <c r="A44" s="26" t="s">
        <v>178</v>
      </c>
      <c r="B44" s="27"/>
      <c r="C44" s="27"/>
      <c r="D44" s="28"/>
      <c r="E44" s="29"/>
      <c r="F44" s="30"/>
    </row>
    <row r="45" spans="1:9" x14ac:dyDescent="0.2">
      <c r="A45" s="27" t="s">
        <v>180</v>
      </c>
      <c r="B45" s="27" t="s">
        <v>179</v>
      </c>
      <c r="C45" s="27" t="s">
        <v>252</v>
      </c>
      <c r="D45" s="31">
        <v>675000</v>
      </c>
      <c r="E45" s="29">
        <v>2360.0700000000002</v>
      </c>
      <c r="F45" s="30">
        <v>3.8024491247237799</v>
      </c>
    </row>
    <row r="46" spans="1:9" x14ac:dyDescent="0.2">
      <c r="A46" s="26" t="s">
        <v>33</v>
      </c>
      <c r="B46" s="26"/>
      <c r="C46" s="26"/>
      <c r="D46" s="32"/>
      <c r="E46" s="33">
        <f>SUM(E44:E45)</f>
        <v>2360.0700000000002</v>
      </c>
      <c r="F46" s="34">
        <f>SUM(F44:F45)</f>
        <v>3.8024491247237799</v>
      </c>
      <c r="G46" s="18"/>
      <c r="H46" s="18"/>
      <c r="I46" s="18"/>
    </row>
    <row r="47" spans="1:9" x14ac:dyDescent="0.2">
      <c r="A47" s="27"/>
      <c r="B47" s="27"/>
      <c r="C47" s="27"/>
      <c r="D47" s="28"/>
      <c r="E47" s="29"/>
      <c r="F47" s="30"/>
    </row>
    <row r="48" spans="1:9" x14ac:dyDescent="0.2">
      <c r="A48" s="26" t="s">
        <v>35</v>
      </c>
      <c r="B48" s="26"/>
      <c r="C48" s="26"/>
      <c r="D48" s="32"/>
      <c r="E48" s="33">
        <f>E42+E46</f>
        <v>59033.152350499979</v>
      </c>
      <c r="F48" s="34">
        <f>F42+F46</f>
        <v>95.111822312407952</v>
      </c>
      <c r="G48" s="18"/>
      <c r="H48" s="18"/>
      <c r="I48" s="18"/>
    </row>
    <row r="49" spans="1:9" x14ac:dyDescent="0.2">
      <c r="A49" s="26"/>
      <c r="B49" s="26"/>
      <c r="C49" s="26"/>
      <c r="D49" s="32"/>
      <c r="E49" s="33"/>
      <c r="F49" s="34"/>
      <c r="G49" s="18"/>
      <c r="H49" s="18"/>
      <c r="I49" s="18"/>
    </row>
    <row r="50" spans="1:9" x14ac:dyDescent="0.2">
      <c r="A50" s="26" t="s">
        <v>37</v>
      </c>
      <c r="B50" s="26"/>
      <c r="C50" s="26"/>
      <c r="D50" s="32"/>
      <c r="E50" s="33">
        <f>E52-(E42+E46)</f>
        <v>3033.9502612000215</v>
      </c>
      <c r="F50" s="34">
        <f>F52-(F42+F46)</f>
        <v>4.888177687592048</v>
      </c>
      <c r="G50" s="18"/>
      <c r="H50" s="18"/>
      <c r="I50" s="18"/>
    </row>
    <row r="51" spans="1:9" x14ac:dyDescent="0.2">
      <c r="A51" s="26"/>
      <c r="B51" s="26"/>
      <c r="C51" s="26"/>
      <c r="D51" s="32"/>
      <c r="E51" s="33"/>
      <c r="F51" s="34"/>
      <c r="G51" s="18"/>
      <c r="H51" s="18"/>
      <c r="I51" s="18"/>
    </row>
    <row r="52" spans="1:9" x14ac:dyDescent="0.2">
      <c r="A52" s="35" t="s">
        <v>36</v>
      </c>
      <c r="B52" s="35"/>
      <c r="C52" s="35"/>
      <c r="D52" s="36"/>
      <c r="E52" s="37">
        <v>62067.1026117</v>
      </c>
      <c r="F52" s="38">
        <v>100</v>
      </c>
      <c r="G52" s="18"/>
      <c r="H52" s="18"/>
      <c r="I52" s="18"/>
    </row>
    <row r="54" spans="1:9" ht="11.4" x14ac:dyDescent="0.2">
      <c r="A54" s="50" t="s">
        <v>720</v>
      </c>
    </row>
    <row r="56" spans="1:9" x14ac:dyDescent="0.2">
      <c r="A56" s="18" t="s">
        <v>39</v>
      </c>
    </row>
    <row r="57" spans="1:9" x14ac:dyDescent="0.2">
      <c r="A57" s="18" t="s">
        <v>40</v>
      </c>
    </row>
    <row r="58" spans="1:9" x14ac:dyDescent="0.2">
      <c r="A58" s="18" t="s">
        <v>41</v>
      </c>
      <c r="B58" s="18"/>
      <c r="C58" s="39" t="s">
        <v>43</v>
      </c>
      <c r="D58" s="19" t="s">
        <v>42</v>
      </c>
    </row>
    <row r="59" spans="1:9" x14ac:dyDescent="0.2">
      <c r="A59" s="9" t="s">
        <v>62</v>
      </c>
      <c r="C59" s="40">
        <v>313.02100000000002</v>
      </c>
      <c r="D59" s="40">
        <v>404.64179999999999</v>
      </c>
    </row>
    <row r="60" spans="1:9" x14ac:dyDescent="0.2">
      <c r="A60" s="9" t="s">
        <v>68</v>
      </c>
      <c r="C60" s="40">
        <v>62.787700000000001</v>
      </c>
      <c r="D60" s="40">
        <v>81.165599999999998</v>
      </c>
    </row>
    <row r="61" spans="1:9" x14ac:dyDescent="0.2">
      <c r="A61" s="9" t="s">
        <v>65</v>
      </c>
      <c r="C61" s="40">
        <v>333.21269999999998</v>
      </c>
      <c r="D61" s="40">
        <v>432.55220000000003</v>
      </c>
    </row>
    <row r="62" spans="1:9" x14ac:dyDescent="0.2">
      <c r="A62" s="9" t="s">
        <v>69</v>
      </c>
      <c r="C62" s="40">
        <v>68.517099999999999</v>
      </c>
      <c r="D62" s="40">
        <v>88.929900000000004</v>
      </c>
    </row>
    <row r="64" spans="1:9" x14ac:dyDescent="0.2">
      <c r="A64" s="9" t="s">
        <v>44</v>
      </c>
    </row>
    <row r="66" spans="1:6" x14ac:dyDescent="0.2">
      <c r="A66" s="18" t="s">
        <v>45</v>
      </c>
      <c r="D66" s="41" t="s">
        <v>46</v>
      </c>
    </row>
    <row r="68" spans="1:6" x14ac:dyDescent="0.2">
      <c r="A68" s="18" t="s">
        <v>201</v>
      </c>
      <c r="D68" s="45">
        <v>0.17223649105870437</v>
      </c>
    </row>
    <row r="70" spans="1:6" x14ac:dyDescent="0.2">
      <c r="A70" s="18" t="s">
        <v>1207</v>
      </c>
      <c r="D70" s="9"/>
      <c r="F70" s="55"/>
    </row>
    <row r="71" spans="1:6" x14ac:dyDescent="0.2">
      <c r="A71" s="49"/>
      <c r="D71" s="9"/>
      <c r="F71" s="55"/>
    </row>
    <row r="72" spans="1:6" x14ac:dyDescent="0.2">
      <c r="A72" s="47" t="s">
        <v>813</v>
      </c>
      <c r="D72" s="9"/>
      <c r="F72" s="55"/>
    </row>
    <row r="73" spans="1:6" x14ac:dyDescent="0.2">
      <c r="A73" s="58"/>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47" t="s">
        <v>1208</v>
      </c>
      <c r="D86" s="9"/>
      <c r="F86" s="55"/>
    </row>
    <row r="87" spans="1:6" x14ac:dyDescent="0.2">
      <c r="A87" s="56"/>
      <c r="D87" s="9"/>
      <c r="F87" s="55"/>
    </row>
    <row r="88" spans="1:6" x14ac:dyDescent="0.2">
      <c r="A88" s="47" t="s">
        <v>864</v>
      </c>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56"/>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D101" s="9"/>
      <c r="F101" s="55"/>
    </row>
  </sheetData>
  <mergeCells count="1">
    <mergeCell ref="A1:F1"/>
  </mergeCells>
  <conditionalFormatting sqref="F2:F3 F5:F69 F102:F65535">
    <cfRule type="cellIs" dxfId="80" priority="2" stopIfTrue="1" operator="between">
      <formula>0.009</formula>
      <formula>-0.009</formula>
    </cfRule>
  </conditionalFormatting>
  <conditionalFormatting sqref="F70:F101">
    <cfRule type="cellIs" dxfId="7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1"/>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 style="10" bestFit="1" customWidth="1"/>
    <col min="5" max="5" width="23" style="13" bestFit="1" customWidth="1"/>
    <col min="6" max="6" width="13.5546875" style="14" bestFit="1" customWidth="1"/>
    <col min="7" max="16384" width="9.109375" style="9"/>
  </cols>
  <sheetData>
    <row r="1" spans="1:6" s="1" customFormat="1" ht="13.8" x14ac:dyDescent="0.2">
      <c r="A1" s="75" t="s">
        <v>11</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88</v>
      </c>
      <c r="B7" s="27" t="s">
        <v>87</v>
      </c>
      <c r="C7" s="27" t="s">
        <v>89</v>
      </c>
      <c r="D7" s="31">
        <v>650000</v>
      </c>
      <c r="E7" s="29">
        <v>10840.375</v>
      </c>
      <c r="F7" s="30">
        <v>9.0125508899730509</v>
      </c>
    </row>
    <row r="8" spans="1:6" x14ac:dyDescent="0.2">
      <c r="A8" s="27" t="s">
        <v>123</v>
      </c>
      <c r="B8" s="27" t="s">
        <v>122</v>
      </c>
      <c r="C8" s="27" t="s">
        <v>124</v>
      </c>
      <c r="D8" s="31">
        <v>5000000</v>
      </c>
      <c r="E8" s="29">
        <v>9252.5</v>
      </c>
      <c r="F8" s="30">
        <v>7.6924116655997299</v>
      </c>
    </row>
    <row r="9" spans="1:6" x14ac:dyDescent="0.2">
      <c r="A9" s="27" t="s">
        <v>159</v>
      </c>
      <c r="B9" s="27" t="s">
        <v>158</v>
      </c>
      <c r="C9" s="27" t="s">
        <v>124</v>
      </c>
      <c r="D9" s="31">
        <v>2300000</v>
      </c>
      <c r="E9" s="29">
        <v>4928.8999999999996</v>
      </c>
      <c r="F9" s="30">
        <v>4.0978252211374802</v>
      </c>
    </row>
    <row r="10" spans="1:6" x14ac:dyDescent="0.2">
      <c r="A10" s="27" t="s">
        <v>129</v>
      </c>
      <c r="B10" s="27" t="s">
        <v>128</v>
      </c>
      <c r="C10" s="27" t="s">
        <v>124</v>
      </c>
      <c r="D10" s="31">
        <v>3500000</v>
      </c>
      <c r="E10" s="29">
        <v>4642.75</v>
      </c>
      <c r="F10" s="30">
        <v>3.85992372444887</v>
      </c>
    </row>
    <row r="11" spans="1:6" x14ac:dyDescent="0.2">
      <c r="A11" s="27" t="s">
        <v>219</v>
      </c>
      <c r="B11" s="27" t="s">
        <v>218</v>
      </c>
      <c r="C11" s="27" t="s">
        <v>127</v>
      </c>
      <c r="D11" s="31">
        <v>2000000</v>
      </c>
      <c r="E11" s="29">
        <v>4464</v>
      </c>
      <c r="F11" s="30">
        <v>3.7113132315846702</v>
      </c>
    </row>
    <row r="12" spans="1:6" x14ac:dyDescent="0.2">
      <c r="A12" s="27" t="s">
        <v>257</v>
      </c>
      <c r="B12" s="27" t="s">
        <v>256</v>
      </c>
      <c r="C12" s="27" t="s">
        <v>227</v>
      </c>
      <c r="D12" s="31">
        <v>2000000</v>
      </c>
      <c r="E12" s="29">
        <v>4402</v>
      </c>
      <c r="F12" s="30">
        <v>3.6597672144793298</v>
      </c>
    </row>
    <row r="13" spans="1:6" x14ac:dyDescent="0.2">
      <c r="A13" s="27" t="s">
        <v>205</v>
      </c>
      <c r="B13" s="27" t="s">
        <v>204</v>
      </c>
      <c r="C13" s="27" t="s">
        <v>124</v>
      </c>
      <c r="D13" s="31">
        <v>14000000</v>
      </c>
      <c r="E13" s="29">
        <v>4298</v>
      </c>
      <c r="F13" s="30">
        <v>3.5733029277219801</v>
      </c>
    </row>
    <row r="14" spans="1:6" x14ac:dyDescent="0.2">
      <c r="A14" s="27" t="s">
        <v>150</v>
      </c>
      <c r="B14" s="27" t="s">
        <v>149</v>
      </c>
      <c r="C14" s="27" t="s">
        <v>138</v>
      </c>
      <c r="D14" s="31">
        <v>100000</v>
      </c>
      <c r="E14" s="29">
        <v>3707.25</v>
      </c>
      <c r="F14" s="30">
        <v>3.0821608373190599</v>
      </c>
    </row>
    <row r="15" spans="1:6" x14ac:dyDescent="0.2">
      <c r="A15" s="27" t="s">
        <v>108</v>
      </c>
      <c r="B15" s="27" t="s">
        <v>107</v>
      </c>
      <c r="C15" s="27" t="s">
        <v>109</v>
      </c>
      <c r="D15" s="31">
        <v>1500000</v>
      </c>
      <c r="E15" s="29">
        <v>3443.25</v>
      </c>
      <c r="F15" s="30">
        <v>2.8626745709350199</v>
      </c>
    </row>
    <row r="16" spans="1:6" x14ac:dyDescent="0.2">
      <c r="A16" s="27" t="s">
        <v>126</v>
      </c>
      <c r="B16" s="27" t="s">
        <v>125</v>
      </c>
      <c r="C16" s="27" t="s">
        <v>127</v>
      </c>
      <c r="D16" s="31">
        <v>138206</v>
      </c>
      <c r="E16" s="29">
        <v>3307.476889</v>
      </c>
      <c r="F16" s="30">
        <v>2.7497945209019301</v>
      </c>
    </row>
    <row r="17" spans="1:6" x14ac:dyDescent="0.2">
      <c r="A17" s="27" t="s">
        <v>221</v>
      </c>
      <c r="B17" s="27" t="s">
        <v>220</v>
      </c>
      <c r="C17" s="27" t="s">
        <v>222</v>
      </c>
      <c r="D17" s="31">
        <v>1900000</v>
      </c>
      <c r="E17" s="29">
        <v>3124.55</v>
      </c>
      <c r="F17" s="30">
        <v>2.5977114152661001</v>
      </c>
    </row>
    <row r="18" spans="1:6" x14ac:dyDescent="0.2">
      <c r="A18" s="27" t="s">
        <v>259</v>
      </c>
      <c r="B18" s="27" t="s">
        <v>258</v>
      </c>
      <c r="C18" s="27" t="s">
        <v>89</v>
      </c>
      <c r="D18" s="31">
        <v>75000</v>
      </c>
      <c r="E18" s="29">
        <v>2548.3125</v>
      </c>
      <c r="F18" s="30">
        <v>2.11863483410901</v>
      </c>
    </row>
    <row r="19" spans="1:6" x14ac:dyDescent="0.2">
      <c r="A19" s="27" t="s">
        <v>212</v>
      </c>
      <c r="B19" s="27" t="s">
        <v>211</v>
      </c>
      <c r="C19" s="27" t="s">
        <v>138</v>
      </c>
      <c r="D19" s="31">
        <v>800000</v>
      </c>
      <c r="E19" s="29">
        <v>1968</v>
      </c>
      <c r="F19" s="30">
        <v>1.6361703494083</v>
      </c>
    </row>
    <row r="20" spans="1:6" x14ac:dyDescent="0.2">
      <c r="A20" s="27" t="s">
        <v>229</v>
      </c>
      <c r="B20" s="27" t="s">
        <v>228</v>
      </c>
      <c r="C20" s="27" t="s">
        <v>109</v>
      </c>
      <c r="D20" s="31">
        <v>1200000</v>
      </c>
      <c r="E20" s="29">
        <v>1786.2</v>
      </c>
      <c r="F20" s="30">
        <v>1.4850241250574701</v>
      </c>
    </row>
    <row r="21" spans="1:6" x14ac:dyDescent="0.2">
      <c r="A21" s="27" t="s">
        <v>233</v>
      </c>
      <c r="B21" s="27" t="s">
        <v>232</v>
      </c>
      <c r="C21" s="27" t="s">
        <v>89</v>
      </c>
      <c r="D21" s="31">
        <v>120000</v>
      </c>
      <c r="E21" s="29">
        <v>1773.42</v>
      </c>
      <c r="F21" s="30">
        <v>1.4743989944347899</v>
      </c>
    </row>
    <row r="22" spans="1:6" x14ac:dyDescent="0.2">
      <c r="A22" s="27" t="s">
        <v>261</v>
      </c>
      <c r="B22" s="27" t="s">
        <v>260</v>
      </c>
      <c r="C22" s="27" t="s">
        <v>262</v>
      </c>
      <c r="D22" s="31">
        <v>90000</v>
      </c>
      <c r="E22" s="29">
        <v>1751.4449999999999</v>
      </c>
      <c r="F22" s="30">
        <v>1.45612925692043</v>
      </c>
    </row>
    <row r="23" spans="1:6" x14ac:dyDescent="0.2">
      <c r="A23" s="27" t="s">
        <v>216</v>
      </c>
      <c r="B23" s="27" t="s">
        <v>215</v>
      </c>
      <c r="C23" s="27" t="s">
        <v>217</v>
      </c>
      <c r="D23" s="31">
        <v>821499</v>
      </c>
      <c r="E23" s="29">
        <v>1699.2706820000001</v>
      </c>
      <c r="F23" s="30">
        <v>1.41275218775773</v>
      </c>
    </row>
    <row r="24" spans="1:6" x14ac:dyDescent="0.2">
      <c r="A24" s="27" t="s">
        <v>264</v>
      </c>
      <c r="B24" s="27" t="s">
        <v>263</v>
      </c>
      <c r="C24" s="27" t="s">
        <v>138</v>
      </c>
      <c r="D24" s="31">
        <v>60000</v>
      </c>
      <c r="E24" s="29">
        <v>1594.26</v>
      </c>
      <c r="F24" s="30">
        <v>1.3254476327478</v>
      </c>
    </row>
    <row r="25" spans="1:6" x14ac:dyDescent="0.2">
      <c r="A25" s="27" t="s">
        <v>140</v>
      </c>
      <c r="B25" s="27" t="s">
        <v>139</v>
      </c>
      <c r="C25" s="27" t="s">
        <v>109</v>
      </c>
      <c r="D25" s="31">
        <v>500000</v>
      </c>
      <c r="E25" s="29">
        <v>1525.75</v>
      </c>
      <c r="F25" s="30">
        <v>1.2684892838463999</v>
      </c>
    </row>
    <row r="26" spans="1:6" x14ac:dyDescent="0.2">
      <c r="A26" s="27" t="s">
        <v>266</v>
      </c>
      <c r="B26" s="27" t="s">
        <v>265</v>
      </c>
      <c r="C26" s="27" t="s">
        <v>267</v>
      </c>
      <c r="D26" s="31">
        <v>1000000</v>
      </c>
      <c r="E26" s="29">
        <v>1490.5</v>
      </c>
      <c r="F26" s="30">
        <v>1.23918287895989</v>
      </c>
    </row>
    <row r="27" spans="1:6" x14ac:dyDescent="0.2">
      <c r="A27" s="27" t="s">
        <v>200</v>
      </c>
      <c r="B27" s="27" t="s">
        <v>199</v>
      </c>
      <c r="C27" s="27" t="s">
        <v>92</v>
      </c>
      <c r="D27" s="31">
        <v>1500000</v>
      </c>
      <c r="E27" s="29">
        <v>1461.75</v>
      </c>
      <c r="F27" s="30">
        <v>1.2152804919957201</v>
      </c>
    </row>
    <row r="28" spans="1:6" x14ac:dyDescent="0.2">
      <c r="A28" s="27" t="s">
        <v>114</v>
      </c>
      <c r="B28" s="27" t="s">
        <v>113</v>
      </c>
      <c r="C28" s="27" t="s">
        <v>115</v>
      </c>
      <c r="D28" s="31">
        <v>30000</v>
      </c>
      <c r="E28" s="29">
        <v>1397.76</v>
      </c>
      <c r="F28" s="30">
        <v>1.1620800140187699</v>
      </c>
    </row>
    <row r="29" spans="1:6" x14ac:dyDescent="0.2">
      <c r="A29" s="27" t="s">
        <v>269</v>
      </c>
      <c r="B29" s="27" t="s">
        <v>268</v>
      </c>
      <c r="C29" s="27" t="s">
        <v>270</v>
      </c>
      <c r="D29" s="31">
        <v>150000</v>
      </c>
      <c r="E29" s="29">
        <v>1352.0250000000001</v>
      </c>
      <c r="F29" s="30">
        <v>1.1240565125298501</v>
      </c>
    </row>
    <row r="30" spans="1:6" x14ac:dyDescent="0.2">
      <c r="A30" s="27" t="s">
        <v>224</v>
      </c>
      <c r="B30" s="27" t="s">
        <v>223</v>
      </c>
      <c r="C30" s="27" t="s">
        <v>104</v>
      </c>
      <c r="D30" s="31">
        <v>1000000</v>
      </c>
      <c r="E30" s="29">
        <v>1279.5</v>
      </c>
      <c r="F30" s="30">
        <v>1.0637601433271899</v>
      </c>
    </row>
    <row r="31" spans="1:6" x14ac:dyDescent="0.2">
      <c r="A31" s="27" t="s">
        <v>103</v>
      </c>
      <c r="B31" s="27" t="s">
        <v>102</v>
      </c>
      <c r="C31" s="27" t="s">
        <v>104</v>
      </c>
      <c r="D31" s="31">
        <v>400000</v>
      </c>
      <c r="E31" s="29">
        <v>1241.5999999999999</v>
      </c>
      <c r="F31" s="30">
        <v>1.0322505619031199</v>
      </c>
    </row>
    <row r="32" spans="1:6" x14ac:dyDescent="0.2">
      <c r="A32" s="27" t="s">
        <v>272</v>
      </c>
      <c r="B32" s="27" t="s">
        <v>271</v>
      </c>
      <c r="C32" s="27" t="s">
        <v>127</v>
      </c>
      <c r="D32" s="31">
        <v>150000</v>
      </c>
      <c r="E32" s="29">
        <v>1214.25</v>
      </c>
      <c r="F32" s="30">
        <v>1.00951211726068</v>
      </c>
    </row>
    <row r="33" spans="1:9" x14ac:dyDescent="0.2">
      <c r="A33" s="27" t="s">
        <v>244</v>
      </c>
      <c r="B33" s="27" t="s">
        <v>243</v>
      </c>
      <c r="C33" s="27" t="s">
        <v>245</v>
      </c>
      <c r="D33" s="31">
        <v>420000</v>
      </c>
      <c r="E33" s="29">
        <v>1114.47</v>
      </c>
      <c r="F33" s="30">
        <v>0.92655628521598798</v>
      </c>
    </row>
    <row r="34" spans="1:9" x14ac:dyDescent="0.2">
      <c r="A34" s="27" t="s">
        <v>142</v>
      </c>
      <c r="B34" s="27" t="s">
        <v>141</v>
      </c>
      <c r="C34" s="27" t="s">
        <v>143</v>
      </c>
      <c r="D34" s="31">
        <v>64691</v>
      </c>
      <c r="E34" s="29">
        <v>1113.3968010000001</v>
      </c>
      <c r="F34" s="30">
        <v>0.925664041119029</v>
      </c>
    </row>
    <row r="35" spans="1:9" x14ac:dyDescent="0.2">
      <c r="A35" s="27" t="s">
        <v>274</v>
      </c>
      <c r="B35" s="27" t="s">
        <v>273</v>
      </c>
      <c r="C35" s="27" t="s">
        <v>127</v>
      </c>
      <c r="D35" s="31">
        <v>64045</v>
      </c>
      <c r="E35" s="29">
        <v>987.95817</v>
      </c>
      <c r="F35" s="30">
        <v>0.82137594726101704</v>
      </c>
    </row>
    <row r="36" spans="1:9" x14ac:dyDescent="0.2">
      <c r="A36" s="27" t="s">
        <v>276</v>
      </c>
      <c r="B36" s="27" t="s">
        <v>275</v>
      </c>
      <c r="C36" s="27" t="s">
        <v>124</v>
      </c>
      <c r="D36" s="31">
        <v>1000000</v>
      </c>
      <c r="E36" s="29">
        <v>872</v>
      </c>
      <c r="F36" s="30">
        <v>0.72496978896546505</v>
      </c>
    </row>
    <row r="37" spans="1:9" x14ac:dyDescent="0.2">
      <c r="A37" s="27" t="s">
        <v>278</v>
      </c>
      <c r="B37" s="27" t="s">
        <v>277</v>
      </c>
      <c r="C37" s="27" t="s">
        <v>118</v>
      </c>
      <c r="D37" s="31">
        <v>20000</v>
      </c>
      <c r="E37" s="29">
        <v>767.77</v>
      </c>
      <c r="F37" s="30">
        <v>0.63831428311240201</v>
      </c>
    </row>
    <row r="38" spans="1:9" x14ac:dyDescent="0.2">
      <c r="A38" s="27" t="s">
        <v>280</v>
      </c>
      <c r="B38" s="27" t="s">
        <v>279</v>
      </c>
      <c r="C38" s="27" t="s">
        <v>281</v>
      </c>
      <c r="D38" s="31">
        <v>500000</v>
      </c>
      <c r="E38" s="29">
        <v>484.5</v>
      </c>
      <c r="F38" s="30">
        <v>0.402807182057073</v>
      </c>
    </row>
    <row r="39" spans="1:9" x14ac:dyDescent="0.2">
      <c r="A39" s="27" t="s">
        <v>193</v>
      </c>
      <c r="B39" s="27" t="s">
        <v>192</v>
      </c>
      <c r="C39" s="27" t="s">
        <v>194</v>
      </c>
      <c r="D39" s="31">
        <v>172904</v>
      </c>
      <c r="E39" s="29">
        <v>429.14772799999997</v>
      </c>
      <c r="F39" s="30">
        <v>0.35678800206785399</v>
      </c>
    </row>
    <row r="40" spans="1:9" x14ac:dyDescent="0.2">
      <c r="A40" s="26" t="s">
        <v>33</v>
      </c>
      <c r="B40" s="26"/>
      <c r="C40" s="26"/>
      <c r="D40" s="32"/>
      <c r="E40" s="33">
        <f>SUM(E7:E39)</f>
        <v>86264.337769999984</v>
      </c>
      <c r="F40" s="34">
        <f>SUM(F7:F39)</f>
        <v>71.71908113344324</v>
      </c>
      <c r="G40" s="18"/>
      <c r="H40" s="18"/>
      <c r="I40" s="18"/>
    </row>
    <row r="41" spans="1:9" x14ac:dyDescent="0.2">
      <c r="A41" s="27"/>
      <c r="B41" s="27"/>
      <c r="C41" s="27"/>
      <c r="D41" s="28"/>
      <c r="E41" s="29"/>
      <c r="F41" s="30"/>
    </row>
    <row r="42" spans="1:9" x14ac:dyDescent="0.2">
      <c r="A42" s="26" t="s">
        <v>178</v>
      </c>
      <c r="B42" s="27"/>
      <c r="C42" s="27"/>
      <c r="D42" s="28"/>
      <c r="E42" s="29"/>
      <c r="F42" s="30"/>
    </row>
    <row r="43" spans="1:9" x14ac:dyDescent="0.2">
      <c r="A43" s="27" t="s">
        <v>180</v>
      </c>
      <c r="B43" s="27" t="s">
        <v>179</v>
      </c>
      <c r="C43" s="27" t="s">
        <v>252</v>
      </c>
      <c r="D43" s="31">
        <v>1500000</v>
      </c>
      <c r="E43" s="29">
        <v>5244.6</v>
      </c>
      <c r="F43" s="30">
        <v>4.3602942146883903</v>
      </c>
    </row>
    <row r="44" spans="1:9" x14ac:dyDescent="0.2">
      <c r="A44" s="27" t="s">
        <v>283</v>
      </c>
      <c r="B44" s="27" t="s">
        <v>282</v>
      </c>
      <c r="C44" s="27" t="s">
        <v>252</v>
      </c>
      <c r="D44" s="31">
        <v>1700000</v>
      </c>
      <c r="E44" s="29">
        <v>4874.24</v>
      </c>
      <c r="F44" s="30">
        <v>4.0523815873475098</v>
      </c>
    </row>
    <row r="45" spans="1:9" x14ac:dyDescent="0.2">
      <c r="A45" s="26" t="s">
        <v>33</v>
      </c>
      <c r="B45" s="26"/>
      <c r="C45" s="26"/>
      <c r="D45" s="32"/>
      <c r="E45" s="33">
        <f>SUM(E42:E44)</f>
        <v>10118.84</v>
      </c>
      <c r="F45" s="34">
        <f>SUM(F42:F44)</f>
        <v>8.4126758020358992</v>
      </c>
      <c r="G45" s="18"/>
      <c r="H45" s="18"/>
      <c r="I45" s="18"/>
    </row>
    <row r="46" spans="1:9" x14ac:dyDescent="0.2">
      <c r="A46" s="27"/>
      <c r="B46" s="27"/>
      <c r="C46" s="27"/>
      <c r="D46" s="28"/>
      <c r="E46" s="29"/>
      <c r="F46" s="30"/>
    </row>
    <row r="47" spans="1:9" x14ac:dyDescent="0.2">
      <c r="A47" s="26" t="s">
        <v>284</v>
      </c>
      <c r="B47" s="27"/>
      <c r="C47" s="27"/>
      <c r="D47" s="28"/>
      <c r="E47" s="29"/>
      <c r="F47" s="30"/>
    </row>
    <row r="48" spans="1:9" x14ac:dyDescent="0.2">
      <c r="A48" s="27" t="s">
        <v>286</v>
      </c>
      <c r="B48" s="27" t="s">
        <v>285</v>
      </c>
      <c r="C48" s="27" t="s">
        <v>127</v>
      </c>
      <c r="D48" s="31">
        <v>86900</v>
      </c>
      <c r="E48" s="29">
        <v>3506.9468280000001</v>
      </c>
      <c r="F48" s="30">
        <v>2.9156313094131501</v>
      </c>
    </row>
    <row r="49" spans="1:9" x14ac:dyDescent="0.2">
      <c r="A49" s="27" t="s">
        <v>288</v>
      </c>
      <c r="B49" s="27" t="s">
        <v>287</v>
      </c>
      <c r="C49" s="27" t="s">
        <v>289</v>
      </c>
      <c r="D49" s="31">
        <v>1575983</v>
      </c>
      <c r="E49" s="29">
        <v>2471.0165139999999</v>
      </c>
      <c r="F49" s="30">
        <v>2.0543719273907799</v>
      </c>
    </row>
    <row r="50" spans="1:9" x14ac:dyDescent="0.2">
      <c r="A50" s="27" t="s">
        <v>291</v>
      </c>
      <c r="B50" s="27" t="s">
        <v>290</v>
      </c>
      <c r="C50" s="27" t="s">
        <v>112</v>
      </c>
      <c r="D50" s="31">
        <v>2297307</v>
      </c>
      <c r="E50" s="29">
        <v>2265.6285630000002</v>
      </c>
      <c r="F50" s="30">
        <v>1.88361497843147</v>
      </c>
    </row>
    <row r="51" spans="1:9" x14ac:dyDescent="0.2">
      <c r="A51" s="27" t="s">
        <v>293</v>
      </c>
      <c r="B51" s="27" t="s">
        <v>292</v>
      </c>
      <c r="C51" s="27" t="s">
        <v>227</v>
      </c>
      <c r="D51" s="31">
        <v>187038</v>
      </c>
      <c r="E51" s="29">
        <v>2091.7814520000002</v>
      </c>
      <c r="F51" s="30">
        <v>1.73908068557146</v>
      </c>
    </row>
    <row r="52" spans="1:9" x14ac:dyDescent="0.2">
      <c r="A52" s="27" t="s">
        <v>295</v>
      </c>
      <c r="B52" s="27" t="s">
        <v>294</v>
      </c>
      <c r="C52" s="27" t="s">
        <v>296</v>
      </c>
      <c r="D52" s="31">
        <v>47000</v>
      </c>
      <c r="E52" s="29">
        <v>1155.0055339999999</v>
      </c>
      <c r="F52" s="30">
        <v>0.96025701632789395</v>
      </c>
    </row>
    <row r="53" spans="1:9" x14ac:dyDescent="0.2">
      <c r="A53" s="27" t="s">
        <v>298</v>
      </c>
      <c r="B53" s="27" t="s">
        <v>297</v>
      </c>
      <c r="C53" s="27" t="s">
        <v>89</v>
      </c>
      <c r="D53" s="31">
        <v>633055</v>
      </c>
      <c r="E53" s="29">
        <v>887.71291229999997</v>
      </c>
      <c r="F53" s="30">
        <v>0.73803330583950599</v>
      </c>
    </row>
    <row r="54" spans="1:9" x14ac:dyDescent="0.2">
      <c r="A54" s="27" t="s">
        <v>300</v>
      </c>
      <c r="B54" s="27" t="s">
        <v>299</v>
      </c>
      <c r="C54" s="27" t="s">
        <v>296</v>
      </c>
      <c r="D54" s="31">
        <v>500000</v>
      </c>
      <c r="E54" s="29">
        <v>693.09483599999999</v>
      </c>
      <c r="F54" s="30">
        <v>0.57623029471097897</v>
      </c>
    </row>
    <row r="55" spans="1:9" x14ac:dyDescent="0.2">
      <c r="A55" s="26" t="s">
        <v>33</v>
      </c>
      <c r="B55" s="26"/>
      <c r="C55" s="26"/>
      <c r="D55" s="32"/>
      <c r="E55" s="33">
        <f>SUM(E47:E54)</f>
        <v>13071.1866393</v>
      </c>
      <c r="F55" s="34">
        <f>SUM(F47:F54)</f>
        <v>10.867219517685239</v>
      </c>
      <c r="G55" s="18"/>
      <c r="H55" s="18"/>
      <c r="I55" s="18"/>
    </row>
    <row r="56" spans="1:9" x14ac:dyDescent="0.2">
      <c r="A56" s="27"/>
      <c r="B56" s="27"/>
      <c r="C56" s="27"/>
      <c r="D56" s="28"/>
      <c r="E56" s="29"/>
      <c r="F56" s="30"/>
    </row>
    <row r="57" spans="1:9" x14ac:dyDescent="0.2">
      <c r="A57" s="26" t="s">
        <v>35</v>
      </c>
      <c r="B57" s="26"/>
      <c r="C57" s="26"/>
      <c r="D57" s="32"/>
      <c r="E57" s="33">
        <f>E40+E45+E55</f>
        <v>109454.36440929997</v>
      </c>
      <c r="F57" s="34">
        <f>F40+F45+F55</f>
        <v>90.998976453164374</v>
      </c>
      <c r="G57" s="18"/>
      <c r="H57" s="18"/>
      <c r="I57" s="18"/>
    </row>
    <row r="58" spans="1:9" x14ac:dyDescent="0.2">
      <c r="A58" s="26"/>
      <c r="B58" s="26"/>
      <c r="C58" s="26"/>
      <c r="D58" s="32"/>
      <c r="E58" s="33"/>
      <c r="F58" s="34"/>
      <c r="G58" s="18"/>
      <c r="H58" s="18"/>
      <c r="I58" s="18"/>
    </row>
    <row r="59" spans="1:9" x14ac:dyDescent="0.2">
      <c r="A59" s="26" t="s">
        <v>37</v>
      </c>
      <c r="B59" s="26"/>
      <c r="C59" s="26"/>
      <c r="D59" s="32"/>
      <c r="E59" s="33">
        <f>E61-(E40+E45+E55)</f>
        <v>10826.509810900025</v>
      </c>
      <c r="F59" s="34">
        <f>F61-(F40+F45+F55)</f>
        <v>9.0010235468356257</v>
      </c>
      <c r="G59" s="18"/>
      <c r="H59" s="18"/>
      <c r="I59" s="18"/>
    </row>
    <row r="60" spans="1:9" x14ac:dyDescent="0.2">
      <c r="A60" s="26"/>
      <c r="B60" s="26"/>
      <c r="C60" s="26"/>
      <c r="D60" s="32"/>
      <c r="E60" s="33"/>
      <c r="F60" s="34"/>
      <c r="G60" s="18"/>
      <c r="H60" s="18"/>
      <c r="I60" s="18"/>
    </row>
    <row r="61" spans="1:9" x14ac:dyDescent="0.2">
      <c r="A61" s="35" t="s">
        <v>36</v>
      </c>
      <c r="B61" s="35"/>
      <c r="C61" s="35"/>
      <c r="D61" s="36"/>
      <c r="E61" s="37">
        <v>120280.8742202</v>
      </c>
      <c r="F61" s="38">
        <v>100</v>
      </c>
      <c r="G61" s="18"/>
      <c r="H61" s="18"/>
      <c r="I61" s="18"/>
    </row>
    <row r="64" spans="1:9" x14ac:dyDescent="0.2">
      <c r="A64" s="18" t="s">
        <v>39</v>
      </c>
    </row>
    <row r="65" spans="1:4" x14ac:dyDescent="0.2">
      <c r="A65" s="18" t="s">
        <v>40</v>
      </c>
    </row>
    <row r="66" spans="1:4" x14ac:dyDescent="0.2">
      <c r="A66" s="18" t="s">
        <v>41</v>
      </c>
      <c r="B66" s="18"/>
      <c r="C66" s="39" t="s">
        <v>43</v>
      </c>
      <c r="D66" s="19" t="s">
        <v>42</v>
      </c>
    </row>
    <row r="67" spans="1:4" x14ac:dyDescent="0.2">
      <c r="A67" s="9" t="s">
        <v>62</v>
      </c>
      <c r="C67" s="40">
        <v>65.013900000000007</v>
      </c>
      <c r="D67" s="40">
        <v>79.948999999999998</v>
      </c>
    </row>
    <row r="68" spans="1:4" x14ac:dyDescent="0.2">
      <c r="A68" s="9" t="s">
        <v>68</v>
      </c>
      <c r="C68" s="40">
        <v>17.0871</v>
      </c>
      <c r="D68" s="40">
        <v>20.134699999999999</v>
      </c>
    </row>
    <row r="69" spans="1:4" x14ac:dyDescent="0.2">
      <c r="A69" s="9" t="s">
        <v>65</v>
      </c>
      <c r="C69" s="40">
        <v>68.836699999999993</v>
      </c>
      <c r="D69" s="40">
        <v>84.945899999999995</v>
      </c>
    </row>
    <row r="70" spans="1:4" x14ac:dyDescent="0.2">
      <c r="A70" s="9" t="s">
        <v>69</v>
      </c>
      <c r="C70" s="40">
        <v>18.521000000000001</v>
      </c>
      <c r="D70" s="40">
        <v>21.972899999999999</v>
      </c>
    </row>
    <row r="72" spans="1:4" x14ac:dyDescent="0.2">
      <c r="A72" s="18" t="s">
        <v>45</v>
      </c>
    </row>
    <row r="73" spans="1:4" x14ac:dyDescent="0.2">
      <c r="A73" s="77" t="s">
        <v>59</v>
      </c>
      <c r="B73" s="78"/>
      <c r="C73" s="43" t="s">
        <v>60</v>
      </c>
    </row>
    <row r="74" spans="1:4" x14ac:dyDescent="0.2">
      <c r="A74" s="73" t="s">
        <v>68</v>
      </c>
      <c r="B74" s="74"/>
      <c r="C74" s="44">
        <v>0.85</v>
      </c>
    </row>
    <row r="75" spans="1:4" x14ac:dyDescent="0.2">
      <c r="A75" s="73" t="s">
        <v>69</v>
      </c>
      <c r="B75" s="74"/>
      <c r="C75" s="44">
        <v>0.85</v>
      </c>
    </row>
    <row r="76" spans="1:4" x14ac:dyDescent="0.2">
      <c r="A76" s="9" t="s">
        <v>61</v>
      </c>
    </row>
    <row r="77" spans="1:4" x14ac:dyDescent="0.2">
      <c r="A77" s="9" t="s">
        <v>44</v>
      </c>
    </row>
    <row r="79" spans="1:4" x14ac:dyDescent="0.2">
      <c r="A79" s="18" t="s">
        <v>201</v>
      </c>
      <c r="D79" s="45">
        <v>0.2137</v>
      </c>
    </row>
    <row r="81" spans="1:6" x14ac:dyDescent="0.2">
      <c r="A81" s="18" t="s">
        <v>1207</v>
      </c>
      <c r="D81" s="9"/>
      <c r="F81" s="55"/>
    </row>
    <row r="82" spans="1:6" x14ac:dyDescent="0.2">
      <c r="A82" s="49"/>
      <c r="D82" s="9"/>
      <c r="F82" s="55"/>
    </row>
    <row r="83" spans="1:6" x14ac:dyDescent="0.2">
      <c r="A83" s="47" t="s">
        <v>813</v>
      </c>
      <c r="D83" s="9"/>
      <c r="F83" s="55"/>
    </row>
    <row r="84" spans="1:6" x14ac:dyDescent="0.2">
      <c r="A84" s="58"/>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47" t="s">
        <v>1209</v>
      </c>
      <c r="D96" s="9"/>
      <c r="F96" s="55"/>
    </row>
    <row r="97" spans="1:6" x14ac:dyDescent="0.2">
      <c r="A97" s="56"/>
      <c r="D97" s="9"/>
      <c r="F97" s="55"/>
    </row>
    <row r="98" spans="1:6" x14ac:dyDescent="0.2">
      <c r="A98" s="47" t="s">
        <v>864</v>
      </c>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D111" s="9"/>
      <c r="F111" s="55"/>
    </row>
  </sheetData>
  <mergeCells count="4">
    <mergeCell ref="A1:F1"/>
    <mergeCell ref="A73:B73"/>
    <mergeCell ref="A74:B74"/>
    <mergeCell ref="A75:B75"/>
  </mergeCells>
  <conditionalFormatting sqref="F2:F3 F5:F80 F112:F65534">
    <cfRule type="cellIs" dxfId="78" priority="2" stopIfTrue="1" operator="between">
      <formula>0.009</formula>
      <formula>-0.009</formula>
    </cfRule>
  </conditionalFormatting>
  <conditionalFormatting sqref="F81:F111">
    <cfRule type="cellIs" dxfId="7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3"/>
  <sheetViews>
    <sheetView showGridLines="0"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 style="10" bestFit="1" customWidth="1"/>
    <col min="5" max="5" width="23" style="13" bestFit="1" customWidth="1"/>
    <col min="6" max="6" width="13.5546875" style="14" bestFit="1" customWidth="1"/>
    <col min="7" max="16384" width="9.109375" style="9"/>
  </cols>
  <sheetData>
    <row r="1" spans="1:6" s="1" customFormat="1" ht="13.8" x14ac:dyDescent="0.2">
      <c r="A1" s="75" t="s">
        <v>12</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88</v>
      </c>
      <c r="B7" s="27" t="s">
        <v>87</v>
      </c>
      <c r="C7" s="27" t="s">
        <v>89</v>
      </c>
      <c r="D7" s="31">
        <v>778984</v>
      </c>
      <c r="E7" s="29">
        <v>12991.505660000001</v>
      </c>
      <c r="F7" s="30">
        <v>18.019989299907898</v>
      </c>
    </row>
    <row r="8" spans="1:6" x14ac:dyDescent="0.2">
      <c r="A8" s="27" t="s">
        <v>259</v>
      </c>
      <c r="B8" s="27" t="s">
        <v>258</v>
      </c>
      <c r="C8" s="27" t="s">
        <v>89</v>
      </c>
      <c r="D8" s="31">
        <v>209047</v>
      </c>
      <c r="E8" s="29">
        <v>7102.8944430000001</v>
      </c>
      <c r="F8" s="30">
        <v>9.8521360965357907</v>
      </c>
    </row>
    <row r="9" spans="1:6" x14ac:dyDescent="0.2">
      <c r="A9" s="27" t="s">
        <v>214</v>
      </c>
      <c r="B9" s="27" t="s">
        <v>213</v>
      </c>
      <c r="C9" s="27" t="s">
        <v>89</v>
      </c>
      <c r="D9" s="31">
        <v>589055</v>
      </c>
      <c r="E9" s="29">
        <v>6737.3165630000003</v>
      </c>
      <c r="F9" s="30">
        <v>9.3450578826405302</v>
      </c>
    </row>
    <row r="10" spans="1:6" x14ac:dyDescent="0.2">
      <c r="A10" s="27" t="s">
        <v>98</v>
      </c>
      <c r="B10" s="27" t="s">
        <v>97</v>
      </c>
      <c r="C10" s="27" t="s">
        <v>99</v>
      </c>
      <c r="D10" s="31">
        <v>739623</v>
      </c>
      <c r="E10" s="29">
        <v>5069.0062310000003</v>
      </c>
      <c r="F10" s="30">
        <v>7.0310124503141198</v>
      </c>
    </row>
    <row r="11" spans="1:6" x14ac:dyDescent="0.2">
      <c r="A11" s="27" t="s">
        <v>302</v>
      </c>
      <c r="B11" s="27" t="s">
        <v>301</v>
      </c>
      <c r="C11" s="27" t="s">
        <v>146</v>
      </c>
      <c r="D11" s="31">
        <v>73229</v>
      </c>
      <c r="E11" s="29">
        <v>4448.918052</v>
      </c>
      <c r="F11" s="30">
        <v>6.17091334840761</v>
      </c>
    </row>
    <row r="12" spans="1:6" x14ac:dyDescent="0.2">
      <c r="A12" s="27" t="s">
        <v>233</v>
      </c>
      <c r="B12" s="27" t="s">
        <v>232</v>
      </c>
      <c r="C12" s="27" t="s">
        <v>89</v>
      </c>
      <c r="D12" s="31">
        <v>239424</v>
      </c>
      <c r="E12" s="29">
        <v>3538.3275840000001</v>
      </c>
      <c r="F12" s="30">
        <v>4.9078703325022301</v>
      </c>
    </row>
    <row r="13" spans="1:6" x14ac:dyDescent="0.2">
      <c r="A13" s="27" t="s">
        <v>304</v>
      </c>
      <c r="B13" s="27" t="s">
        <v>303</v>
      </c>
      <c r="C13" s="27" t="s">
        <v>146</v>
      </c>
      <c r="D13" s="31">
        <v>1811572</v>
      </c>
      <c r="E13" s="29">
        <v>2383.1229659999999</v>
      </c>
      <c r="F13" s="30">
        <v>3.30553297451165</v>
      </c>
    </row>
    <row r="14" spans="1:6" x14ac:dyDescent="0.2">
      <c r="A14" s="27" t="s">
        <v>306</v>
      </c>
      <c r="B14" s="27" t="s">
        <v>305</v>
      </c>
      <c r="C14" s="27" t="s">
        <v>89</v>
      </c>
      <c r="D14" s="31">
        <v>102380</v>
      </c>
      <c r="E14" s="29">
        <v>1093.67435</v>
      </c>
      <c r="F14" s="30">
        <v>1.51699122490962</v>
      </c>
    </row>
    <row r="15" spans="1:6" x14ac:dyDescent="0.2">
      <c r="A15" s="27" t="s">
        <v>308</v>
      </c>
      <c r="B15" s="27" t="s">
        <v>307</v>
      </c>
      <c r="C15" s="27" t="s">
        <v>89</v>
      </c>
      <c r="D15" s="31">
        <v>82500</v>
      </c>
      <c r="E15" s="29">
        <v>866.25</v>
      </c>
      <c r="F15" s="30">
        <v>1.2015401555115199</v>
      </c>
    </row>
    <row r="16" spans="1:6" x14ac:dyDescent="0.2">
      <c r="A16" s="27" t="s">
        <v>310</v>
      </c>
      <c r="B16" s="27" t="s">
        <v>309</v>
      </c>
      <c r="C16" s="27" t="s">
        <v>146</v>
      </c>
      <c r="D16" s="31">
        <v>6000</v>
      </c>
      <c r="E16" s="29">
        <v>428.79</v>
      </c>
      <c r="F16" s="30">
        <v>0.59475717550566798</v>
      </c>
    </row>
    <row r="17" spans="1:9" x14ac:dyDescent="0.2">
      <c r="A17" s="27" t="s">
        <v>312</v>
      </c>
      <c r="B17" s="27" t="s">
        <v>311</v>
      </c>
      <c r="C17" s="27" t="s">
        <v>146</v>
      </c>
      <c r="D17" s="31">
        <v>29820</v>
      </c>
      <c r="E17" s="29">
        <v>335.47500000000002</v>
      </c>
      <c r="F17" s="30">
        <v>0.46532373295264301</v>
      </c>
    </row>
    <row r="18" spans="1:9" x14ac:dyDescent="0.2">
      <c r="A18" s="27" t="s">
        <v>314</v>
      </c>
      <c r="B18" s="27" t="s">
        <v>313</v>
      </c>
      <c r="C18" s="27" t="s">
        <v>89</v>
      </c>
      <c r="D18" s="31">
        <v>63629</v>
      </c>
      <c r="E18" s="29">
        <v>255.979467</v>
      </c>
      <c r="F18" s="30">
        <v>0.35505871121146998</v>
      </c>
    </row>
    <row r="19" spans="1:9" x14ac:dyDescent="0.2">
      <c r="A19" s="27" t="s">
        <v>169</v>
      </c>
      <c r="B19" s="27" t="s">
        <v>719</v>
      </c>
      <c r="C19" s="27" t="s">
        <v>99</v>
      </c>
      <c r="D19" s="31">
        <v>42857</v>
      </c>
      <c r="E19" s="29">
        <v>121.756737</v>
      </c>
      <c r="F19" s="30">
        <v>0.16888381957813001</v>
      </c>
    </row>
    <row r="20" spans="1:9" x14ac:dyDescent="0.2">
      <c r="A20" s="26" t="s">
        <v>33</v>
      </c>
      <c r="B20" s="26"/>
      <c r="C20" s="26"/>
      <c r="D20" s="32"/>
      <c r="E20" s="33">
        <f>SUM(E7:E19)</f>
        <v>45373.017053000003</v>
      </c>
      <c r="F20" s="34">
        <f>SUM(F7:F19)</f>
        <v>62.935067204488874</v>
      </c>
      <c r="G20" s="18"/>
      <c r="H20" s="18"/>
      <c r="I20" s="18"/>
    </row>
    <row r="21" spans="1:9" x14ac:dyDescent="0.2">
      <c r="A21" s="27"/>
      <c r="B21" s="27"/>
      <c r="C21" s="27"/>
      <c r="D21" s="28"/>
      <c r="E21" s="29"/>
      <c r="F21" s="30"/>
    </row>
    <row r="22" spans="1:9" x14ac:dyDescent="0.2">
      <c r="A22" s="26" t="s">
        <v>206</v>
      </c>
      <c r="B22" s="27"/>
      <c r="C22" s="27"/>
      <c r="D22" s="28"/>
      <c r="E22" s="29"/>
      <c r="F22" s="30"/>
    </row>
    <row r="23" spans="1:9" x14ac:dyDescent="0.2">
      <c r="A23" s="27"/>
      <c r="B23" s="27" t="s">
        <v>722</v>
      </c>
      <c r="C23" s="27" t="s">
        <v>89</v>
      </c>
      <c r="D23" s="31">
        <v>970000</v>
      </c>
      <c r="E23" s="29">
        <v>9.7000000000000003E-2</v>
      </c>
      <c r="F23" s="30">
        <v>1.3454475623043901E-4</v>
      </c>
    </row>
    <row r="24" spans="1:9" x14ac:dyDescent="0.2">
      <c r="A24" s="26" t="s">
        <v>33</v>
      </c>
      <c r="B24" s="26"/>
      <c r="C24" s="26"/>
      <c r="D24" s="32"/>
      <c r="E24" s="33">
        <f>SUM(E22:E23)</f>
        <v>9.7000000000000003E-2</v>
      </c>
      <c r="F24" s="34">
        <f>SUM(F22:F23)</f>
        <v>1.3454475623043901E-4</v>
      </c>
      <c r="G24" s="18"/>
      <c r="H24" s="18"/>
      <c r="I24" s="18"/>
    </row>
    <row r="25" spans="1:9" x14ac:dyDescent="0.2">
      <c r="A25" s="27"/>
      <c r="B25" s="27"/>
      <c r="C25" s="27"/>
      <c r="D25" s="28"/>
      <c r="E25" s="29"/>
      <c r="F25" s="30"/>
    </row>
    <row r="26" spans="1:9" x14ac:dyDescent="0.2">
      <c r="A26" s="26" t="s">
        <v>284</v>
      </c>
      <c r="B26" s="27"/>
      <c r="C26" s="27"/>
      <c r="D26" s="28"/>
      <c r="E26" s="29"/>
      <c r="F26" s="30"/>
    </row>
    <row r="27" spans="1:9" x14ac:dyDescent="0.2">
      <c r="A27" s="27" t="s">
        <v>316</v>
      </c>
      <c r="B27" s="27" t="s">
        <v>315</v>
      </c>
      <c r="C27" s="27" t="s">
        <v>89</v>
      </c>
      <c r="D27" s="31">
        <v>82135</v>
      </c>
      <c r="E27" s="29">
        <v>1948.3103719999999</v>
      </c>
      <c r="F27" s="30">
        <v>2.7024221037317</v>
      </c>
    </row>
    <row r="28" spans="1:9" x14ac:dyDescent="0.2">
      <c r="A28" s="27" t="s">
        <v>318</v>
      </c>
      <c r="B28" s="27" t="s">
        <v>317</v>
      </c>
      <c r="C28" s="27" t="s">
        <v>296</v>
      </c>
      <c r="D28" s="31">
        <v>78000</v>
      </c>
      <c r="E28" s="29">
        <v>1238.688324</v>
      </c>
      <c r="F28" s="30">
        <v>1.71813421235124</v>
      </c>
    </row>
    <row r="29" spans="1:9" x14ac:dyDescent="0.2">
      <c r="A29" s="27" t="s">
        <v>320</v>
      </c>
      <c r="B29" s="27" t="s">
        <v>319</v>
      </c>
      <c r="C29" s="27" t="s">
        <v>321</v>
      </c>
      <c r="D29" s="31">
        <v>5173</v>
      </c>
      <c r="E29" s="29">
        <v>1161.171981</v>
      </c>
      <c r="F29" s="30">
        <v>1.6106144445903099</v>
      </c>
    </row>
    <row r="30" spans="1:9" x14ac:dyDescent="0.2">
      <c r="A30" s="27" t="s">
        <v>323</v>
      </c>
      <c r="B30" s="27" t="s">
        <v>322</v>
      </c>
      <c r="C30" s="27" t="s">
        <v>296</v>
      </c>
      <c r="D30" s="31">
        <v>6000</v>
      </c>
      <c r="E30" s="29">
        <v>1148.98098</v>
      </c>
      <c r="F30" s="30">
        <v>1.59370480275784</v>
      </c>
    </row>
    <row r="31" spans="1:9" x14ac:dyDescent="0.2">
      <c r="A31" s="27" t="s">
        <v>325</v>
      </c>
      <c r="B31" s="27" t="s">
        <v>324</v>
      </c>
      <c r="C31" s="27" t="s">
        <v>89</v>
      </c>
      <c r="D31" s="31">
        <v>434</v>
      </c>
      <c r="E31" s="29">
        <v>1096.26233</v>
      </c>
      <c r="F31" s="30">
        <v>1.5205809067470399</v>
      </c>
    </row>
    <row r="32" spans="1:9" x14ac:dyDescent="0.2">
      <c r="A32" s="27" t="s">
        <v>327</v>
      </c>
      <c r="B32" s="27" t="s">
        <v>326</v>
      </c>
      <c r="C32" s="27" t="s">
        <v>296</v>
      </c>
      <c r="D32" s="31">
        <v>22900</v>
      </c>
      <c r="E32" s="29">
        <v>1022.728817</v>
      </c>
      <c r="F32" s="30">
        <v>1.4185855605475199</v>
      </c>
    </row>
    <row r="33" spans="1:9" x14ac:dyDescent="0.2">
      <c r="A33" s="27" t="s">
        <v>295</v>
      </c>
      <c r="B33" s="27" t="s">
        <v>294</v>
      </c>
      <c r="C33" s="27" t="s">
        <v>296</v>
      </c>
      <c r="D33" s="31">
        <v>37000</v>
      </c>
      <c r="E33" s="29">
        <v>909.25967590000005</v>
      </c>
      <c r="F33" s="30">
        <v>1.2611971282900301</v>
      </c>
    </row>
    <row r="34" spans="1:9" x14ac:dyDescent="0.2">
      <c r="A34" s="27" t="s">
        <v>329</v>
      </c>
      <c r="B34" s="27" t="s">
        <v>328</v>
      </c>
      <c r="C34" s="27" t="s">
        <v>330</v>
      </c>
      <c r="D34" s="31">
        <v>8200</v>
      </c>
      <c r="E34" s="29">
        <v>817.10507199999995</v>
      </c>
      <c r="F34" s="30">
        <v>1.1333732239886101</v>
      </c>
    </row>
    <row r="35" spans="1:9" x14ac:dyDescent="0.2">
      <c r="A35" s="27" t="s">
        <v>332</v>
      </c>
      <c r="B35" s="27" t="s">
        <v>331</v>
      </c>
      <c r="C35" s="27" t="s">
        <v>89</v>
      </c>
      <c r="D35" s="31">
        <v>24465</v>
      </c>
      <c r="E35" s="29">
        <v>802.97016870000004</v>
      </c>
      <c r="F35" s="30">
        <v>1.1137672743098499</v>
      </c>
    </row>
    <row r="36" spans="1:9" x14ac:dyDescent="0.2">
      <c r="A36" s="27" t="s">
        <v>334</v>
      </c>
      <c r="B36" s="27" t="s">
        <v>333</v>
      </c>
      <c r="C36" s="27" t="s">
        <v>89</v>
      </c>
      <c r="D36" s="31">
        <v>3100</v>
      </c>
      <c r="E36" s="29">
        <v>769.98847799999999</v>
      </c>
      <c r="F36" s="30">
        <v>1.0680197120902699</v>
      </c>
    </row>
    <row r="37" spans="1:9" x14ac:dyDescent="0.2">
      <c r="A37" s="27" t="s">
        <v>336</v>
      </c>
      <c r="B37" s="27" t="s">
        <v>335</v>
      </c>
      <c r="C37" s="27" t="s">
        <v>89</v>
      </c>
      <c r="D37" s="31">
        <v>13000</v>
      </c>
      <c r="E37" s="29">
        <v>760.36233000000004</v>
      </c>
      <c r="F37" s="30">
        <v>1.0546676735738001</v>
      </c>
    </row>
    <row r="38" spans="1:9" x14ac:dyDescent="0.2">
      <c r="A38" s="27" t="s">
        <v>338</v>
      </c>
      <c r="B38" s="27" t="s">
        <v>337</v>
      </c>
      <c r="C38" s="27" t="s">
        <v>89</v>
      </c>
      <c r="D38" s="31">
        <v>267</v>
      </c>
      <c r="E38" s="29">
        <v>592.13366440000004</v>
      </c>
      <c r="F38" s="30">
        <v>0.82132453126324101</v>
      </c>
    </row>
    <row r="39" spans="1:9" x14ac:dyDescent="0.2">
      <c r="A39" s="27" t="s">
        <v>340</v>
      </c>
      <c r="B39" s="27" t="s">
        <v>339</v>
      </c>
      <c r="C39" s="27" t="s">
        <v>296</v>
      </c>
      <c r="D39" s="31">
        <v>14982</v>
      </c>
      <c r="E39" s="29">
        <v>549.85438199999999</v>
      </c>
      <c r="F39" s="30">
        <v>0.76268065761266501</v>
      </c>
    </row>
    <row r="40" spans="1:9" x14ac:dyDescent="0.2">
      <c r="A40" s="27" t="s">
        <v>342</v>
      </c>
      <c r="B40" s="27" t="s">
        <v>341</v>
      </c>
      <c r="C40" s="27" t="s">
        <v>270</v>
      </c>
      <c r="D40" s="31">
        <v>773</v>
      </c>
      <c r="E40" s="29">
        <v>413.48081089999999</v>
      </c>
      <c r="F40" s="30">
        <v>0.57352242173716095</v>
      </c>
    </row>
    <row r="41" spans="1:9" x14ac:dyDescent="0.2">
      <c r="A41" s="27" t="s">
        <v>344</v>
      </c>
      <c r="B41" s="27" t="s">
        <v>343</v>
      </c>
      <c r="C41" s="27" t="s">
        <v>296</v>
      </c>
      <c r="D41" s="31">
        <v>849</v>
      </c>
      <c r="E41" s="29">
        <v>398.72488190000001</v>
      </c>
      <c r="F41" s="30">
        <v>0.55305507255923603</v>
      </c>
    </row>
    <row r="42" spans="1:9" x14ac:dyDescent="0.2">
      <c r="A42" s="27" t="s">
        <v>346</v>
      </c>
      <c r="B42" s="27" t="s">
        <v>345</v>
      </c>
      <c r="C42" s="27" t="s">
        <v>89</v>
      </c>
      <c r="D42" s="31">
        <v>8000</v>
      </c>
      <c r="E42" s="29">
        <v>370.5994599</v>
      </c>
      <c r="F42" s="30">
        <v>0.51404344321008</v>
      </c>
    </row>
    <row r="43" spans="1:9" x14ac:dyDescent="0.2">
      <c r="A43" s="27" t="s">
        <v>348</v>
      </c>
      <c r="B43" s="27" t="s">
        <v>347</v>
      </c>
      <c r="C43" s="27" t="s">
        <v>146</v>
      </c>
      <c r="D43" s="31">
        <v>23400</v>
      </c>
      <c r="E43" s="29">
        <v>367.34419439999999</v>
      </c>
      <c r="F43" s="30">
        <v>0.50952819678572003</v>
      </c>
    </row>
    <row r="44" spans="1:9" x14ac:dyDescent="0.2">
      <c r="A44" s="27" t="s">
        <v>350</v>
      </c>
      <c r="B44" s="27" t="s">
        <v>349</v>
      </c>
      <c r="C44" s="27" t="s">
        <v>89</v>
      </c>
      <c r="D44" s="31">
        <v>1310</v>
      </c>
      <c r="E44" s="29">
        <v>182.46209239999999</v>
      </c>
      <c r="F44" s="30">
        <v>0.25308574993045102</v>
      </c>
    </row>
    <row r="45" spans="1:9" x14ac:dyDescent="0.2">
      <c r="A45" s="26" t="s">
        <v>33</v>
      </c>
      <c r="B45" s="26"/>
      <c r="C45" s="26"/>
      <c r="D45" s="32"/>
      <c r="E45" s="33">
        <f>SUM(E26:E44)</f>
        <v>14550.428014499999</v>
      </c>
      <c r="F45" s="34">
        <f>SUM(F26:F44)</f>
        <v>20.182307116076764</v>
      </c>
      <c r="G45" s="18"/>
      <c r="H45" s="18"/>
      <c r="I45" s="18"/>
    </row>
    <row r="46" spans="1:9" x14ac:dyDescent="0.2">
      <c r="A46" s="27"/>
      <c r="B46" s="27"/>
      <c r="C46" s="27"/>
      <c r="D46" s="28"/>
      <c r="E46" s="29"/>
      <c r="F46" s="30"/>
    </row>
    <row r="47" spans="1:9" x14ac:dyDescent="0.2">
      <c r="A47" s="26" t="s">
        <v>351</v>
      </c>
      <c r="B47" s="27"/>
      <c r="C47" s="27"/>
      <c r="D47" s="28"/>
      <c r="E47" s="29"/>
      <c r="F47" s="30"/>
    </row>
    <row r="48" spans="1:9" x14ac:dyDescent="0.2">
      <c r="A48" s="27" t="s">
        <v>353</v>
      </c>
      <c r="B48" s="27" t="s">
        <v>352</v>
      </c>
      <c r="C48" s="27" t="s">
        <v>354</v>
      </c>
      <c r="D48" s="31">
        <v>116868.481</v>
      </c>
      <c r="E48" s="29">
        <v>6186.9379159999999</v>
      </c>
      <c r="F48" s="30">
        <v>8.5816500383616301</v>
      </c>
    </row>
    <row r="49" spans="1:9" x14ac:dyDescent="0.2">
      <c r="A49" s="26" t="s">
        <v>33</v>
      </c>
      <c r="B49" s="26"/>
      <c r="C49" s="26"/>
      <c r="D49" s="32"/>
      <c r="E49" s="33">
        <f>SUM(E48:E48)</f>
        <v>6186.9379159999999</v>
      </c>
      <c r="F49" s="34">
        <f>SUM(F48:F48)</f>
        <v>8.5816500383616301</v>
      </c>
      <c r="G49" s="18"/>
      <c r="H49" s="18"/>
      <c r="I49" s="18"/>
    </row>
    <row r="50" spans="1:9" x14ac:dyDescent="0.2">
      <c r="A50" s="27"/>
      <c r="B50" s="27"/>
      <c r="C50" s="27"/>
      <c r="D50" s="28"/>
      <c r="E50" s="29"/>
      <c r="F50" s="30"/>
    </row>
    <row r="51" spans="1:9" x14ac:dyDescent="0.2">
      <c r="A51" s="26" t="s">
        <v>35</v>
      </c>
      <c r="B51" s="26"/>
      <c r="C51" s="26"/>
      <c r="D51" s="32"/>
      <c r="E51" s="33">
        <f>E20+E24+E45+E49</f>
        <v>66110.479983500001</v>
      </c>
      <c r="F51" s="34">
        <f>F20+F24+F45+F49</f>
        <v>91.699158903683497</v>
      </c>
      <c r="G51" s="18"/>
      <c r="H51" s="18"/>
      <c r="I51" s="18"/>
    </row>
    <row r="52" spans="1:9" x14ac:dyDescent="0.2">
      <c r="A52" s="26"/>
      <c r="B52" s="26"/>
      <c r="C52" s="26"/>
      <c r="D52" s="32"/>
      <c r="E52" s="33"/>
      <c r="F52" s="34"/>
      <c r="G52" s="18"/>
      <c r="H52" s="18"/>
      <c r="I52" s="18"/>
    </row>
    <row r="53" spans="1:9" x14ac:dyDescent="0.2">
      <c r="A53" s="26" t="s">
        <v>37</v>
      </c>
      <c r="B53" s="26"/>
      <c r="C53" s="26"/>
      <c r="D53" s="32"/>
      <c r="E53" s="33">
        <f>E55-(E20+E24+E45+E49)</f>
        <v>5984.4887968999974</v>
      </c>
      <c r="F53" s="34">
        <f>F55-(F20+F24+F45+F49)</f>
        <v>8.3008410963165034</v>
      </c>
      <c r="G53" s="18"/>
      <c r="H53" s="18"/>
      <c r="I53" s="18"/>
    </row>
    <row r="54" spans="1:9" x14ac:dyDescent="0.2">
      <c r="A54" s="26"/>
      <c r="B54" s="26"/>
      <c r="C54" s="26"/>
      <c r="D54" s="32"/>
      <c r="E54" s="33"/>
      <c r="F54" s="34"/>
      <c r="G54" s="18"/>
      <c r="H54" s="18"/>
      <c r="I54" s="18"/>
    </row>
    <row r="55" spans="1:9" x14ac:dyDescent="0.2">
      <c r="A55" s="35" t="s">
        <v>36</v>
      </c>
      <c r="B55" s="35"/>
      <c r="C55" s="35"/>
      <c r="D55" s="36"/>
      <c r="E55" s="37">
        <v>72094.968780399999</v>
      </c>
      <c r="F55" s="38">
        <v>100</v>
      </c>
      <c r="G55" s="18"/>
      <c r="H55" s="18"/>
      <c r="I55" s="18"/>
    </row>
    <row r="57" spans="1:9" x14ac:dyDescent="0.2">
      <c r="A57" s="51" t="s">
        <v>38</v>
      </c>
    </row>
    <row r="58" spans="1:9" x14ac:dyDescent="0.2">
      <c r="A58" s="51" t="s">
        <v>721</v>
      </c>
    </row>
    <row r="59" spans="1:9" ht="11.4" x14ac:dyDescent="0.2">
      <c r="A59" s="50" t="s">
        <v>720</v>
      </c>
    </row>
    <row r="61" spans="1:9" x14ac:dyDescent="0.2">
      <c r="A61" s="18" t="s">
        <v>39</v>
      </c>
    </row>
    <row r="62" spans="1:9" x14ac:dyDescent="0.2">
      <c r="A62" s="18" t="s">
        <v>40</v>
      </c>
    </row>
    <row r="63" spans="1:9" x14ac:dyDescent="0.2">
      <c r="A63" s="18" t="s">
        <v>41</v>
      </c>
      <c r="B63" s="18"/>
      <c r="C63" s="39" t="s">
        <v>43</v>
      </c>
      <c r="D63" s="19" t="s">
        <v>42</v>
      </c>
    </row>
    <row r="64" spans="1:9" x14ac:dyDescent="0.2">
      <c r="A64" s="9" t="s">
        <v>62</v>
      </c>
      <c r="C64" s="40">
        <v>280.97500000000002</v>
      </c>
      <c r="D64" s="40">
        <v>343.79070000000002</v>
      </c>
    </row>
    <row r="65" spans="1:4" x14ac:dyDescent="0.2">
      <c r="A65" s="9" t="s">
        <v>68</v>
      </c>
      <c r="C65" s="40">
        <v>37.858600000000003</v>
      </c>
      <c r="D65" s="40">
        <v>42.468699999999998</v>
      </c>
    </row>
    <row r="66" spans="1:4" x14ac:dyDescent="0.2">
      <c r="A66" s="9" t="s">
        <v>65</v>
      </c>
      <c r="C66" s="40">
        <v>296.32549999999998</v>
      </c>
      <c r="D66" s="40">
        <v>364.22019999999998</v>
      </c>
    </row>
    <row r="67" spans="1:4" x14ac:dyDescent="0.2">
      <c r="A67" s="9" t="s">
        <v>69</v>
      </c>
      <c r="C67" s="40">
        <v>40.426699999999997</v>
      </c>
      <c r="D67" s="40">
        <v>45.827599999999997</v>
      </c>
    </row>
    <row r="69" spans="1:4" x14ac:dyDescent="0.2">
      <c r="A69" s="18" t="s">
        <v>45</v>
      </c>
    </row>
    <row r="70" spans="1:4" x14ac:dyDescent="0.2">
      <c r="A70" s="77" t="s">
        <v>59</v>
      </c>
      <c r="B70" s="78"/>
      <c r="C70" s="43" t="s">
        <v>60</v>
      </c>
    </row>
    <row r="71" spans="1:4" x14ac:dyDescent="0.2">
      <c r="A71" s="73" t="s">
        <v>68</v>
      </c>
      <c r="B71" s="74"/>
      <c r="C71" s="44">
        <v>4</v>
      </c>
    </row>
    <row r="72" spans="1:4" x14ac:dyDescent="0.2">
      <c r="A72" s="73" t="s">
        <v>69</v>
      </c>
      <c r="B72" s="74"/>
      <c r="C72" s="44">
        <v>4</v>
      </c>
    </row>
    <row r="73" spans="1:4" x14ac:dyDescent="0.2">
      <c r="A73" s="9" t="s">
        <v>61</v>
      </c>
    </row>
    <row r="74" spans="1:4" x14ac:dyDescent="0.2">
      <c r="A74" s="9" t="s">
        <v>44</v>
      </c>
    </row>
    <row r="76" spans="1:4" x14ac:dyDescent="0.2">
      <c r="A76" s="18" t="s">
        <v>201</v>
      </c>
      <c r="D76" s="45">
        <v>0.18315117786538787</v>
      </c>
    </row>
    <row r="77" spans="1:4" x14ac:dyDescent="0.2">
      <c r="A77" s="18"/>
      <c r="D77" s="45"/>
    </row>
    <row r="78" spans="1:4" x14ac:dyDescent="0.2">
      <c r="A78" s="18" t="s">
        <v>724</v>
      </c>
      <c r="D78" s="41" t="s">
        <v>46</v>
      </c>
    </row>
    <row r="79" spans="1:4" x14ac:dyDescent="0.2">
      <c r="A79" s="9" t="s">
        <v>713</v>
      </c>
    </row>
    <row r="80" spans="1:4" x14ac:dyDescent="0.2">
      <c r="A80" s="49" t="s">
        <v>714</v>
      </c>
    </row>
    <row r="82" spans="1:6" x14ac:dyDescent="0.2">
      <c r="A82" s="18" t="s">
        <v>1210</v>
      </c>
      <c r="D82" s="9"/>
      <c r="F82" s="55"/>
    </row>
    <row r="83" spans="1:6" x14ac:dyDescent="0.2">
      <c r="A83" s="18"/>
      <c r="D83" s="9"/>
      <c r="F83" s="55"/>
    </row>
    <row r="84" spans="1:6" x14ac:dyDescent="0.2">
      <c r="A84" s="47" t="s">
        <v>813</v>
      </c>
      <c r="D84" s="9"/>
      <c r="F84" s="55"/>
    </row>
    <row r="85" spans="1:6" x14ac:dyDescent="0.2">
      <c r="A85" s="58"/>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56"/>
      <c r="D96" s="9"/>
      <c r="F96" s="55"/>
    </row>
    <row r="97" spans="1:6" x14ac:dyDescent="0.2">
      <c r="A97" s="56"/>
      <c r="D97" s="9"/>
      <c r="F97" s="55"/>
    </row>
    <row r="98" spans="1:6" x14ac:dyDescent="0.2">
      <c r="A98" s="47" t="s">
        <v>1211</v>
      </c>
      <c r="D98" s="9"/>
      <c r="F98" s="55"/>
    </row>
    <row r="99" spans="1:6" x14ac:dyDescent="0.2">
      <c r="A99" s="56"/>
      <c r="D99" s="9"/>
      <c r="F99" s="55"/>
    </row>
    <row r="100" spans="1:6" x14ac:dyDescent="0.2">
      <c r="A100" s="47" t="s">
        <v>864</v>
      </c>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A111" s="56"/>
      <c r="D111" s="9"/>
      <c r="F111" s="55"/>
    </row>
    <row r="112" spans="1:6" x14ac:dyDescent="0.2">
      <c r="A112" s="56"/>
      <c r="D112" s="9"/>
      <c r="F112" s="55"/>
    </row>
    <row r="113" spans="4:6" x14ac:dyDescent="0.2">
      <c r="D113" s="9"/>
      <c r="F113" s="55"/>
    </row>
  </sheetData>
  <mergeCells count="4">
    <mergeCell ref="A1:F1"/>
    <mergeCell ref="A70:B70"/>
    <mergeCell ref="A71:B71"/>
    <mergeCell ref="A72:B72"/>
  </mergeCells>
  <conditionalFormatting sqref="F2:F3 F5:F81 F114:F65541">
    <cfRule type="cellIs" dxfId="76" priority="2" stopIfTrue="1" operator="between">
      <formula>0.009</formula>
      <formula>-0.009</formula>
    </cfRule>
  </conditionalFormatting>
  <conditionalFormatting sqref="F82:F113">
    <cfRule type="cellIs" dxfId="75" priority="1" stopIfTrue="1" operator="between">
      <formula>0.009</formula>
      <formula>-0.009</formula>
    </cfRule>
  </conditionalFormatting>
  <hyperlinks>
    <hyperlink ref="A80" r:id="rId1" xr:uid="{00000000-0004-0000-15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30"/>
  <sheetViews>
    <sheetView tabSelected="1" workbookViewId="0">
      <selection sqref="A1:H1"/>
    </sheetView>
  </sheetViews>
  <sheetFormatPr defaultColWidth="9.109375" defaultRowHeight="10.199999999999999" x14ac:dyDescent="0.2"/>
  <cols>
    <col min="1" max="1" width="38.6640625" style="9" bestFit="1" customWidth="1"/>
    <col min="2" max="2" width="34.109375" style="9" bestFit="1" customWidth="1"/>
    <col min="3" max="3" width="20" style="9" bestFit="1" customWidth="1"/>
    <col min="4" max="4" width="15" style="10" bestFit="1" customWidth="1"/>
    <col min="5" max="5" width="23" style="13" bestFit="1" customWidth="1"/>
    <col min="6" max="6" width="13.5546875" style="14" bestFit="1" customWidth="1"/>
    <col min="7" max="7" width="16.33203125" style="14" customWidth="1"/>
    <col min="8" max="8" width="13.44140625" style="9" customWidth="1"/>
    <col min="9" max="16384" width="9.109375" style="9"/>
  </cols>
  <sheetData>
    <row r="1" spans="1:8" s="1" customFormat="1" ht="14.4" x14ac:dyDescent="0.3">
      <c r="A1" s="75" t="s">
        <v>13</v>
      </c>
      <c r="B1" s="76"/>
      <c r="C1" s="76"/>
      <c r="D1" s="76"/>
      <c r="E1" s="76"/>
      <c r="F1" s="76"/>
      <c r="G1" s="76"/>
      <c r="H1" s="81"/>
    </row>
    <row r="2" spans="1:8" s="1" customFormat="1" ht="11.4" x14ac:dyDescent="0.2">
      <c r="D2" s="6"/>
      <c r="E2" s="7"/>
      <c r="F2" s="12"/>
      <c r="G2" s="12"/>
    </row>
    <row r="3" spans="1:8" s="1" customFormat="1" ht="12" x14ac:dyDescent="0.2">
      <c r="A3" s="11" t="s">
        <v>7</v>
      </c>
      <c r="B3" s="2"/>
      <c r="C3" s="3"/>
      <c r="D3" s="4"/>
      <c r="E3" s="5"/>
      <c r="F3" s="12"/>
      <c r="G3" s="12"/>
    </row>
    <row r="4" spans="1:8" s="1" customFormat="1" ht="61.2" x14ac:dyDescent="0.2">
      <c r="A4" s="8" t="s">
        <v>2</v>
      </c>
      <c r="B4" s="8" t="s">
        <v>0</v>
      </c>
      <c r="C4" s="17" t="s">
        <v>255</v>
      </c>
      <c r="D4" s="16" t="s">
        <v>1</v>
      </c>
      <c r="E4" s="15" t="s">
        <v>3</v>
      </c>
      <c r="F4" s="46" t="s">
        <v>4</v>
      </c>
      <c r="G4" s="46" t="s">
        <v>1236</v>
      </c>
      <c r="H4" s="70" t="s">
        <v>1237</v>
      </c>
    </row>
    <row r="5" spans="1:8" x14ac:dyDescent="0.2">
      <c r="A5" s="21" t="s">
        <v>86</v>
      </c>
      <c r="B5" s="22"/>
      <c r="C5" s="22"/>
      <c r="D5" s="23"/>
      <c r="E5" s="24"/>
      <c r="F5" s="25"/>
      <c r="G5" s="25"/>
      <c r="H5" s="25"/>
    </row>
    <row r="6" spans="1:8" x14ac:dyDescent="0.2">
      <c r="A6" s="26" t="s">
        <v>32</v>
      </c>
      <c r="B6" s="27"/>
      <c r="C6" s="27"/>
      <c r="D6" s="28"/>
      <c r="E6" s="29"/>
      <c r="F6" s="30"/>
      <c r="G6" s="30"/>
      <c r="H6" s="30"/>
    </row>
    <row r="7" spans="1:8" x14ac:dyDescent="0.2">
      <c r="A7" s="27" t="s">
        <v>356</v>
      </c>
      <c r="B7" s="27" t="s">
        <v>355</v>
      </c>
      <c r="C7" s="27" t="s">
        <v>252</v>
      </c>
      <c r="D7" s="31">
        <v>7537595</v>
      </c>
      <c r="E7" s="29">
        <v>34985.747190000002</v>
      </c>
      <c r="F7" s="30">
        <v>4.8394265644279297</v>
      </c>
      <c r="G7" s="30"/>
      <c r="H7" s="30"/>
    </row>
    <row r="8" spans="1:8" x14ac:dyDescent="0.2">
      <c r="A8" s="27" t="s">
        <v>358</v>
      </c>
      <c r="B8" s="27" t="s">
        <v>357</v>
      </c>
      <c r="C8" s="27" t="s">
        <v>270</v>
      </c>
      <c r="D8" s="31">
        <v>1507967</v>
      </c>
      <c r="E8" s="29">
        <v>33632.941980000003</v>
      </c>
      <c r="F8" s="30">
        <v>4.6522988911438299</v>
      </c>
      <c r="G8" s="30"/>
      <c r="H8" s="30"/>
    </row>
    <row r="9" spans="1:8" x14ac:dyDescent="0.2">
      <c r="A9" s="27" t="s">
        <v>360</v>
      </c>
      <c r="B9" s="27" t="s">
        <v>359</v>
      </c>
      <c r="C9" s="27" t="s">
        <v>194</v>
      </c>
      <c r="D9" s="31">
        <v>5075360</v>
      </c>
      <c r="E9" s="29">
        <v>22846.733039999999</v>
      </c>
      <c r="F9" s="30">
        <v>3.1602894225386802</v>
      </c>
      <c r="G9" s="30"/>
      <c r="H9" s="30"/>
    </row>
    <row r="10" spans="1:8" x14ac:dyDescent="0.2">
      <c r="A10" s="27" t="s">
        <v>247</v>
      </c>
      <c r="B10" s="27" t="s">
        <v>246</v>
      </c>
      <c r="C10" s="27" t="s">
        <v>187</v>
      </c>
      <c r="D10" s="31">
        <v>17172603</v>
      </c>
      <c r="E10" s="29">
        <v>22290.038690000001</v>
      </c>
      <c r="F10" s="30">
        <v>3.0832843092556601</v>
      </c>
      <c r="G10" s="30"/>
      <c r="H10" s="30"/>
    </row>
    <row r="11" spans="1:8" x14ac:dyDescent="0.2">
      <c r="A11" s="27" t="s">
        <v>362</v>
      </c>
      <c r="B11" s="27" t="s">
        <v>361</v>
      </c>
      <c r="C11" s="27" t="s">
        <v>127</v>
      </c>
      <c r="D11" s="31">
        <v>5376976</v>
      </c>
      <c r="E11" s="29">
        <v>20459.393680000001</v>
      </c>
      <c r="F11" s="30">
        <v>2.8300591303472702</v>
      </c>
      <c r="G11" s="30"/>
      <c r="H11" s="30"/>
    </row>
    <row r="12" spans="1:8" x14ac:dyDescent="0.2">
      <c r="A12" s="27" t="s">
        <v>364</v>
      </c>
      <c r="B12" s="27" t="s">
        <v>363</v>
      </c>
      <c r="C12" s="27" t="s">
        <v>115</v>
      </c>
      <c r="D12" s="31">
        <v>1211988</v>
      </c>
      <c r="E12" s="29">
        <v>20338.976620000001</v>
      </c>
      <c r="F12" s="30">
        <v>2.8134023610689298</v>
      </c>
      <c r="G12" s="30"/>
      <c r="H12" s="30"/>
    </row>
    <row r="13" spans="1:8" x14ac:dyDescent="0.2">
      <c r="A13" s="27" t="s">
        <v>366</v>
      </c>
      <c r="B13" s="27" t="s">
        <v>365</v>
      </c>
      <c r="C13" s="27" t="s">
        <v>367</v>
      </c>
      <c r="D13" s="31">
        <v>2315139</v>
      </c>
      <c r="E13" s="29">
        <v>20057.206730000002</v>
      </c>
      <c r="F13" s="30">
        <v>2.7744263551166601</v>
      </c>
      <c r="G13" s="30"/>
      <c r="H13" s="30"/>
    </row>
    <row r="14" spans="1:8" x14ac:dyDescent="0.2">
      <c r="A14" s="27" t="s">
        <v>369</v>
      </c>
      <c r="B14" s="27" t="s">
        <v>368</v>
      </c>
      <c r="C14" s="27" t="s">
        <v>252</v>
      </c>
      <c r="D14" s="31">
        <v>2507431</v>
      </c>
      <c r="E14" s="29">
        <v>19307.218700000001</v>
      </c>
      <c r="F14" s="30">
        <v>2.6706837660081901</v>
      </c>
      <c r="G14" s="30"/>
      <c r="H14" s="30"/>
    </row>
    <row r="15" spans="1:8" x14ac:dyDescent="0.2">
      <c r="A15" s="27" t="s">
        <v>306</v>
      </c>
      <c r="B15" s="27" t="s">
        <v>305</v>
      </c>
      <c r="C15" s="27" t="s">
        <v>89</v>
      </c>
      <c r="D15" s="31">
        <v>1706033</v>
      </c>
      <c r="E15" s="29">
        <v>18224.697520000002</v>
      </c>
      <c r="F15" s="30">
        <v>2.5209433095132301</v>
      </c>
      <c r="G15" s="30"/>
      <c r="H15" s="30"/>
    </row>
    <row r="16" spans="1:8" x14ac:dyDescent="0.2">
      <c r="A16" s="27" t="s">
        <v>91</v>
      </c>
      <c r="B16" s="27" t="s">
        <v>90</v>
      </c>
      <c r="C16" s="27" t="s">
        <v>92</v>
      </c>
      <c r="D16" s="31">
        <v>2259945</v>
      </c>
      <c r="E16" s="29">
        <v>18125.888869999999</v>
      </c>
      <c r="F16" s="30">
        <v>2.5072755378058398</v>
      </c>
      <c r="G16" s="30"/>
      <c r="H16" s="30"/>
    </row>
    <row r="17" spans="1:8" x14ac:dyDescent="0.2">
      <c r="A17" s="27" t="s">
        <v>226</v>
      </c>
      <c r="B17" s="27" t="s">
        <v>225</v>
      </c>
      <c r="C17" s="27" t="s">
        <v>227</v>
      </c>
      <c r="D17" s="31">
        <v>3812021</v>
      </c>
      <c r="E17" s="29">
        <v>17807.856100000001</v>
      </c>
      <c r="F17" s="30">
        <v>2.4632834450505299</v>
      </c>
      <c r="G17" s="30"/>
      <c r="H17" s="30"/>
    </row>
    <row r="18" spans="1:8" x14ac:dyDescent="0.2">
      <c r="A18" s="27" t="s">
        <v>103</v>
      </c>
      <c r="B18" s="27" t="s">
        <v>102</v>
      </c>
      <c r="C18" s="27" t="s">
        <v>104</v>
      </c>
      <c r="D18" s="31">
        <v>5289744</v>
      </c>
      <c r="E18" s="29">
        <v>16419.365379999999</v>
      </c>
      <c r="F18" s="30">
        <v>2.27121955004958</v>
      </c>
      <c r="G18" s="30"/>
      <c r="H18" s="30"/>
    </row>
    <row r="19" spans="1:8" x14ac:dyDescent="0.2">
      <c r="A19" s="27" t="s">
        <v>157</v>
      </c>
      <c r="B19" s="27" t="s">
        <v>156</v>
      </c>
      <c r="C19" s="27" t="s">
        <v>112</v>
      </c>
      <c r="D19" s="31">
        <v>1708713</v>
      </c>
      <c r="E19" s="29">
        <v>16405.353510000001</v>
      </c>
      <c r="F19" s="30">
        <v>2.2692813488864898</v>
      </c>
      <c r="G19" s="30"/>
      <c r="H19" s="30"/>
    </row>
    <row r="20" spans="1:8" x14ac:dyDescent="0.2">
      <c r="A20" s="27" t="s">
        <v>371</v>
      </c>
      <c r="B20" s="27" t="s">
        <v>370</v>
      </c>
      <c r="C20" s="27" t="s">
        <v>372</v>
      </c>
      <c r="D20" s="31">
        <v>363107</v>
      </c>
      <c r="E20" s="29">
        <v>16262.654759999999</v>
      </c>
      <c r="F20" s="30">
        <v>2.2495424501369401</v>
      </c>
      <c r="G20" s="30"/>
      <c r="H20" s="30"/>
    </row>
    <row r="21" spans="1:8" x14ac:dyDescent="0.2">
      <c r="A21" s="27" t="s">
        <v>374</v>
      </c>
      <c r="B21" s="27" t="s">
        <v>373</v>
      </c>
      <c r="C21" s="27" t="s">
        <v>89</v>
      </c>
      <c r="D21" s="31">
        <v>5227593</v>
      </c>
      <c r="E21" s="29">
        <v>16137.579589999999</v>
      </c>
      <c r="F21" s="30">
        <v>2.2322413447193301</v>
      </c>
      <c r="G21" s="30"/>
      <c r="H21" s="30"/>
    </row>
    <row r="22" spans="1:8" x14ac:dyDescent="0.2">
      <c r="A22" s="27" t="s">
        <v>135</v>
      </c>
      <c r="B22" s="27" t="s">
        <v>134</v>
      </c>
      <c r="C22" s="27" t="s">
        <v>127</v>
      </c>
      <c r="D22" s="31">
        <v>10263765</v>
      </c>
      <c r="E22" s="29">
        <v>16067.92411</v>
      </c>
      <c r="F22" s="30">
        <v>2.2226062044881001</v>
      </c>
      <c r="G22" s="30"/>
      <c r="H22" s="30"/>
    </row>
    <row r="23" spans="1:8" x14ac:dyDescent="0.2">
      <c r="A23" s="27" t="s">
        <v>376</v>
      </c>
      <c r="B23" s="27" t="s">
        <v>375</v>
      </c>
      <c r="C23" s="27" t="s">
        <v>227</v>
      </c>
      <c r="D23" s="31">
        <v>1889038</v>
      </c>
      <c r="E23" s="29">
        <v>15854.69593</v>
      </c>
      <c r="F23" s="30">
        <v>2.19311127579692</v>
      </c>
      <c r="G23" s="30"/>
      <c r="H23" s="30"/>
    </row>
    <row r="24" spans="1:8" x14ac:dyDescent="0.2">
      <c r="A24" s="27" t="s">
        <v>378</v>
      </c>
      <c r="B24" s="27" t="s">
        <v>377</v>
      </c>
      <c r="C24" s="27" t="s">
        <v>270</v>
      </c>
      <c r="D24" s="31">
        <v>3672638</v>
      </c>
      <c r="E24" s="29">
        <v>15504.04132</v>
      </c>
      <c r="F24" s="30">
        <v>2.1446067454989901</v>
      </c>
      <c r="G24" s="30"/>
      <c r="H24" s="30"/>
    </row>
    <row r="25" spans="1:8" x14ac:dyDescent="0.2">
      <c r="A25" s="27" t="s">
        <v>111</v>
      </c>
      <c r="B25" s="27" t="s">
        <v>110</v>
      </c>
      <c r="C25" s="27" t="s">
        <v>112</v>
      </c>
      <c r="D25" s="31">
        <v>1261210</v>
      </c>
      <c r="E25" s="29">
        <v>15191.905059999999</v>
      </c>
      <c r="F25" s="30">
        <v>2.10143029138007</v>
      </c>
      <c r="G25" s="30"/>
      <c r="H25" s="30"/>
    </row>
    <row r="26" spans="1:8" x14ac:dyDescent="0.2">
      <c r="A26" s="27" t="s">
        <v>380</v>
      </c>
      <c r="B26" s="27" t="s">
        <v>379</v>
      </c>
      <c r="C26" s="27" t="s">
        <v>115</v>
      </c>
      <c r="D26" s="31">
        <v>1830900</v>
      </c>
      <c r="E26" s="29">
        <v>15031.689</v>
      </c>
      <c r="F26" s="30">
        <v>2.0792682991664599</v>
      </c>
      <c r="G26" s="30"/>
      <c r="H26" s="30"/>
    </row>
    <row r="27" spans="1:8" x14ac:dyDescent="0.2">
      <c r="A27" s="27" t="s">
        <v>382</v>
      </c>
      <c r="B27" s="27" t="s">
        <v>381</v>
      </c>
      <c r="C27" s="27" t="s">
        <v>252</v>
      </c>
      <c r="D27" s="31">
        <v>5211254</v>
      </c>
      <c r="E27" s="29">
        <v>14581.08869</v>
      </c>
      <c r="F27" s="30">
        <v>2.01693871396964</v>
      </c>
      <c r="G27" s="30"/>
      <c r="H27" s="30"/>
    </row>
    <row r="28" spans="1:8" x14ac:dyDescent="0.2">
      <c r="A28" s="27" t="s">
        <v>384</v>
      </c>
      <c r="B28" s="27" t="s">
        <v>383</v>
      </c>
      <c r="C28" s="27" t="s">
        <v>372</v>
      </c>
      <c r="D28" s="31">
        <v>2394166</v>
      </c>
      <c r="E28" s="29">
        <v>14546.95262</v>
      </c>
      <c r="F28" s="30">
        <v>2.01221681956316</v>
      </c>
      <c r="G28" s="30"/>
      <c r="H28" s="30"/>
    </row>
    <row r="29" spans="1:8" x14ac:dyDescent="0.2">
      <c r="A29" s="27" t="s">
        <v>386</v>
      </c>
      <c r="B29" s="27" t="s">
        <v>385</v>
      </c>
      <c r="C29" s="27" t="s">
        <v>118</v>
      </c>
      <c r="D29" s="31">
        <v>1000416</v>
      </c>
      <c r="E29" s="29">
        <v>13970.809440000001</v>
      </c>
      <c r="F29" s="30">
        <v>1.93252143403762</v>
      </c>
      <c r="G29" s="30"/>
      <c r="H29" s="30"/>
    </row>
    <row r="30" spans="1:8" x14ac:dyDescent="0.2">
      <c r="A30" s="27" t="s">
        <v>94</v>
      </c>
      <c r="B30" s="27" t="s">
        <v>93</v>
      </c>
      <c r="C30" s="27" t="s">
        <v>92</v>
      </c>
      <c r="D30" s="31">
        <v>822910</v>
      </c>
      <c r="E30" s="29">
        <v>13025.43094</v>
      </c>
      <c r="F30" s="30">
        <v>1.8017513292434399</v>
      </c>
      <c r="G30" s="30"/>
      <c r="H30" s="30"/>
    </row>
    <row r="31" spans="1:8" x14ac:dyDescent="0.2">
      <c r="A31" s="27" t="s">
        <v>388</v>
      </c>
      <c r="B31" s="27" t="s">
        <v>387</v>
      </c>
      <c r="C31" s="27" t="s">
        <v>155</v>
      </c>
      <c r="D31" s="31">
        <v>23086857</v>
      </c>
      <c r="E31" s="29">
        <v>12582.33707</v>
      </c>
      <c r="F31" s="30">
        <v>1.74046007731254</v>
      </c>
      <c r="G31" s="30"/>
      <c r="H31" s="30"/>
    </row>
    <row r="32" spans="1:8" x14ac:dyDescent="0.2">
      <c r="A32" s="27" t="s">
        <v>390</v>
      </c>
      <c r="B32" s="27" t="s">
        <v>389</v>
      </c>
      <c r="C32" s="27" t="s">
        <v>252</v>
      </c>
      <c r="D32" s="31">
        <v>3134035</v>
      </c>
      <c r="E32" s="29">
        <v>11815.311949999999</v>
      </c>
      <c r="F32" s="30">
        <v>1.63436082148837</v>
      </c>
      <c r="G32" s="30"/>
      <c r="H32" s="30"/>
    </row>
    <row r="33" spans="1:8" x14ac:dyDescent="0.2">
      <c r="A33" s="27" t="s">
        <v>114</v>
      </c>
      <c r="B33" s="27" t="s">
        <v>113</v>
      </c>
      <c r="C33" s="27" t="s">
        <v>115</v>
      </c>
      <c r="D33" s="31">
        <v>235825</v>
      </c>
      <c r="E33" s="29">
        <v>10987.5584</v>
      </c>
      <c r="F33" s="30">
        <v>1.5198612655144901</v>
      </c>
      <c r="G33" s="30"/>
      <c r="H33" s="30"/>
    </row>
    <row r="34" spans="1:8" x14ac:dyDescent="0.2">
      <c r="A34" s="27" t="s">
        <v>167</v>
      </c>
      <c r="B34" s="27" t="s">
        <v>166</v>
      </c>
      <c r="C34" s="27" t="s">
        <v>168</v>
      </c>
      <c r="D34" s="31">
        <v>644140</v>
      </c>
      <c r="E34" s="29">
        <v>10974.535250000001</v>
      </c>
      <c r="F34" s="30">
        <v>1.5180598296977701</v>
      </c>
      <c r="G34" s="30"/>
      <c r="H34" s="30"/>
    </row>
    <row r="35" spans="1:8" x14ac:dyDescent="0.2">
      <c r="A35" s="27" t="s">
        <v>392</v>
      </c>
      <c r="B35" s="27" t="s">
        <v>391</v>
      </c>
      <c r="C35" s="27" t="s">
        <v>112</v>
      </c>
      <c r="D35" s="31">
        <v>1846602</v>
      </c>
      <c r="E35" s="29">
        <v>10032.588669999999</v>
      </c>
      <c r="F35" s="30">
        <v>1.3877644475020501</v>
      </c>
      <c r="G35" s="30"/>
      <c r="H35" s="30"/>
    </row>
    <row r="36" spans="1:8" x14ac:dyDescent="0.2">
      <c r="A36" s="27" t="s">
        <v>394</v>
      </c>
      <c r="B36" s="27" t="s">
        <v>393</v>
      </c>
      <c r="C36" s="27" t="s">
        <v>227</v>
      </c>
      <c r="D36" s="31">
        <v>1131703</v>
      </c>
      <c r="E36" s="29">
        <v>9632.4900849999995</v>
      </c>
      <c r="F36" s="30">
        <v>1.3324205467380099</v>
      </c>
      <c r="G36" s="30"/>
      <c r="H36" s="30"/>
    </row>
    <row r="37" spans="1:8" x14ac:dyDescent="0.2">
      <c r="A37" s="27" t="s">
        <v>396</v>
      </c>
      <c r="B37" s="27" t="s">
        <v>395</v>
      </c>
      <c r="C37" s="27" t="s">
        <v>92</v>
      </c>
      <c r="D37" s="31">
        <v>19398917</v>
      </c>
      <c r="E37" s="29">
        <v>9505.4693299999999</v>
      </c>
      <c r="F37" s="30">
        <v>1.31485031699153</v>
      </c>
      <c r="G37" s="30"/>
      <c r="H37" s="30"/>
    </row>
    <row r="38" spans="1:8" x14ac:dyDescent="0.2">
      <c r="A38" s="27" t="s">
        <v>398</v>
      </c>
      <c r="B38" s="27" t="s">
        <v>397</v>
      </c>
      <c r="C38" s="27" t="s">
        <v>112</v>
      </c>
      <c r="D38" s="31">
        <v>85265</v>
      </c>
      <c r="E38" s="29">
        <v>9325.4756830000006</v>
      </c>
      <c r="F38" s="30">
        <v>1.2899525770064599</v>
      </c>
      <c r="G38" s="30"/>
      <c r="H38" s="30"/>
    </row>
    <row r="39" spans="1:8" x14ac:dyDescent="0.2">
      <c r="A39" s="27" t="s">
        <v>154</v>
      </c>
      <c r="B39" s="27" t="s">
        <v>153</v>
      </c>
      <c r="C39" s="27" t="s">
        <v>155</v>
      </c>
      <c r="D39" s="31">
        <v>1600000</v>
      </c>
      <c r="E39" s="29">
        <v>9284.7999999999993</v>
      </c>
      <c r="F39" s="30">
        <v>1.28432608631676</v>
      </c>
      <c r="G39" s="30"/>
      <c r="H39" s="30"/>
    </row>
    <row r="40" spans="1:8" x14ac:dyDescent="0.2">
      <c r="A40" s="27" t="s">
        <v>400</v>
      </c>
      <c r="B40" s="27" t="s">
        <v>399</v>
      </c>
      <c r="C40" s="27" t="s">
        <v>92</v>
      </c>
      <c r="D40" s="31">
        <v>14244569</v>
      </c>
      <c r="E40" s="29">
        <v>9152.1355829999993</v>
      </c>
      <c r="F40" s="30">
        <v>1.26597519330032</v>
      </c>
      <c r="G40" s="30"/>
      <c r="H40" s="30"/>
    </row>
    <row r="41" spans="1:8" x14ac:dyDescent="0.2">
      <c r="A41" s="27" t="s">
        <v>402</v>
      </c>
      <c r="B41" s="27" t="s">
        <v>401</v>
      </c>
      <c r="C41" s="27" t="s">
        <v>92</v>
      </c>
      <c r="D41" s="31">
        <v>9949095</v>
      </c>
      <c r="E41" s="29">
        <v>9033.7782599999991</v>
      </c>
      <c r="F41" s="30">
        <v>1.2496033385015599</v>
      </c>
      <c r="G41" s="30"/>
      <c r="H41" s="30"/>
    </row>
    <row r="42" spans="1:8" x14ac:dyDescent="0.2">
      <c r="A42" s="27" t="s">
        <v>257</v>
      </c>
      <c r="B42" s="27" t="s">
        <v>256</v>
      </c>
      <c r="C42" s="27" t="s">
        <v>227</v>
      </c>
      <c r="D42" s="31">
        <v>3658503</v>
      </c>
      <c r="E42" s="29">
        <v>8052.3651030000001</v>
      </c>
      <c r="F42" s="30">
        <v>1.1138487160013899</v>
      </c>
      <c r="G42" s="30"/>
      <c r="H42" s="30"/>
    </row>
    <row r="43" spans="1:8" x14ac:dyDescent="0.2">
      <c r="A43" s="27" t="s">
        <v>404</v>
      </c>
      <c r="B43" s="27" t="s">
        <v>403</v>
      </c>
      <c r="C43" s="27" t="s">
        <v>187</v>
      </c>
      <c r="D43" s="31">
        <v>1303836</v>
      </c>
      <c r="E43" s="29">
        <v>8015.3318099999997</v>
      </c>
      <c r="F43" s="30">
        <v>1.10872606131178</v>
      </c>
      <c r="G43" s="30"/>
      <c r="H43" s="30"/>
    </row>
    <row r="44" spans="1:8" x14ac:dyDescent="0.2">
      <c r="A44" s="27" t="s">
        <v>406</v>
      </c>
      <c r="B44" s="27" t="s">
        <v>405</v>
      </c>
      <c r="C44" s="27" t="s">
        <v>407</v>
      </c>
      <c r="D44" s="31">
        <v>2464730</v>
      </c>
      <c r="E44" s="29">
        <v>7701.0488850000002</v>
      </c>
      <c r="F44" s="30">
        <v>1.0652526683403101</v>
      </c>
      <c r="G44" s="30"/>
      <c r="H44" s="30"/>
    </row>
    <row r="45" spans="1:8" x14ac:dyDescent="0.2">
      <c r="A45" s="27" t="s">
        <v>165</v>
      </c>
      <c r="B45" s="27" t="s">
        <v>164</v>
      </c>
      <c r="C45" s="27" t="s">
        <v>92</v>
      </c>
      <c r="D45" s="31">
        <v>4408453</v>
      </c>
      <c r="E45" s="29">
        <v>7412.8137200000001</v>
      </c>
      <c r="F45" s="30">
        <v>1.0253823489577401</v>
      </c>
      <c r="G45" s="30"/>
      <c r="H45" s="30"/>
    </row>
    <row r="46" spans="1:8" x14ac:dyDescent="0.2">
      <c r="A46" s="27" t="s">
        <v>310</v>
      </c>
      <c r="B46" s="27" t="s">
        <v>309</v>
      </c>
      <c r="C46" s="27" t="s">
        <v>146</v>
      </c>
      <c r="D46" s="31">
        <v>103243</v>
      </c>
      <c r="E46" s="29">
        <v>7378.2609949999996</v>
      </c>
      <c r="F46" s="30">
        <v>1.0206028204734601</v>
      </c>
      <c r="G46" s="30"/>
      <c r="H46" s="30"/>
    </row>
    <row r="47" spans="1:8" x14ac:dyDescent="0.2">
      <c r="A47" s="27" t="s">
        <v>409</v>
      </c>
      <c r="B47" s="27" t="s">
        <v>408</v>
      </c>
      <c r="C47" s="27" t="s">
        <v>168</v>
      </c>
      <c r="D47" s="31">
        <v>1054022</v>
      </c>
      <c r="E47" s="29">
        <v>7229.5368980000003</v>
      </c>
      <c r="F47" s="30">
        <v>1.0000304616244799</v>
      </c>
      <c r="G47" s="30"/>
      <c r="H47" s="30"/>
    </row>
    <row r="48" spans="1:8" x14ac:dyDescent="0.2">
      <c r="A48" s="27" t="s">
        <v>411</v>
      </c>
      <c r="B48" s="27" t="s">
        <v>410</v>
      </c>
      <c r="C48" s="27" t="s">
        <v>270</v>
      </c>
      <c r="D48" s="31">
        <v>77642</v>
      </c>
      <c r="E48" s="29">
        <v>7087.4723279999998</v>
      </c>
      <c r="F48" s="30">
        <v>0.98037928624187998</v>
      </c>
      <c r="G48" s="30"/>
      <c r="H48" s="30"/>
    </row>
    <row r="49" spans="1:8" x14ac:dyDescent="0.2">
      <c r="A49" s="27" t="s">
        <v>413</v>
      </c>
      <c r="B49" s="27" t="s">
        <v>412</v>
      </c>
      <c r="C49" s="27" t="s">
        <v>143</v>
      </c>
      <c r="D49" s="31">
        <v>2806212</v>
      </c>
      <c r="E49" s="29">
        <v>6704.0404680000001</v>
      </c>
      <c r="F49" s="30">
        <v>0.92734082121054295</v>
      </c>
      <c r="G49" s="30"/>
      <c r="H49" s="30"/>
    </row>
    <row r="50" spans="1:8" x14ac:dyDescent="0.2">
      <c r="A50" s="27" t="s">
        <v>415</v>
      </c>
      <c r="B50" s="27" t="s">
        <v>414</v>
      </c>
      <c r="C50" s="27" t="s">
        <v>127</v>
      </c>
      <c r="D50" s="31">
        <v>1667102</v>
      </c>
      <c r="E50" s="29">
        <v>6703.4171420000002</v>
      </c>
      <c r="F50" s="30">
        <v>0.92725459923030895</v>
      </c>
      <c r="G50" s="30"/>
      <c r="H50" s="30"/>
    </row>
    <row r="51" spans="1:8" x14ac:dyDescent="0.2">
      <c r="A51" s="27" t="s">
        <v>417</v>
      </c>
      <c r="B51" s="27" t="s">
        <v>416</v>
      </c>
      <c r="C51" s="27" t="s">
        <v>143</v>
      </c>
      <c r="D51" s="31">
        <v>1088061</v>
      </c>
      <c r="E51" s="29">
        <v>6691.0311199999996</v>
      </c>
      <c r="F51" s="30">
        <v>0.925541294564587</v>
      </c>
      <c r="G51" s="30"/>
      <c r="H51" s="30"/>
    </row>
    <row r="52" spans="1:8" x14ac:dyDescent="0.2">
      <c r="A52" s="27" t="s">
        <v>419</v>
      </c>
      <c r="B52" s="27" t="s">
        <v>418</v>
      </c>
      <c r="C52" s="27" t="s">
        <v>252</v>
      </c>
      <c r="D52" s="31">
        <v>6313159</v>
      </c>
      <c r="E52" s="29">
        <v>6609.8774729999996</v>
      </c>
      <c r="F52" s="30">
        <v>0.91431566279633802</v>
      </c>
      <c r="G52" s="30"/>
      <c r="H52" s="30"/>
    </row>
    <row r="53" spans="1:8" x14ac:dyDescent="0.2">
      <c r="A53" s="27" t="s">
        <v>254</v>
      </c>
      <c r="B53" s="27" t="s">
        <v>253</v>
      </c>
      <c r="C53" s="27" t="s">
        <v>104</v>
      </c>
      <c r="D53" s="31">
        <v>1057947</v>
      </c>
      <c r="E53" s="29">
        <v>6122.8682630000003</v>
      </c>
      <c r="F53" s="30">
        <v>0.84694979248362001</v>
      </c>
      <c r="G53" s="30"/>
      <c r="H53" s="30"/>
    </row>
    <row r="54" spans="1:8" x14ac:dyDescent="0.2">
      <c r="A54" s="27" t="s">
        <v>421</v>
      </c>
      <c r="B54" s="27" t="s">
        <v>420</v>
      </c>
      <c r="C54" s="27" t="s">
        <v>422</v>
      </c>
      <c r="D54" s="31">
        <v>2073415</v>
      </c>
      <c r="E54" s="29">
        <v>5776.5341900000003</v>
      </c>
      <c r="F54" s="30">
        <v>0.79904290331700001</v>
      </c>
      <c r="G54" s="30"/>
      <c r="H54" s="30"/>
    </row>
    <row r="55" spans="1:8" x14ac:dyDescent="0.2">
      <c r="A55" s="27" t="s">
        <v>424</v>
      </c>
      <c r="B55" s="27" t="s">
        <v>423</v>
      </c>
      <c r="C55" s="27" t="s">
        <v>187</v>
      </c>
      <c r="D55" s="31">
        <v>9994157</v>
      </c>
      <c r="E55" s="29">
        <v>5506.7805070000004</v>
      </c>
      <c r="F55" s="30">
        <v>0.76172904712656797</v>
      </c>
      <c r="G55" s="30"/>
      <c r="H55" s="30"/>
    </row>
    <row r="56" spans="1:8" x14ac:dyDescent="0.2">
      <c r="A56" s="27" t="s">
        <v>426</v>
      </c>
      <c r="B56" s="27" t="s">
        <v>425</v>
      </c>
      <c r="C56" s="27" t="s">
        <v>427</v>
      </c>
      <c r="D56" s="31">
        <v>183330</v>
      </c>
      <c r="E56" s="29">
        <v>5430.6012600000004</v>
      </c>
      <c r="F56" s="30">
        <v>0.75119150252053801</v>
      </c>
      <c r="G56" s="30">
        <v>1426.5</v>
      </c>
      <c r="H56" s="30">
        <v>0.1973</v>
      </c>
    </row>
    <row r="57" spans="1:8" x14ac:dyDescent="0.2">
      <c r="A57" s="27" t="s">
        <v>429</v>
      </c>
      <c r="B57" s="27" t="s">
        <v>428</v>
      </c>
      <c r="C57" s="27" t="s">
        <v>146</v>
      </c>
      <c r="D57" s="31">
        <v>988899</v>
      </c>
      <c r="E57" s="29">
        <v>5389.0051009999997</v>
      </c>
      <c r="F57" s="30">
        <v>0.74543768638079599</v>
      </c>
      <c r="G57" s="30"/>
      <c r="H57" s="30"/>
    </row>
    <row r="58" spans="1:8" x14ac:dyDescent="0.2">
      <c r="A58" s="27" t="s">
        <v>431</v>
      </c>
      <c r="B58" s="27" t="s">
        <v>430</v>
      </c>
      <c r="C58" s="27" t="s">
        <v>121</v>
      </c>
      <c r="D58" s="31">
        <v>232322</v>
      </c>
      <c r="E58" s="29">
        <v>5290.6689059999999</v>
      </c>
      <c r="F58" s="30">
        <v>0.73183526732301996</v>
      </c>
      <c r="G58" s="30"/>
      <c r="H58" s="30"/>
    </row>
    <row r="59" spans="1:8" x14ac:dyDescent="0.2">
      <c r="A59" s="27" t="s">
        <v>433</v>
      </c>
      <c r="B59" s="27" t="s">
        <v>432</v>
      </c>
      <c r="C59" s="27" t="s">
        <v>121</v>
      </c>
      <c r="D59" s="31">
        <v>2017424</v>
      </c>
      <c r="E59" s="29">
        <v>5206.9713439999996</v>
      </c>
      <c r="F59" s="30">
        <v>0.72025774683386401</v>
      </c>
      <c r="G59" s="30"/>
      <c r="H59" s="30"/>
    </row>
    <row r="60" spans="1:8" x14ac:dyDescent="0.2">
      <c r="A60" s="27" t="s">
        <v>435</v>
      </c>
      <c r="B60" s="27" t="s">
        <v>434</v>
      </c>
      <c r="C60" s="27" t="s">
        <v>407</v>
      </c>
      <c r="D60" s="31">
        <v>18921468</v>
      </c>
      <c r="E60" s="29">
        <v>4607.3774579999999</v>
      </c>
      <c r="F60" s="30">
        <v>0.63731852692758295</v>
      </c>
      <c r="G60" s="30"/>
      <c r="H60" s="30"/>
    </row>
    <row r="61" spans="1:8" x14ac:dyDescent="0.2">
      <c r="A61" s="27" t="s">
        <v>437</v>
      </c>
      <c r="B61" s="27" t="s">
        <v>436</v>
      </c>
      <c r="C61" s="27" t="s">
        <v>438</v>
      </c>
      <c r="D61" s="31">
        <v>3834620</v>
      </c>
      <c r="E61" s="29">
        <v>4041.68948</v>
      </c>
      <c r="F61" s="30">
        <v>0.55906936411727104</v>
      </c>
      <c r="G61" s="30"/>
      <c r="H61" s="30"/>
    </row>
    <row r="62" spans="1:8" x14ac:dyDescent="0.2">
      <c r="A62" s="27" t="s">
        <v>440</v>
      </c>
      <c r="B62" s="27" t="s">
        <v>439</v>
      </c>
      <c r="C62" s="27" t="s">
        <v>270</v>
      </c>
      <c r="D62" s="31">
        <v>511514</v>
      </c>
      <c r="E62" s="29">
        <v>3327.9100840000001</v>
      </c>
      <c r="F62" s="30">
        <v>0.46033535819811</v>
      </c>
      <c r="G62" s="30"/>
      <c r="H62" s="30"/>
    </row>
    <row r="63" spans="1:8" x14ac:dyDescent="0.2">
      <c r="A63" s="27" t="s">
        <v>442</v>
      </c>
      <c r="B63" s="27" t="s">
        <v>441</v>
      </c>
      <c r="C63" s="27" t="s">
        <v>252</v>
      </c>
      <c r="D63" s="31">
        <v>160465</v>
      </c>
      <c r="E63" s="29">
        <v>3158.352363</v>
      </c>
      <c r="F63" s="30">
        <v>0.43688117456284398</v>
      </c>
      <c r="G63" s="30"/>
      <c r="H63" s="30"/>
    </row>
    <row r="64" spans="1:8" x14ac:dyDescent="0.2">
      <c r="A64" s="27" t="s">
        <v>261</v>
      </c>
      <c r="B64" s="27" t="s">
        <v>260</v>
      </c>
      <c r="C64" s="27" t="s">
        <v>262</v>
      </c>
      <c r="D64" s="31">
        <v>133261</v>
      </c>
      <c r="E64" s="29">
        <v>2593.325691</v>
      </c>
      <c r="F64" s="30">
        <v>0.35872348734132697</v>
      </c>
      <c r="G64" s="30"/>
      <c r="H64" s="30"/>
    </row>
    <row r="65" spans="1:10" x14ac:dyDescent="0.2">
      <c r="A65" s="27" t="s">
        <v>193</v>
      </c>
      <c r="B65" s="27" t="s">
        <v>192</v>
      </c>
      <c r="C65" s="27" t="s">
        <v>194</v>
      </c>
      <c r="D65" s="31">
        <v>991266</v>
      </c>
      <c r="E65" s="29">
        <v>2460.322212</v>
      </c>
      <c r="F65" s="30">
        <v>0.34032569335000901</v>
      </c>
      <c r="G65" s="30"/>
      <c r="H65" s="30"/>
    </row>
    <row r="66" spans="1:10" x14ac:dyDescent="0.2">
      <c r="A66" s="27" t="s">
        <v>444</v>
      </c>
      <c r="B66" s="27" t="s">
        <v>443</v>
      </c>
      <c r="C66" s="27" t="s">
        <v>115</v>
      </c>
      <c r="D66" s="31">
        <v>512700</v>
      </c>
      <c r="E66" s="29">
        <v>2388.6693</v>
      </c>
      <c r="F66" s="30">
        <v>0.33041425701943</v>
      </c>
      <c r="G66" s="30"/>
      <c r="H66" s="30"/>
    </row>
    <row r="67" spans="1:10" x14ac:dyDescent="0.2">
      <c r="A67" s="27" t="s">
        <v>446</v>
      </c>
      <c r="B67" s="27" t="s">
        <v>445</v>
      </c>
      <c r="C67" s="27" t="s">
        <v>427</v>
      </c>
      <c r="D67" s="31">
        <v>188328</v>
      </c>
      <c r="E67" s="29">
        <v>1063.1115600000001</v>
      </c>
      <c r="F67" s="30">
        <v>0.147055608001563</v>
      </c>
      <c r="G67" s="30"/>
      <c r="H67" s="30"/>
    </row>
    <row r="68" spans="1:10" x14ac:dyDescent="0.2">
      <c r="A68" s="27" t="s">
        <v>448</v>
      </c>
      <c r="B68" s="27" t="s">
        <v>447</v>
      </c>
      <c r="C68" s="27" t="s">
        <v>89</v>
      </c>
      <c r="D68" s="31">
        <v>250000</v>
      </c>
      <c r="E68" s="29">
        <v>1035.25</v>
      </c>
      <c r="F68" s="30">
        <v>0.143201639330888</v>
      </c>
      <c r="G68" s="30"/>
      <c r="H68" s="30"/>
    </row>
    <row r="69" spans="1:10" x14ac:dyDescent="0.2">
      <c r="A69" s="27" t="s">
        <v>450</v>
      </c>
      <c r="B69" s="27" t="s">
        <v>449</v>
      </c>
      <c r="C69" s="27" t="s">
        <v>289</v>
      </c>
      <c r="D69" s="31">
        <v>45772</v>
      </c>
      <c r="E69" s="29">
        <v>1012.751272</v>
      </c>
      <c r="F69" s="30">
        <v>0.14008948793512899</v>
      </c>
      <c r="G69" s="30"/>
      <c r="H69" s="30"/>
    </row>
    <row r="70" spans="1:10" x14ac:dyDescent="0.2">
      <c r="A70" s="27" t="s">
        <v>452</v>
      </c>
      <c r="B70" s="27" t="s">
        <v>451</v>
      </c>
      <c r="C70" s="27" t="s">
        <v>453</v>
      </c>
      <c r="D70" s="31">
        <v>2446869</v>
      </c>
      <c r="E70" s="29">
        <v>641.07967799999994</v>
      </c>
      <c r="F70" s="30">
        <v>8.8677769457926006E-2</v>
      </c>
      <c r="G70" s="30"/>
      <c r="H70" s="30"/>
    </row>
    <row r="71" spans="1:10" x14ac:dyDescent="0.2">
      <c r="A71" s="26" t="s">
        <v>33</v>
      </c>
      <c r="B71" s="26"/>
      <c r="C71" s="26"/>
      <c r="D71" s="32"/>
      <c r="E71" s="33">
        <f>SUM(E7:E70)</f>
        <v>704041.13436200004</v>
      </c>
      <c r="F71" s="34">
        <f>SUM(F7:F70)</f>
        <v>97.386954452563629</v>
      </c>
      <c r="G71" s="34">
        <f t="shared" ref="G71:H71" si="0">SUM(G7:G70)</f>
        <v>1426.5</v>
      </c>
      <c r="H71" s="34">
        <f t="shared" si="0"/>
        <v>0.1973</v>
      </c>
      <c r="I71" s="18"/>
      <c r="J71" s="18"/>
    </row>
    <row r="72" spans="1:10" x14ac:dyDescent="0.2">
      <c r="A72" s="27"/>
      <c r="B72" s="27"/>
      <c r="C72" s="27"/>
      <c r="D72" s="28"/>
      <c r="E72" s="29"/>
      <c r="F72" s="30"/>
      <c r="G72" s="30"/>
      <c r="H72" s="30"/>
    </row>
    <row r="73" spans="1:10" x14ac:dyDescent="0.2">
      <c r="A73" s="26" t="s">
        <v>35</v>
      </c>
      <c r="B73" s="26"/>
      <c r="C73" s="26"/>
      <c r="D73" s="32"/>
      <c r="E73" s="33">
        <f>E71</f>
        <v>704041.13436200004</v>
      </c>
      <c r="F73" s="34">
        <f>F71</f>
        <v>97.386954452563629</v>
      </c>
      <c r="G73" s="34"/>
      <c r="H73" s="34"/>
      <c r="I73" s="18"/>
      <c r="J73" s="18"/>
    </row>
    <row r="74" spans="1:10" x14ac:dyDescent="0.2">
      <c r="A74" s="26"/>
      <c r="B74" s="26"/>
      <c r="C74" s="26"/>
      <c r="D74" s="32"/>
      <c r="E74" s="33"/>
      <c r="F74" s="34"/>
      <c r="G74" s="34"/>
      <c r="H74" s="34"/>
      <c r="I74" s="18"/>
      <c r="J74" s="18"/>
    </row>
    <row r="75" spans="1:10" x14ac:dyDescent="0.2">
      <c r="A75" s="26" t="s">
        <v>1232</v>
      </c>
      <c r="B75" s="26"/>
      <c r="C75" s="26"/>
      <c r="D75" s="32"/>
      <c r="E75" s="33">
        <v>531.92499999999995</v>
      </c>
      <c r="F75" s="34">
        <v>7.3578876600900928E-2</v>
      </c>
      <c r="G75" s="34"/>
      <c r="H75" s="34"/>
      <c r="I75" s="18"/>
      <c r="J75" s="18"/>
    </row>
    <row r="76" spans="1:10" x14ac:dyDescent="0.2">
      <c r="A76" s="26" t="s">
        <v>37</v>
      </c>
      <c r="B76" s="26"/>
      <c r="C76" s="26"/>
      <c r="D76" s="32"/>
      <c r="E76" s="33">
        <f>E78-(E71)-E75</f>
        <v>18358.608764999943</v>
      </c>
      <c r="F76" s="33">
        <f>F78-(F71)-F75</f>
        <v>2.5394666708354703</v>
      </c>
      <c r="G76" s="34"/>
      <c r="H76" s="34"/>
      <c r="I76" s="18"/>
      <c r="J76" s="18"/>
    </row>
    <row r="77" spans="1:10" x14ac:dyDescent="0.2">
      <c r="A77" s="26"/>
      <c r="B77" s="26"/>
      <c r="C77" s="26"/>
      <c r="D77" s="32"/>
      <c r="E77" s="33"/>
      <c r="F77" s="34"/>
      <c r="G77" s="34"/>
      <c r="H77" s="34"/>
      <c r="I77" s="18"/>
      <c r="J77" s="18"/>
    </row>
    <row r="78" spans="1:10" x14ac:dyDescent="0.2">
      <c r="A78" s="35" t="s">
        <v>36</v>
      </c>
      <c r="B78" s="35"/>
      <c r="C78" s="35"/>
      <c r="D78" s="36"/>
      <c r="E78" s="37">
        <v>722931.66812699998</v>
      </c>
      <c r="F78" s="38">
        <v>100</v>
      </c>
      <c r="G78" s="38"/>
      <c r="H78" s="38"/>
      <c r="I78" s="18"/>
      <c r="J78" s="18"/>
    </row>
    <row r="81" spans="1:4" x14ac:dyDescent="0.2">
      <c r="A81" s="18" t="s">
        <v>39</v>
      </c>
    </row>
    <row r="82" spans="1:4" x14ac:dyDescent="0.2">
      <c r="A82" s="18" t="s">
        <v>40</v>
      </c>
    </row>
    <row r="83" spans="1:4" x14ac:dyDescent="0.2">
      <c r="A83" s="18" t="s">
        <v>41</v>
      </c>
      <c r="B83" s="18"/>
      <c r="C83" s="39" t="s">
        <v>43</v>
      </c>
      <c r="D83" s="19" t="s">
        <v>42</v>
      </c>
    </row>
    <row r="84" spans="1:4" x14ac:dyDescent="0.2">
      <c r="A84" s="9" t="s">
        <v>62</v>
      </c>
      <c r="C84" s="40">
        <v>68.490399999999994</v>
      </c>
      <c r="D84" s="40">
        <v>89.515000000000001</v>
      </c>
    </row>
    <row r="85" spans="1:4" x14ac:dyDescent="0.2">
      <c r="A85" s="9" t="s">
        <v>68</v>
      </c>
      <c r="C85" s="40">
        <v>27.4922</v>
      </c>
      <c r="D85" s="40">
        <v>35.9315</v>
      </c>
    </row>
    <row r="86" spans="1:4" x14ac:dyDescent="0.2">
      <c r="A86" s="9" t="s">
        <v>65</v>
      </c>
      <c r="C86" s="40">
        <v>74.822999999999993</v>
      </c>
      <c r="D86" s="40">
        <v>98.200800000000001</v>
      </c>
    </row>
    <row r="87" spans="1:4" x14ac:dyDescent="0.2">
      <c r="A87" s="9" t="s">
        <v>69</v>
      </c>
      <c r="C87" s="40">
        <v>31.113099999999999</v>
      </c>
      <c r="D87" s="40">
        <v>40.834000000000003</v>
      </c>
    </row>
    <row r="89" spans="1:4" x14ac:dyDescent="0.2">
      <c r="A89" s="9" t="s">
        <v>44</v>
      </c>
    </row>
    <row r="91" spans="1:4" x14ac:dyDescent="0.2">
      <c r="A91" s="18" t="s">
        <v>45</v>
      </c>
      <c r="D91" s="41" t="s">
        <v>46</v>
      </c>
    </row>
    <row r="93" spans="1:4" x14ac:dyDescent="0.2">
      <c r="A93" s="47" t="s">
        <v>1235</v>
      </c>
      <c r="D93" s="48" t="s">
        <v>723</v>
      </c>
    </row>
    <row r="95" spans="1:4" x14ac:dyDescent="0.2">
      <c r="A95" s="18" t="s">
        <v>709</v>
      </c>
      <c r="D95" s="42">
        <f>H71</f>
        <v>0.1973</v>
      </c>
    </row>
    <row r="97" spans="1:7" x14ac:dyDescent="0.2">
      <c r="A97" s="18" t="s">
        <v>710</v>
      </c>
      <c r="D97" s="45">
        <v>5.2999999999999999E-2</v>
      </c>
    </row>
    <row r="99" spans="1:7" x14ac:dyDescent="0.2">
      <c r="A99" s="18" t="s">
        <v>1205</v>
      </c>
      <c r="D99" s="9"/>
      <c r="F99" s="55"/>
      <c r="G99" s="55"/>
    </row>
    <row r="100" spans="1:7" x14ac:dyDescent="0.2">
      <c r="A100" s="49"/>
      <c r="D100" s="9"/>
      <c r="F100" s="55"/>
      <c r="G100" s="55"/>
    </row>
    <row r="101" spans="1:7" x14ac:dyDescent="0.2">
      <c r="A101" s="47" t="s">
        <v>813</v>
      </c>
      <c r="D101" s="9"/>
      <c r="F101" s="55"/>
      <c r="G101" s="55"/>
    </row>
    <row r="102" spans="1:7" x14ac:dyDescent="0.2">
      <c r="A102" s="58"/>
      <c r="D102" s="9"/>
      <c r="F102" s="55"/>
      <c r="G102" s="55"/>
    </row>
    <row r="103" spans="1:7" x14ac:dyDescent="0.2">
      <c r="A103" s="56"/>
      <c r="D103" s="9"/>
      <c r="F103" s="55"/>
      <c r="G103" s="55"/>
    </row>
    <row r="104" spans="1:7" x14ac:dyDescent="0.2">
      <c r="A104" s="56"/>
      <c r="D104" s="9"/>
      <c r="F104" s="55"/>
      <c r="G104" s="55"/>
    </row>
    <row r="105" spans="1:7" x14ac:dyDescent="0.2">
      <c r="A105" s="56"/>
      <c r="D105" s="9"/>
      <c r="F105" s="55"/>
      <c r="G105" s="55"/>
    </row>
    <row r="106" spans="1:7" x14ac:dyDescent="0.2">
      <c r="A106" s="56"/>
      <c r="D106" s="9"/>
      <c r="F106" s="55"/>
      <c r="G106" s="55"/>
    </row>
    <row r="107" spans="1:7" x14ac:dyDescent="0.2">
      <c r="A107" s="56"/>
      <c r="D107" s="9"/>
      <c r="F107" s="55"/>
      <c r="G107" s="55"/>
    </row>
    <row r="108" spans="1:7" x14ac:dyDescent="0.2">
      <c r="A108" s="56"/>
      <c r="D108" s="9"/>
      <c r="F108" s="55"/>
      <c r="G108" s="55"/>
    </row>
    <row r="109" spans="1:7" x14ac:dyDescent="0.2">
      <c r="A109" s="56"/>
      <c r="D109" s="9"/>
      <c r="F109" s="55"/>
      <c r="G109" s="55"/>
    </row>
    <row r="110" spans="1:7" x14ac:dyDescent="0.2">
      <c r="A110" s="56"/>
      <c r="D110" s="9"/>
      <c r="F110" s="55"/>
      <c r="G110" s="55"/>
    </row>
    <row r="111" spans="1:7" x14ac:dyDescent="0.2">
      <c r="A111" s="56"/>
      <c r="D111" s="9"/>
      <c r="F111" s="55"/>
      <c r="G111" s="55"/>
    </row>
    <row r="112" spans="1:7" x14ac:dyDescent="0.2">
      <c r="A112" s="56"/>
      <c r="D112" s="9"/>
      <c r="F112" s="55"/>
      <c r="G112" s="55"/>
    </row>
    <row r="113" spans="1:7" x14ac:dyDescent="0.2">
      <c r="A113" s="56"/>
      <c r="D113" s="9"/>
      <c r="F113" s="55"/>
      <c r="G113" s="55"/>
    </row>
    <row r="114" spans="1:7" x14ac:dyDescent="0.2">
      <c r="A114" s="56"/>
      <c r="D114" s="9"/>
      <c r="F114" s="55"/>
      <c r="G114" s="55"/>
    </row>
    <row r="115" spans="1:7" x14ac:dyDescent="0.2">
      <c r="A115" s="47" t="s">
        <v>1212</v>
      </c>
      <c r="D115" s="9"/>
      <c r="F115" s="55"/>
      <c r="G115" s="55"/>
    </row>
    <row r="116" spans="1:7" x14ac:dyDescent="0.2">
      <c r="A116" s="56"/>
      <c r="D116" s="9"/>
      <c r="F116" s="55"/>
      <c r="G116" s="55"/>
    </row>
    <row r="117" spans="1:7" x14ac:dyDescent="0.2">
      <c r="A117" s="47" t="s">
        <v>864</v>
      </c>
      <c r="D117" s="9"/>
      <c r="F117" s="55"/>
      <c r="G117" s="55"/>
    </row>
    <row r="118" spans="1:7" x14ac:dyDescent="0.2">
      <c r="A118" s="56"/>
      <c r="D118" s="9"/>
      <c r="F118" s="55"/>
      <c r="G118" s="55"/>
    </row>
    <row r="119" spans="1:7" x14ac:dyDescent="0.2">
      <c r="A119" s="56"/>
      <c r="D119" s="9"/>
      <c r="F119" s="55"/>
      <c r="G119" s="55"/>
    </row>
    <row r="120" spans="1:7" x14ac:dyDescent="0.2">
      <c r="A120" s="56"/>
      <c r="D120" s="9"/>
      <c r="F120" s="55"/>
      <c r="G120" s="55"/>
    </row>
    <row r="121" spans="1:7" x14ac:dyDescent="0.2">
      <c r="A121" s="56"/>
      <c r="D121" s="9"/>
      <c r="F121" s="55"/>
      <c r="G121" s="55"/>
    </row>
    <row r="122" spans="1:7" x14ac:dyDescent="0.2">
      <c r="A122" s="56"/>
      <c r="D122" s="9"/>
      <c r="F122" s="55"/>
      <c r="G122" s="55"/>
    </row>
    <row r="123" spans="1:7" x14ac:dyDescent="0.2">
      <c r="A123" s="56"/>
      <c r="D123" s="9"/>
      <c r="F123" s="55"/>
      <c r="G123" s="55"/>
    </row>
    <row r="124" spans="1:7" x14ac:dyDescent="0.2">
      <c r="A124" s="56"/>
      <c r="D124" s="9"/>
      <c r="F124" s="55"/>
      <c r="G124" s="55"/>
    </row>
    <row r="125" spans="1:7" x14ac:dyDescent="0.2">
      <c r="A125" s="56"/>
      <c r="D125" s="9"/>
      <c r="F125" s="55"/>
      <c r="G125" s="55"/>
    </row>
    <row r="126" spans="1:7" x14ac:dyDescent="0.2">
      <c r="A126" s="56"/>
      <c r="D126" s="9"/>
      <c r="F126" s="55"/>
      <c r="G126" s="55"/>
    </row>
    <row r="127" spans="1:7" x14ac:dyDescent="0.2">
      <c r="A127" s="56"/>
      <c r="D127" s="9"/>
      <c r="F127" s="55"/>
      <c r="G127" s="55"/>
    </row>
    <row r="128" spans="1:7" x14ac:dyDescent="0.2">
      <c r="A128" s="56"/>
      <c r="D128" s="9"/>
      <c r="F128" s="55"/>
      <c r="G128" s="55"/>
    </row>
    <row r="129" spans="1:7" x14ac:dyDescent="0.2">
      <c r="A129" s="56"/>
      <c r="D129" s="9"/>
      <c r="F129" s="55"/>
      <c r="G129" s="55"/>
    </row>
    <row r="130" spans="1:7" x14ac:dyDescent="0.2">
      <c r="D130" s="9"/>
      <c r="F130" s="55"/>
      <c r="G130" s="55"/>
    </row>
  </sheetData>
  <mergeCells count="1">
    <mergeCell ref="A1:H1"/>
  </mergeCells>
  <conditionalFormatting sqref="F2:G3 F5:G70 F131:G65540 F72:G75 F71 F77:G98 G76">
    <cfRule type="cellIs" dxfId="74" priority="4" stopIfTrue="1" operator="between">
      <formula>0.009</formula>
      <formula>-0.009</formula>
    </cfRule>
  </conditionalFormatting>
  <conditionalFormatting sqref="H5:H70 H72:H78">
    <cfRule type="cellIs" dxfId="73" priority="3" stopIfTrue="1" operator="between">
      <formula>0.009</formula>
      <formula>-0.009</formula>
    </cfRule>
  </conditionalFormatting>
  <conditionalFormatting sqref="F99:G130">
    <cfRule type="cellIs" dxfId="72" priority="2" stopIfTrue="1" operator="between">
      <formula>0.009</formula>
      <formula>-0.009</formula>
    </cfRule>
  </conditionalFormatting>
  <conditionalFormatting sqref="G71:H71">
    <cfRule type="cellIs" dxfId="7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4"/>
  <sheetViews>
    <sheetView showGridLines="0"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25.6640625" style="9" customWidth="1"/>
    <col min="4" max="4" width="15" style="10" bestFit="1" customWidth="1"/>
    <col min="5" max="5" width="23" style="13" bestFit="1" customWidth="1"/>
    <col min="6" max="6" width="14.6640625" style="14" bestFit="1" customWidth="1"/>
    <col min="7" max="16384" width="9.109375" style="9"/>
  </cols>
  <sheetData>
    <row r="1" spans="1:6" s="1" customFormat="1" ht="13.8" x14ac:dyDescent="0.2">
      <c r="A1" s="75" t="s">
        <v>14</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91</v>
      </c>
      <c r="B7" s="27" t="s">
        <v>90</v>
      </c>
      <c r="C7" s="27" t="s">
        <v>92</v>
      </c>
      <c r="D7" s="31">
        <v>4463996</v>
      </c>
      <c r="E7" s="29">
        <v>35803.479919999998</v>
      </c>
      <c r="F7" s="30">
        <v>4.4293200479376598</v>
      </c>
    </row>
    <row r="8" spans="1:6" x14ac:dyDescent="0.2">
      <c r="A8" s="27" t="s">
        <v>455</v>
      </c>
      <c r="B8" s="27" t="s">
        <v>454</v>
      </c>
      <c r="C8" s="27" t="s">
        <v>112</v>
      </c>
      <c r="D8" s="31">
        <v>7391052</v>
      </c>
      <c r="E8" s="29">
        <v>34412.738109999998</v>
      </c>
      <c r="F8" s="30">
        <v>4.2572685994666699</v>
      </c>
    </row>
    <row r="9" spans="1:6" x14ac:dyDescent="0.2">
      <c r="A9" s="27" t="s">
        <v>111</v>
      </c>
      <c r="B9" s="27" t="s">
        <v>110</v>
      </c>
      <c r="C9" s="27" t="s">
        <v>112</v>
      </c>
      <c r="D9" s="31">
        <v>2522087</v>
      </c>
      <c r="E9" s="29">
        <v>30379.79896</v>
      </c>
      <c r="F9" s="30">
        <v>3.75834563809192</v>
      </c>
    </row>
    <row r="10" spans="1:6" x14ac:dyDescent="0.2">
      <c r="A10" s="27" t="s">
        <v>94</v>
      </c>
      <c r="B10" s="27" t="s">
        <v>93</v>
      </c>
      <c r="C10" s="27" t="s">
        <v>92</v>
      </c>
      <c r="D10" s="31">
        <v>1730636</v>
      </c>
      <c r="E10" s="29">
        <v>27393.371930000001</v>
      </c>
      <c r="F10" s="30">
        <v>3.38888878235504</v>
      </c>
    </row>
    <row r="11" spans="1:6" x14ac:dyDescent="0.2">
      <c r="A11" s="27" t="s">
        <v>457</v>
      </c>
      <c r="B11" s="27" t="s">
        <v>456</v>
      </c>
      <c r="C11" s="27" t="s">
        <v>89</v>
      </c>
      <c r="D11" s="31">
        <v>754815</v>
      </c>
      <c r="E11" s="29">
        <v>24424.303769999999</v>
      </c>
      <c r="F11" s="30">
        <v>3.0215794271145402</v>
      </c>
    </row>
    <row r="12" spans="1:6" x14ac:dyDescent="0.2">
      <c r="A12" s="27" t="s">
        <v>459</v>
      </c>
      <c r="B12" s="27" t="s">
        <v>458</v>
      </c>
      <c r="C12" s="27" t="s">
        <v>143</v>
      </c>
      <c r="D12" s="31">
        <v>2252334</v>
      </c>
      <c r="E12" s="29">
        <v>24021.142110000001</v>
      </c>
      <c r="F12" s="30">
        <v>2.9717034925074</v>
      </c>
    </row>
    <row r="13" spans="1:6" x14ac:dyDescent="0.2">
      <c r="A13" s="27" t="s">
        <v>216</v>
      </c>
      <c r="B13" s="27" t="s">
        <v>215</v>
      </c>
      <c r="C13" s="27" t="s">
        <v>217</v>
      </c>
      <c r="D13" s="31">
        <v>11487252</v>
      </c>
      <c r="E13" s="29">
        <v>23761.38076</v>
      </c>
      <c r="F13" s="30">
        <v>2.9395678968109702</v>
      </c>
    </row>
    <row r="14" spans="1:6" x14ac:dyDescent="0.2">
      <c r="A14" s="27" t="s">
        <v>200</v>
      </c>
      <c r="B14" s="27" t="s">
        <v>199</v>
      </c>
      <c r="C14" s="27" t="s">
        <v>92</v>
      </c>
      <c r="D14" s="31">
        <v>24369927</v>
      </c>
      <c r="E14" s="29">
        <v>23748.493859999999</v>
      </c>
      <c r="F14" s="30">
        <v>2.9379736326597401</v>
      </c>
    </row>
    <row r="15" spans="1:6" x14ac:dyDescent="0.2">
      <c r="A15" s="27" t="s">
        <v>358</v>
      </c>
      <c r="B15" s="27" t="s">
        <v>357</v>
      </c>
      <c r="C15" s="27" t="s">
        <v>270</v>
      </c>
      <c r="D15" s="31">
        <v>1050123</v>
      </c>
      <c r="E15" s="29">
        <v>23421.41833</v>
      </c>
      <c r="F15" s="30">
        <v>2.89751046523982</v>
      </c>
    </row>
    <row r="16" spans="1:6" x14ac:dyDescent="0.2">
      <c r="A16" s="27" t="s">
        <v>302</v>
      </c>
      <c r="B16" s="27" t="s">
        <v>301</v>
      </c>
      <c r="C16" s="27" t="s">
        <v>146</v>
      </c>
      <c r="D16" s="31">
        <v>383016</v>
      </c>
      <c r="E16" s="29">
        <v>23269.562559999998</v>
      </c>
      <c r="F16" s="30">
        <v>2.8787240844757398</v>
      </c>
    </row>
    <row r="17" spans="1:6" x14ac:dyDescent="0.2">
      <c r="A17" s="27" t="s">
        <v>165</v>
      </c>
      <c r="B17" s="27" t="s">
        <v>164</v>
      </c>
      <c r="C17" s="27" t="s">
        <v>92</v>
      </c>
      <c r="D17" s="31">
        <v>13160416</v>
      </c>
      <c r="E17" s="29">
        <v>22129.2395</v>
      </c>
      <c r="F17" s="30">
        <v>2.7376524399856201</v>
      </c>
    </row>
    <row r="18" spans="1:6" x14ac:dyDescent="0.2">
      <c r="A18" s="27" t="s">
        <v>461</v>
      </c>
      <c r="B18" s="27" t="s">
        <v>460</v>
      </c>
      <c r="C18" s="27" t="s">
        <v>252</v>
      </c>
      <c r="D18" s="31">
        <v>2391632</v>
      </c>
      <c r="E18" s="29">
        <v>21651.444500000001</v>
      </c>
      <c r="F18" s="30">
        <v>2.67854346574532</v>
      </c>
    </row>
    <row r="19" spans="1:6" x14ac:dyDescent="0.2">
      <c r="A19" s="27" t="s">
        <v>463</v>
      </c>
      <c r="B19" s="27" t="s">
        <v>462</v>
      </c>
      <c r="C19" s="27" t="s">
        <v>427</v>
      </c>
      <c r="D19" s="31">
        <v>500865</v>
      </c>
      <c r="E19" s="29">
        <v>21347.116730000002</v>
      </c>
      <c r="F19" s="30">
        <v>2.6408944691724399</v>
      </c>
    </row>
    <row r="20" spans="1:6" x14ac:dyDescent="0.2">
      <c r="A20" s="27" t="s">
        <v>465</v>
      </c>
      <c r="B20" s="27" t="s">
        <v>464</v>
      </c>
      <c r="C20" s="27" t="s">
        <v>138</v>
      </c>
      <c r="D20" s="31">
        <v>14789858</v>
      </c>
      <c r="E20" s="29">
        <v>21060.75779</v>
      </c>
      <c r="F20" s="30">
        <v>2.6054684324664499</v>
      </c>
    </row>
    <row r="21" spans="1:6" x14ac:dyDescent="0.2">
      <c r="A21" s="27" t="s">
        <v>101</v>
      </c>
      <c r="B21" s="27" t="s">
        <v>100</v>
      </c>
      <c r="C21" s="27" t="s">
        <v>92</v>
      </c>
      <c r="D21" s="31">
        <v>1001436</v>
      </c>
      <c r="E21" s="29">
        <v>20340.667310000001</v>
      </c>
      <c r="F21" s="30">
        <v>2.5163846002099199</v>
      </c>
    </row>
    <row r="22" spans="1:6" x14ac:dyDescent="0.2">
      <c r="A22" s="27" t="s">
        <v>467</v>
      </c>
      <c r="B22" s="27" t="s">
        <v>466</v>
      </c>
      <c r="C22" s="27" t="s">
        <v>155</v>
      </c>
      <c r="D22" s="31">
        <v>10340848</v>
      </c>
      <c r="E22" s="29">
        <v>20335.277590000002</v>
      </c>
      <c r="F22" s="30">
        <v>2.5157178271783001</v>
      </c>
    </row>
    <row r="23" spans="1:6" x14ac:dyDescent="0.2">
      <c r="A23" s="27" t="s">
        <v>198</v>
      </c>
      <c r="B23" s="27" t="s">
        <v>197</v>
      </c>
      <c r="C23" s="27" t="s">
        <v>187</v>
      </c>
      <c r="D23" s="31">
        <v>2730269</v>
      </c>
      <c r="E23" s="29">
        <v>19124.16921</v>
      </c>
      <c r="F23" s="30">
        <v>2.3658891892988101</v>
      </c>
    </row>
    <row r="24" spans="1:6" x14ac:dyDescent="0.2">
      <c r="A24" s="27" t="s">
        <v>177</v>
      </c>
      <c r="B24" s="27" t="s">
        <v>176</v>
      </c>
      <c r="C24" s="27" t="s">
        <v>127</v>
      </c>
      <c r="D24" s="31">
        <v>3298612</v>
      </c>
      <c r="E24" s="29">
        <v>17979.084709999999</v>
      </c>
      <c r="F24" s="30">
        <v>2.2242284975513802</v>
      </c>
    </row>
    <row r="25" spans="1:6" x14ac:dyDescent="0.2">
      <c r="A25" s="27" t="s">
        <v>117</v>
      </c>
      <c r="B25" s="27" t="s">
        <v>116</v>
      </c>
      <c r="C25" s="27" t="s">
        <v>118</v>
      </c>
      <c r="D25" s="31">
        <v>686879</v>
      </c>
      <c r="E25" s="29">
        <v>16897.91028</v>
      </c>
      <c r="F25" s="30">
        <v>2.0904742482768102</v>
      </c>
    </row>
    <row r="26" spans="1:6" x14ac:dyDescent="0.2">
      <c r="A26" s="27" t="s">
        <v>469</v>
      </c>
      <c r="B26" s="27" t="s">
        <v>468</v>
      </c>
      <c r="C26" s="27" t="s">
        <v>146</v>
      </c>
      <c r="D26" s="31">
        <v>1679003</v>
      </c>
      <c r="E26" s="29">
        <v>16842.918590000001</v>
      </c>
      <c r="F26" s="30">
        <v>2.0836711164155699</v>
      </c>
    </row>
    <row r="27" spans="1:6" x14ac:dyDescent="0.2">
      <c r="A27" s="27" t="s">
        <v>272</v>
      </c>
      <c r="B27" s="27" t="s">
        <v>271</v>
      </c>
      <c r="C27" s="27" t="s">
        <v>127</v>
      </c>
      <c r="D27" s="31">
        <v>2047427</v>
      </c>
      <c r="E27" s="29">
        <v>16573.921569999999</v>
      </c>
      <c r="F27" s="30">
        <v>2.0503929575275599</v>
      </c>
    </row>
    <row r="28" spans="1:6" x14ac:dyDescent="0.2">
      <c r="A28" s="27" t="s">
        <v>471</v>
      </c>
      <c r="B28" s="27" t="s">
        <v>470</v>
      </c>
      <c r="C28" s="27" t="s">
        <v>127</v>
      </c>
      <c r="D28" s="31">
        <v>3091673</v>
      </c>
      <c r="E28" s="29">
        <v>16424.51281</v>
      </c>
      <c r="F28" s="30">
        <v>2.0319093012605101</v>
      </c>
    </row>
    <row r="29" spans="1:6" x14ac:dyDescent="0.2">
      <c r="A29" s="27" t="s">
        <v>152</v>
      </c>
      <c r="B29" s="27" t="s">
        <v>151</v>
      </c>
      <c r="C29" s="27" t="s">
        <v>104</v>
      </c>
      <c r="D29" s="31">
        <v>3864460</v>
      </c>
      <c r="E29" s="29">
        <v>16141.84942</v>
      </c>
      <c r="F29" s="30">
        <v>1.99694044842993</v>
      </c>
    </row>
    <row r="30" spans="1:6" x14ac:dyDescent="0.2">
      <c r="A30" s="27" t="s">
        <v>473</v>
      </c>
      <c r="B30" s="27" t="s">
        <v>472</v>
      </c>
      <c r="C30" s="27" t="s">
        <v>143</v>
      </c>
      <c r="D30" s="31">
        <v>482739</v>
      </c>
      <c r="E30" s="29">
        <v>16006.418390000001</v>
      </c>
      <c r="F30" s="30">
        <v>1.98018600507325</v>
      </c>
    </row>
    <row r="31" spans="1:6" x14ac:dyDescent="0.2">
      <c r="A31" s="27" t="s">
        <v>475</v>
      </c>
      <c r="B31" s="27" t="s">
        <v>474</v>
      </c>
      <c r="C31" s="27" t="s">
        <v>115</v>
      </c>
      <c r="D31" s="31">
        <v>721075</v>
      </c>
      <c r="E31" s="29">
        <v>15448.310799999999</v>
      </c>
      <c r="F31" s="30">
        <v>1.91114139983329</v>
      </c>
    </row>
    <row r="32" spans="1:6" x14ac:dyDescent="0.2">
      <c r="A32" s="27" t="s">
        <v>163</v>
      </c>
      <c r="B32" s="27" t="s">
        <v>162</v>
      </c>
      <c r="C32" s="27" t="s">
        <v>143</v>
      </c>
      <c r="D32" s="31">
        <v>2902529</v>
      </c>
      <c r="E32" s="29">
        <v>15320.999330000001</v>
      </c>
      <c r="F32" s="30">
        <v>1.8953914434697401</v>
      </c>
    </row>
    <row r="33" spans="1:6" x14ac:dyDescent="0.2">
      <c r="A33" s="27" t="s">
        <v>247</v>
      </c>
      <c r="B33" s="27" t="s">
        <v>246</v>
      </c>
      <c r="C33" s="27" t="s">
        <v>187</v>
      </c>
      <c r="D33" s="31">
        <v>11253507</v>
      </c>
      <c r="E33" s="29">
        <v>14607.052089999999</v>
      </c>
      <c r="F33" s="30">
        <v>1.8070676037098099</v>
      </c>
    </row>
    <row r="34" spans="1:6" x14ac:dyDescent="0.2">
      <c r="A34" s="27" t="s">
        <v>477</v>
      </c>
      <c r="B34" s="27" t="s">
        <v>476</v>
      </c>
      <c r="C34" s="27" t="s">
        <v>118</v>
      </c>
      <c r="D34" s="31">
        <v>1705821</v>
      </c>
      <c r="E34" s="29">
        <v>14252.134459999999</v>
      </c>
      <c r="F34" s="30">
        <v>1.7631600344612901</v>
      </c>
    </row>
    <row r="35" spans="1:6" x14ac:dyDescent="0.2">
      <c r="A35" s="27" t="s">
        <v>479</v>
      </c>
      <c r="B35" s="27" t="s">
        <v>478</v>
      </c>
      <c r="C35" s="27" t="s">
        <v>118</v>
      </c>
      <c r="D35" s="31">
        <v>6544174</v>
      </c>
      <c r="E35" s="29">
        <v>13932.54645</v>
      </c>
      <c r="F35" s="30">
        <v>1.7236231631030701</v>
      </c>
    </row>
    <row r="36" spans="1:6" x14ac:dyDescent="0.2">
      <c r="A36" s="27" t="s">
        <v>481</v>
      </c>
      <c r="B36" s="27" t="s">
        <v>480</v>
      </c>
      <c r="C36" s="27" t="s">
        <v>187</v>
      </c>
      <c r="D36" s="31">
        <v>576465</v>
      </c>
      <c r="E36" s="29">
        <v>13777.801729999999</v>
      </c>
      <c r="F36" s="30">
        <v>1.7044793845614301</v>
      </c>
    </row>
    <row r="37" spans="1:6" x14ac:dyDescent="0.2">
      <c r="A37" s="27" t="s">
        <v>483</v>
      </c>
      <c r="B37" s="27" t="s">
        <v>482</v>
      </c>
      <c r="C37" s="27" t="s">
        <v>422</v>
      </c>
      <c r="D37" s="31">
        <v>1985126</v>
      </c>
      <c r="E37" s="29">
        <v>13004.56043</v>
      </c>
      <c r="F37" s="30">
        <v>1.6088201581500301</v>
      </c>
    </row>
    <row r="38" spans="1:6" x14ac:dyDescent="0.2">
      <c r="A38" s="27" t="s">
        <v>485</v>
      </c>
      <c r="B38" s="27" t="s">
        <v>484</v>
      </c>
      <c r="C38" s="27" t="s">
        <v>138</v>
      </c>
      <c r="D38" s="31">
        <v>799918</v>
      </c>
      <c r="E38" s="29">
        <v>12553.91309</v>
      </c>
      <c r="F38" s="30">
        <v>1.55306967517821</v>
      </c>
    </row>
    <row r="39" spans="1:6" x14ac:dyDescent="0.2">
      <c r="A39" s="27" t="s">
        <v>440</v>
      </c>
      <c r="B39" s="27" t="s">
        <v>439</v>
      </c>
      <c r="C39" s="27" t="s">
        <v>270</v>
      </c>
      <c r="D39" s="31">
        <v>1898063</v>
      </c>
      <c r="E39" s="29">
        <v>12348.79788</v>
      </c>
      <c r="F39" s="30">
        <v>1.5276944626619999</v>
      </c>
    </row>
    <row r="40" spans="1:6" x14ac:dyDescent="0.2">
      <c r="A40" s="27" t="s">
        <v>487</v>
      </c>
      <c r="B40" s="27" t="s">
        <v>486</v>
      </c>
      <c r="C40" s="27" t="s">
        <v>488</v>
      </c>
      <c r="D40" s="31">
        <v>1536228</v>
      </c>
      <c r="E40" s="29">
        <v>12068.607169999999</v>
      </c>
      <c r="F40" s="30">
        <v>1.4930315100154401</v>
      </c>
    </row>
    <row r="41" spans="1:6" x14ac:dyDescent="0.2">
      <c r="A41" s="27" t="s">
        <v>231</v>
      </c>
      <c r="B41" s="27" t="s">
        <v>230</v>
      </c>
      <c r="C41" s="27" t="s">
        <v>118</v>
      </c>
      <c r="D41" s="31">
        <v>68736</v>
      </c>
      <c r="E41" s="29">
        <v>11652.33293</v>
      </c>
      <c r="F41" s="30">
        <v>1.44153339193329</v>
      </c>
    </row>
    <row r="42" spans="1:6" x14ac:dyDescent="0.2">
      <c r="A42" s="27" t="s">
        <v>140</v>
      </c>
      <c r="B42" s="27" t="s">
        <v>139</v>
      </c>
      <c r="C42" s="27" t="s">
        <v>109</v>
      </c>
      <c r="D42" s="31">
        <v>3725151</v>
      </c>
      <c r="E42" s="29">
        <v>11367.298280000001</v>
      </c>
      <c r="F42" s="30">
        <v>1.40627118578957</v>
      </c>
    </row>
    <row r="43" spans="1:6" x14ac:dyDescent="0.2">
      <c r="A43" s="27" t="s">
        <v>145</v>
      </c>
      <c r="B43" s="27" t="s">
        <v>144</v>
      </c>
      <c r="C43" s="27" t="s">
        <v>146</v>
      </c>
      <c r="D43" s="31">
        <v>3856067</v>
      </c>
      <c r="E43" s="29">
        <v>10141.45621</v>
      </c>
      <c r="F43" s="30">
        <v>1.25461981367745</v>
      </c>
    </row>
    <row r="44" spans="1:6" x14ac:dyDescent="0.2">
      <c r="A44" s="27" t="s">
        <v>240</v>
      </c>
      <c r="B44" s="27" t="s">
        <v>239</v>
      </c>
      <c r="C44" s="27" t="s">
        <v>92</v>
      </c>
      <c r="D44" s="31">
        <v>5434341</v>
      </c>
      <c r="E44" s="29">
        <v>9811.7026760000008</v>
      </c>
      <c r="F44" s="30">
        <v>1.21382534503117</v>
      </c>
    </row>
    <row r="45" spans="1:6" x14ac:dyDescent="0.2">
      <c r="A45" s="27" t="s">
        <v>490</v>
      </c>
      <c r="B45" s="27" t="s">
        <v>489</v>
      </c>
      <c r="C45" s="27" t="s">
        <v>245</v>
      </c>
      <c r="D45" s="31">
        <v>273988</v>
      </c>
      <c r="E45" s="29">
        <v>8219.5030060000008</v>
      </c>
      <c r="F45" s="30">
        <v>1.01685114212104</v>
      </c>
    </row>
    <row r="46" spans="1:6" x14ac:dyDescent="0.2">
      <c r="A46" s="27" t="s">
        <v>492</v>
      </c>
      <c r="B46" s="27" t="s">
        <v>491</v>
      </c>
      <c r="C46" s="27" t="s">
        <v>112</v>
      </c>
      <c r="D46" s="31">
        <v>408468</v>
      </c>
      <c r="E46" s="29">
        <v>8085.4198260000003</v>
      </c>
      <c r="F46" s="30">
        <v>1.0002634439813001</v>
      </c>
    </row>
    <row r="47" spans="1:6" x14ac:dyDescent="0.2">
      <c r="A47" s="27" t="s">
        <v>494</v>
      </c>
      <c r="B47" s="27" t="s">
        <v>493</v>
      </c>
      <c r="C47" s="27" t="s">
        <v>270</v>
      </c>
      <c r="D47" s="31">
        <v>832234</v>
      </c>
      <c r="E47" s="29">
        <v>8023.567994</v>
      </c>
      <c r="F47" s="30">
        <v>0.99261163024443699</v>
      </c>
    </row>
    <row r="48" spans="1:6" x14ac:dyDescent="0.2">
      <c r="A48" s="27" t="s">
        <v>496</v>
      </c>
      <c r="B48" s="27" t="s">
        <v>495</v>
      </c>
      <c r="C48" s="27" t="s">
        <v>89</v>
      </c>
      <c r="D48" s="31">
        <v>203304</v>
      </c>
      <c r="E48" s="29">
        <v>7977.0390479999996</v>
      </c>
      <c r="F48" s="30">
        <v>0.986855441354762</v>
      </c>
    </row>
    <row r="49" spans="1:9" x14ac:dyDescent="0.2">
      <c r="A49" s="27" t="s">
        <v>498</v>
      </c>
      <c r="B49" s="27" t="s">
        <v>497</v>
      </c>
      <c r="C49" s="27" t="s">
        <v>252</v>
      </c>
      <c r="D49" s="31">
        <v>821062</v>
      </c>
      <c r="E49" s="29">
        <v>7915.4482109999999</v>
      </c>
      <c r="F49" s="30">
        <v>0.97923591583090497</v>
      </c>
    </row>
    <row r="50" spans="1:9" x14ac:dyDescent="0.2">
      <c r="A50" s="27" t="s">
        <v>500</v>
      </c>
      <c r="B50" s="27" t="s">
        <v>499</v>
      </c>
      <c r="C50" s="27" t="s">
        <v>112</v>
      </c>
      <c r="D50" s="31">
        <v>583720</v>
      </c>
      <c r="E50" s="29">
        <v>7128.6805000000004</v>
      </c>
      <c r="F50" s="30">
        <v>0.88190331008450995</v>
      </c>
    </row>
    <row r="51" spans="1:9" x14ac:dyDescent="0.2">
      <c r="A51" s="27" t="s">
        <v>396</v>
      </c>
      <c r="B51" s="27" t="s">
        <v>395</v>
      </c>
      <c r="C51" s="27" t="s">
        <v>92</v>
      </c>
      <c r="D51" s="31">
        <v>12530441</v>
      </c>
      <c r="E51" s="29">
        <v>6139.9160899999997</v>
      </c>
      <c r="F51" s="30">
        <v>0.75958128904951505</v>
      </c>
    </row>
    <row r="52" spans="1:9" x14ac:dyDescent="0.2">
      <c r="A52" s="27" t="s">
        <v>502</v>
      </c>
      <c r="B52" s="27" t="s">
        <v>501</v>
      </c>
      <c r="C52" s="27" t="s">
        <v>227</v>
      </c>
      <c r="D52" s="31">
        <v>293194</v>
      </c>
      <c r="E52" s="29">
        <v>5622.434741</v>
      </c>
      <c r="F52" s="30">
        <v>0.69556263726815104</v>
      </c>
    </row>
    <row r="53" spans="1:9" x14ac:dyDescent="0.2">
      <c r="A53" s="27" t="s">
        <v>504</v>
      </c>
      <c r="B53" s="27" t="s">
        <v>503</v>
      </c>
      <c r="C53" s="27" t="s">
        <v>227</v>
      </c>
      <c r="D53" s="31">
        <v>2053763</v>
      </c>
      <c r="E53" s="29">
        <v>4411.4829239999999</v>
      </c>
      <c r="F53" s="30">
        <v>0.54575336811025399</v>
      </c>
    </row>
    <row r="54" spans="1:9" x14ac:dyDescent="0.2">
      <c r="A54" s="27" t="s">
        <v>411</v>
      </c>
      <c r="B54" s="27" t="s">
        <v>410</v>
      </c>
      <c r="C54" s="27" t="s">
        <v>270</v>
      </c>
      <c r="D54" s="31">
        <v>44595</v>
      </c>
      <c r="E54" s="29">
        <v>4070.80998</v>
      </c>
      <c r="F54" s="30">
        <v>0.50360803743232097</v>
      </c>
    </row>
    <row r="55" spans="1:9" x14ac:dyDescent="0.2">
      <c r="A55" s="27" t="s">
        <v>310</v>
      </c>
      <c r="B55" s="27" t="s">
        <v>309</v>
      </c>
      <c r="C55" s="27" t="s">
        <v>146</v>
      </c>
      <c r="D55" s="31">
        <v>18278</v>
      </c>
      <c r="E55" s="29">
        <v>1306.2372700000001</v>
      </c>
      <c r="F55" s="30">
        <v>0.16159722295995099</v>
      </c>
    </row>
    <row r="56" spans="1:9" x14ac:dyDescent="0.2">
      <c r="A56" s="27" t="s">
        <v>506</v>
      </c>
      <c r="B56" s="27" t="s">
        <v>505</v>
      </c>
      <c r="C56" s="27" t="s">
        <v>289</v>
      </c>
      <c r="D56" s="31">
        <v>881937</v>
      </c>
      <c r="E56" s="29">
        <v>1290.273831</v>
      </c>
      <c r="F56" s="30">
        <v>0.159622354021101</v>
      </c>
    </row>
    <row r="57" spans="1:9" x14ac:dyDescent="0.2">
      <c r="A57" s="26" t="s">
        <v>33</v>
      </c>
      <c r="B57" s="26"/>
      <c r="C57" s="26"/>
      <c r="D57" s="32"/>
      <c r="E57" s="33">
        <f>SUM(E7:E56)</f>
        <v>783969.30565699982</v>
      </c>
      <c r="F57" s="34">
        <f>SUM(F7:F56)</f>
        <v>96.986409429285388</v>
      </c>
      <c r="G57" s="18"/>
      <c r="H57" s="18"/>
      <c r="I57" s="18"/>
    </row>
    <row r="58" spans="1:9" x14ac:dyDescent="0.2">
      <c r="A58" s="27"/>
      <c r="B58" s="27"/>
      <c r="C58" s="27"/>
      <c r="D58" s="28"/>
      <c r="E58" s="29"/>
      <c r="F58" s="30"/>
    </row>
    <row r="59" spans="1:9" x14ac:dyDescent="0.2">
      <c r="A59" s="26" t="s">
        <v>206</v>
      </c>
      <c r="B59" s="27"/>
      <c r="C59" s="27"/>
      <c r="D59" s="28"/>
      <c r="E59" s="29"/>
      <c r="F59" s="30"/>
    </row>
    <row r="60" spans="1:9" x14ac:dyDescent="0.2">
      <c r="A60" s="27"/>
      <c r="B60" s="27" t="s">
        <v>717</v>
      </c>
      <c r="C60" s="27" t="s">
        <v>187</v>
      </c>
      <c r="D60" s="31">
        <v>8100</v>
      </c>
      <c r="E60" s="29">
        <v>8.0999999999999996E-4</v>
      </c>
      <c r="F60" s="30">
        <v>1.00206718644278E-7</v>
      </c>
    </row>
    <row r="61" spans="1:9" x14ac:dyDescent="0.2">
      <c r="A61" s="26" t="s">
        <v>33</v>
      </c>
      <c r="B61" s="26"/>
      <c r="C61" s="26"/>
      <c r="D61" s="32"/>
      <c r="E61" s="33">
        <f>SUM(E59:E60)</f>
        <v>8.0999999999999996E-4</v>
      </c>
      <c r="F61" s="34">
        <f>SUM(F59:F60)</f>
        <v>1.00206718644278E-7</v>
      </c>
      <c r="G61" s="18"/>
      <c r="H61" s="18"/>
      <c r="I61" s="18"/>
    </row>
    <row r="62" spans="1:9" x14ac:dyDescent="0.2">
      <c r="A62" s="27"/>
      <c r="B62" s="27"/>
      <c r="C62" s="27"/>
      <c r="D62" s="28"/>
      <c r="E62" s="29"/>
      <c r="F62" s="30"/>
    </row>
    <row r="63" spans="1:9" x14ac:dyDescent="0.2">
      <c r="A63" s="26" t="s">
        <v>35</v>
      </c>
      <c r="B63" s="26"/>
      <c r="C63" s="26"/>
      <c r="D63" s="32"/>
      <c r="E63" s="33">
        <f>E57+E61</f>
        <v>783969.30646699981</v>
      </c>
      <c r="F63" s="34">
        <f>F57+F61</f>
        <v>96.986409529492107</v>
      </c>
      <c r="G63" s="18"/>
      <c r="H63" s="18"/>
      <c r="I63" s="18"/>
    </row>
    <row r="64" spans="1:9" x14ac:dyDescent="0.2">
      <c r="A64" s="26"/>
      <c r="B64" s="26"/>
      <c r="C64" s="26"/>
      <c r="D64" s="32"/>
      <c r="E64" s="33"/>
      <c r="F64" s="34"/>
      <c r="G64" s="18"/>
      <c r="H64" s="18"/>
      <c r="I64" s="18"/>
    </row>
    <row r="65" spans="1:9" x14ac:dyDescent="0.2">
      <c r="A65" s="26" t="s">
        <v>37</v>
      </c>
      <c r="B65" s="26"/>
      <c r="C65" s="26"/>
      <c r="D65" s="32"/>
      <c r="E65" s="33">
        <f>E67-(E57+E61)</f>
        <v>24359.726714300225</v>
      </c>
      <c r="F65" s="34">
        <f>F67-(F57+F61)</f>
        <v>3.0135904705078929</v>
      </c>
      <c r="G65" s="18"/>
      <c r="H65" s="18"/>
      <c r="I65" s="18"/>
    </row>
    <row r="66" spans="1:9" x14ac:dyDescent="0.2">
      <c r="A66" s="26"/>
      <c r="B66" s="26"/>
      <c r="C66" s="26"/>
      <c r="D66" s="32"/>
      <c r="E66" s="33"/>
      <c r="F66" s="34"/>
      <c r="G66" s="18"/>
      <c r="H66" s="18"/>
      <c r="I66" s="18"/>
    </row>
    <row r="67" spans="1:9" x14ac:dyDescent="0.2">
      <c r="A67" s="35" t="s">
        <v>36</v>
      </c>
      <c r="B67" s="35"/>
      <c r="C67" s="35"/>
      <c r="D67" s="36"/>
      <c r="E67" s="37">
        <v>808329.03318130004</v>
      </c>
      <c r="F67" s="38">
        <v>100</v>
      </c>
      <c r="G67" s="18"/>
      <c r="H67" s="18"/>
      <c r="I67" s="18"/>
    </row>
    <row r="68" spans="1:9" x14ac:dyDescent="0.2">
      <c r="F68" s="20" t="s">
        <v>507</v>
      </c>
    </row>
    <row r="69" spans="1:9" x14ac:dyDescent="0.2">
      <c r="A69" s="51" t="s">
        <v>38</v>
      </c>
      <c r="F69" s="20"/>
    </row>
    <row r="70" spans="1:9" x14ac:dyDescent="0.2">
      <c r="A70" s="51" t="s">
        <v>721</v>
      </c>
      <c r="F70" s="20"/>
    </row>
    <row r="71" spans="1:9" x14ac:dyDescent="0.2">
      <c r="F71" s="20"/>
    </row>
    <row r="72" spans="1:9" x14ac:dyDescent="0.2">
      <c r="A72" s="18" t="s">
        <v>39</v>
      </c>
    </row>
    <row r="73" spans="1:9" x14ac:dyDescent="0.2">
      <c r="A73" s="18" t="s">
        <v>40</v>
      </c>
    </row>
    <row r="74" spans="1:9" x14ac:dyDescent="0.2">
      <c r="A74" s="18" t="s">
        <v>41</v>
      </c>
      <c r="B74" s="18"/>
      <c r="C74" s="39" t="s">
        <v>43</v>
      </c>
      <c r="D74" s="19" t="s">
        <v>42</v>
      </c>
    </row>
    <row r="75" spans="1:9" x14ac:dyDescent="0.2">
      <c r="A75" s="9" t="s">
        <v>62</v>
      </c>
      <c r="C75" s="40">
        <v>1254.0309</v>
      </c>
      <c r="D75" s="40">
        <v>1544.6876999999999</v>
      </c>
    </row>
    <row r="76" spans="1:9" x14ac:dyDescent="0.2">
      <c r="A76" s="9" t="s">
        <v>68</v>
      </c>
      <c r="C76" s="40">
        <v>65.828900000000004</v>
      </c>
      <c r="D76" s="40">
        <v>74.425600000000003</v>
      </c>
    </row>
    <row r="77" spans="1:9" x14ac:dyDescent="0.2">
      <c r="A77" s="9" t="s">
        <v>65</v>
      </c>
      <c r="C77" s="40">
        <v>1361.9514999999999</v>
      </c>
      <c r="D77" s="40">
        <v>1684.2221</v>
      </c>
    </row>
    <row r="78" spans="1:9" x14ac:dyDescent="0.2">
      <c r="A78" s="9" t="s">
        <v>69</v>
      </c>
      <c r="C78" s="40">
        <v>74.266199999999998</v>
      </c>
      <c r="D78" s="40">
        <v>85.160200000000003</v>
      </c>
    </row>
    <row r="80" spans="1:9" x14ac:dyDescent="0.2">
      <c r="A80" s="18" t="s">
        <v>45</v>
      </c>
    </row>
    <row r="81" spans="1:6" x14ac:dyDescent="0.2">
      <c r="A81" s="77" t="s">
        <v>59</v>
      </c>
      <c r="B81" s="78"/>
      <c r="C81" s="43" t="s">
        <v>60</v>
      </c>
    </row>
    <row r="82" spans="1:6" x14ac:dyDescent="0.2">
      <c r="A82" s="73" t="s">
        <v>68</v>
      </c>
      <c r="B82" s="74"/>
      <c r="C82" s="44">
        <v>6</v>
      </c>
    </row>
    <row r="83" spans="1:6" x14ac:dyDescent="0.2">
      <c r="A83" s="73" t="s">
        <v>69</v>
      </c>
      <c r="B83" s="74"/>
      <c r="C83" s="44">
        <v>6</v>
      </c>
    </row>
    <row r="84" spans="1:6" x14ac:dyDescent="0.2">
      <c r="A84" s="9" t="s">
        <v>61</v>
      </c>
    </row>
    <row r="85" spans="1:6" x14ac:dyDescent="0.2">
      <c r="A85" s="9" t="s">
        <v>44</v>
      </c>
    </row>
    <row r="87" spans="1:6" x14ac:dyDescent="0.2">
      <c r="A87" s="18" t="s">
        <v>201</v>
      </c>
      <c r="D87" s="45">
        <v>5.79E-2</v>
      </c>
    </row>
    <row r="88" spans="1:6" x14ac:dyDescent="0.2">
      <c r="A88" s="18"/>
      <c r="D88" s="45"/>
    </row>
    <row r="89" spans="1:6" x14ac:dyDescent="0.2">
      <c r="A89" s="18" t="s">
        <v>724</v>
      </c>
      <c r="D89" s="41" t="s">
        <v>718</v>
      </c>
    </row>
    <row r="90" spans="1:6" x14ac:dyDescent="0.2">
      <c r="A90" s="9" t="s">
        <v>713</v>
      </c>
    </row>
    <row r="91" spans="1:6" x14ac:dyDescent="0.2">
      <c r="A91" s="49" t="s">
        <v>714</v>
      </c>
    </row>
    <row r="92" spans="1:6" x14ac:dyDescent="0.2">
      <c r="A92" s="49"/>
    </row>
    <row r="93" spans="1:6" x14ac:dyDescent="0.2">
      <c r="A93" s="18" t="s">
        <v>1213</v>
      </c>
      <c r="D93" s="9"/>
      <c r="F93" s="55"/>
    </row>
    <row r="94" spans="1:6" x14ac:dyDescent="0.2">
      <c r="A94" s="18"/>
      <c r="D94" s="9"/>
      <c r="F94" s="55"/>
    </row>
    <row r="95" spans="1:6" x14ac:dyDescent="0.2">
      <c r="A95" s="47" t="s">
        <v>813</v>
      </c>
      <c r="D95" s="9"/>
      <c r="F95" s="55"/>
    </row>
    <row r="96" spans="1:6" x14ac:dyDescent="0.2">
      <c r="A96" s="58"/>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47" t="s">
        <v>1214</v>
      </c>
      <c r="D109" s="9"/>
      <c r="F109" s="55"/>
    </row>
    <row r="110" spans="1:6" x14ac:dyDescent="0.2">
      <c r="A110" s="56"/>
      <c r="D110" s="9"/>
      <c r="F110" s="55"/>
    </row>
    <row r="111" spans="1:6" x14ac:dyDescent="0.2">
      <c r="A111" s="47" t="s">
        <v>864</v>
      </c>
      <c r="D111" s="9"/>
      <c r="F111" s="55"/>
    </row>
    <row r="112" spans="1:6" x14ac:dyDescent="0.2">
      <c r="A112" s="56"/>
      <c r="D112" s="9"/>
      <c r="F112" s="55"/>
    </row>
    <row r="113" spans="1:6" x14ac:dyDescent="0.2">
      <c r="A113" s="56"/>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D124" s="9"/>
      <c r="F124" s="55"/>
    </row>
  </sheetData>
  <mergeCells count="4">
    <mergeCell ref="A1:F1"/>
    <mergeCell ref="A81:B81"/>
    <mergeCell ref="A82:B82"/>
    <mergeCell ref="A83:B83"/>
  </mergeCells>
  <conditionalFormatting sqref="F2:F3 F5:F92 F125:F65540">
    <cfRule type="cellIs" dxfId="70" priority="2" stopIfTrue="1" operator="between">
      <formula>0.009</formula>
      <formula>-0.009</formula>
    </cfRule>
  </conditionalFormatting>
  <conditionalFormatting sqref="F93:F124">
    <cfRule type="cellIs" dxfId="69" priority="1" stopIfTrue="1" operator="between">
      <formula>0.009</formula>
      <formula>-0.009</formula>
    </cfRule>
  </conditionalFormatting>
  <hyperlinks>
    <hyperlink ref="A91" r:id="rId1" xr:uid="{00000000-0004-0000-17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9"/>
  <sheetViews>
    <sheetView showGridLines="0" workbookViewId="0">
      <selection sqref="A1:F1"/>
    </sheetView>
  </sheetViews>
  <sheetFormatPr defaultColWidth="9.109375" defaultRowHeight="10.199999999999999" x14ac:dyDescent="0.2"/>
  <cols>
    <col min="1" max="1" width="38.6640625" style="9" bestFit="1" customWidth="1"/>
    <col min="2" max="2" width="37.44140625" style="9" bestFit="1" customWidth="1"/>
    <col min="3" max="3" width="24.6640625" style="9" bestFit="1" customWidth="1"/>
    <col min="4" max="4" width="15" style="10" bestFit="1" customWidth="1"/>
    <col min="5" max="5" width="23" style="13" bestFit="1" customWidth="1"/>
    <col min="6" max="6" width="14.6640625" style="14" bestFit="1" customWidth="1"/>
    <col min="7" max="16384" width="9.109375" style="9"/>
  </cols>
  <sheetData>
    <row r="1" spans="1:6" s="1" customFormat="1" ht="13.8" x14ac:dyDescent="0.2">
      <c r="A1" s="75" t="s">
        <v>15</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94</v>
      </c>
      <c r="B7" s="27" t="s">
        <v>93</v>
      </c>
      <c r="C7" s="27" t="s">
        <v>92</v>
      </c>
      <c r="D7" s="31">
        <v>395485</v>
      </c>
      <c r="E7" s="29">
        <v>6259.9343230000004</v>
      </c>
      <c r="F7" s="30">
        <v>8.9125305068247407</v>
      </c>
    </row>
    <row r="8" spans="1:6" x14ac:dyDescent="0.2">
      <c r="A8" s="27" t="s">
        <v>88</v>
      </c>
      <c r="B8" s="27" t="s">
        <v>87</v>
      </c>
      <c r="C8" s="27" t="s">
        <v>89</v>
      </c>
      <c r="D8" s="31">
        <v>347520</v>
      </c>
      <c r="E8" s="29">
        <v>5795.7647999999999</v>
      </c>
      <c r="F8" s="30">
        <v>8.2516729289942408</v>
      </c>
    </row>
    <row r="9" spans="1:6" x14ac:dyDescent="0.2">
      <c r="A9" s="27" t="s">
        <v>91</v>
      </c>
      <c r="B9" s="27" t="s">
        <v>90</v>
      </c>
      <c r="C9" s="27" t="s">
        <v>92</v>
      </c>
      <c r="D9" s="31">
        <v>583651</v>
      </c>
      <c r="E9" s="29">
        <v>4681.1728460000004</v>
      </c>
      <c r="F9" s="30">
        <v>6.6647817125500204</v>
      </c>
    </row>
    <row r="10" spans="1:6" x14ac:dyDescent="0.2">
      <c r="A10" s="27" t="s">
        <v>302</v>
      </c>
      <c r="B10" s="27" t="s">
        <v>301</v>
      </c>
      <c r="C10" s="27" t="s">
        <v>146</v>
      </c>
      <c r="D10" s="31">
        <v>71910</v>
      </c>
      <c r="E10" s="29">
        <v>4368.7841850000004</v>
      </c>
      <c r="F10" s="30">
        <v>6.2200209007761398</v>
      </c>
    </row>
    <row r="11" spans="1:6" x14ac:dyDescent="0.2">
      <c r="A11" s="27" t="s">
        <v>231</v>
      </c>
      <c r="B11" s="27" t="s">
        <v>230</v>
      </c>
      <c r="C11" s="27" t="s">
        <v>118</v>
      </c>
      <c r="D11" s="31">
        <v>21180</v>
      </c>
      <c r="E11" s="29">
        <v>3590.4971399999999</v>
      </c>
      <c r="F11" s="30">
        <v>5.1119410594041401</v>
      </c>
    </row>
    <row r="12" spans="1:6" x14ac:dyDescent="0.2">
      <c r="A12" s="27" t="s">
        <v>101</v>
      </c>
      <c r="B12" s="27" t="s">
        <v>100</v>
      </c>
      <c r="C12" s="27" t="s">
        <v>92</v>
      </c>
      <c r="D12" s="31">
        <v>169031</v>
      </c>
      <c r="E12" s="29">
        <v>3433.2731570000001</v>
      </c>
      <c r="F12" s="30">
        <v>4.8880946941565799</v>
      </c>
    </row>
    <row r="13" spans="1:6" x14ac:dyDescent="0.2">
      <c r="A13" s="27" t="s">
        <v>96</v>
      </c>
      <c r="B13" s="27" t="s">
        <v>95</v>
      </c>
      <c r="C13" s="27" t="s">
        <v>92</v>
      </c>
      <c r="D13" s="31">
        <v>458037</v>
      </c>
      <c r="E13" s="29">
        <v>3398.63454</v>
      </c>
      <c r="F13" s="30">
        <v>4.8387782453254102</v>
      </c>
    </row>
    <row r="14" spans="1:6" x14ac:dyDescent="0.2">
      <c r="A14" s="27" t="s">
        <v>120</v>
      </c>
      <c r="B14" s="27" t="s">
        <v>119</v>
      </c>
      <c r="C14" s="27" t="s">
        <v>121</v>
      </c>
      <c r="D14" s="31">
        <v>170417</v>
      </c>
      <c r="E14" s="29">
        <v>3010.6719309999999</v>
      </c>
      <c r="F14" s="30">
        <v>4.2864196406168</v>
      </c>
    </row>
    <row r="15" spans="1:6" x14ac:dyDescent="0.2">
      <c r="A15" s="27" t="s">
        <v>214</v>
      </c>
      <c r="B15" s="27" t="s">
        <v>213</v>
      </c>
      <c r="C15" s="27" t="s">
        <v>89</v>
      </c>
      <c r="D15" s="31">
        <v>234183</v>
      </c>
      <c r="E15" s="29">
        <v>2678.4680629999998</v>
      </c>
      <c r="F15" s="30">
        <v>3.8134470892664099</v>
      </c>
    </row>
    <row r="16" spans="1:6" x14ac:dyDescent="0.2">
      <c r="A16" s="27" t="s">
        <v>148</v>
      </c>
      <c r="B16" s="27" t="s">
        <v>147</v>
      </c>
      <c r="C16" s="27" t="s">
        <v>138</v>
      </c>
      <c r="D16" s="31">
        <v>484457</v>
      </c>
      <c r="E16" s="29">
        <v>2343.3185090000002</v>
      </c>
      <c r="F16" s="30">
        <v>3.3362806414653798</v>
      </c>
    </row>
    <row r="17" spans="1:6" x14ac:dyDescent="0.2">
      <c r="A17" s="27" t="s">
        <v>509</v>
      </c>
      <c r="B17" s="27" t="s">
        <v>508</v>
      </c>
      <c r="C17" s="27" t="s">
        <v>127</v>
      </c>
      <c r="D17" s="31">
        <v>73037</v>
      </c>
      <c r="E17" s="29">
        <v>2264.220037</v>
      </c>
      <c r="F17" s="30">
        <v>3.22366483619198</v>
      </c>
    </row>
    <row r="18" spans="1:6" x14ac:dyDescent="0.2">
      <c r="A18" s="27" t="s">
        <v>152</v>
      </c>
      <c r="B18" s="27" t="s">
        <v>151</v>
      </c>
      <c r="C18" s="27" t="s">
        <v>104</v>
      </c>
      <c r="D18" s="31">
        <v>523765</v>
      </c>
      <c r="E18" s="29">
        <v>2187.7664049999998</v>
      </c>
      <c r="F18" s="30">
        <v>3.1148146003270401</v>
      </c>
    </row>
    <row r="19" spans="1:6" x14ac:dyDescent="0.2">
      <c r="A19" s="27" t="s">
        <v>304</v>
      </c>
      <c r="B19" s="27" t="s">
        <v>303</v>
      </c>
      <c r="C19" s="27" t="s">
        <v>146</v>
      </c>
      <c r="D19" s="31">
        <v>1652430</v>
      </c>
      <c r="E19" s="29">
        <v>2173.7716650000002</v>
      </c>
      <c r="F19" s="30">
        <v>3.0948897032355802</v>
      </c>
    </row>
    <row r="20" spans="1:6" x14ac:dyDescent="0.2">
      <c r="A20" s="27" t="s">
        <v>114</v>
      </c>
      <c r="B20" s="27" t="s">
        <v>113</v>
      </c>
      <c r="C20" s="27" t="s">
        <v>115</v>
      </c>
      <c r="D20" s="31">
        <v>38978</v>
      </c>
      <c r="E20" s="29">
        <v>1816.0629759999999</v>
      </c>
      <c r="F20" s="30">
        <v>2.5856048707166202</v>
      </c>
    </row>
    <row r="21" spans="1:6" x14ac:dyDescent="0.2">
      <c r="A21" s="27" t="s">
        <v>473</v>
      </c>
      <c r="B21" s="27" t="s">
        <v>472</v>
      </c>
      <c r="C21" s="27" t="s">
        <v>143</v>
      </c>
      <c r="D21" s="31">
        <v>53462</v>
      </c>
      <c r="E21" s="29">
        <v>1772.6662650000001</v>
      </c>
      <c r="F21" s="30">
        <v>2.5238191568853598</v>
      </c>
    </row>
    <row r="22" spans="1:6" x14ac:dyDescent="0.2">
      <c r="A22" s="27" t="s">
        <v>103</v>
      </c>
      <c r="B22" s="27" t="s">
        <v>102</v>
      </c>
      <c r="C22" s="27" t="s">
        <v>104</v>
      </c>
      <c r="D22" s="31">
        <v>551423</v>
      </c>
      <c r="E22" s="29">
        <v>1711.616992</v>
      </c>
      <c r="F22" s="30">
        <v>2.4369007516821499</v>
      </c>
    </row>
    <row r="23" spans="1:6" x14ac:dyDescent="0.2">
      <c r="A23" s="27" t="s">
        <v>98</v>
      </c>
      <c r="B23" s="27" t="s">
        <v>97</v>
      </c>
      <c r="C23" s="27" t="s">
        <v>99</v>
      </c>
      <c r="D23" s="31">
        <v>242272</v>
      </c>
      <c r="E23" s="29">
        <v>1660.4111519999999</v>
      </c>
      <c r="F23" s="30">
        <v>2.3639968540404799</v>
      </c>
    </row>
    <row r="24" spans="1:6" x14ac:dyDescent="0.2">
      <c r="A24" s="27" t="s">
        <v>247</v>
      </c>
      <c r="B24" s="27" t="s">
        <v>246</v>
      </c>
      <c r="C24" s="27" t="s">
        <v>187</v>
      </c>
      <c r="D24" s="31">
        <v>1247117</v>
      </c>
      <c r="E24" s="29">
        <v>1618.7578659999999</v>
      </c>
      <c r="F24" s="30">
        <v>2.30469332735322</v>
      </c>
    </row>
    <row r="25" spans="1:6" x14ac:dyDescent="0.2">
      <c r="A25" s="27" t="s">
        <v>142</v>
      </c>
      <c r="B25" s="27" t="s">
        <v>141</v>
      </c>
      <c r="C25" s="27" t="s">
        <v>143</v>
      </c>
      <c r="D25" s="31">
        <v>93194</v>
      </c>
      <c r="E25" s="29">
        <v>1603.9619339999999</v>
      </c>
      <c r="F25" s="30">
        <v>2.28362773967726</v>
      </c>
    </row>
    <row r="26" spans="1:6" x14ac:dyDescent="0.2">
      <c r="A26" s="27" t="s">
        <v>167</v>
      </c>
      <c r="B26" s="27" t="s">
        <v>166</v>
      </c>
      <c r="C26" s="27" t="s">
        <v>168</v>
      </c>
      <c r="D26" s="31">
        <v>82066</v>
      </c>
      <c r="E26" s="29">
        <v>1398.1994749999999</v>
      </c>
      <c r="F26" s="30">
        <v>1.9906751145580399</v>
      </c>
    </row>
    <row r="27" spans="1:6" x14ac:dyDescent="0.2">
      <c r="A27" s="27" t="s">
        <v>419</v>
      </c>
      <c r="B27" s="27" t="s">
        <v>418</v>
      </c>
      <c r="C27" s="27" t="s">
        <v>252</v>
      </c>
      <c r="D27" s="31">
        <v>1262673</v>
      </c>
      <c r="E27" s="29">
        <v>1322.0186309999999</v>
      </c>
      <c r="F27" s="30">
        <v>1.88221325838632</v>
      </c>
    </row>
    <row r="28" spans="1:6" x14ac:dyDescent="0.2">
      <c r="A28" s="27" t="s">
        <v>137</v>
      </c>
      <c r="B28" s="27" t="s">
        <v>136</v>
      </c>
      <c r="C28" s="27" t="s">
        <v>138</v>
      </c>
      <c r="D28" s="31">
        <v>129322</v>
      </c>
      <c r="E28" s="29">
        <v>1143.5297849999999</v>
      </c>
      <c r="F28" s="30">
        <v>1.6280912176393201</v>
      </c>
    </row>
    <row r="29" spans="1:6" x14ac:dyDescent="0.2">
      <c r="A29" s="27" t="s">
        <v>511</v>
      </c>
      <c r="B29" s="27" t="s">
        <v>510</v>
      </c>
      <c r="C29" s="27" t="s">
        <v>407</v>
      </c>
      <c r="D29" s="31">
        <v>415251</v>
      </c>
      <c r="E29" s="29">
        <v>1081.1059789999999</v>
      </c>
      <c r="F29" s="30">
        <v>1.53921583227258</v>
      </c>
    </row>
    <row r="30" spans="1:6" x14ac:dyDescent="0.2">
      <c r="A30" s="27" t="s">
        <v>513</v>
      </c>
      <c r="B30" s="27" t="s">
        <v>512</v>
      </c>
      <c r="C30" s="27" t="s">
        <v>115</v>
      </c>
      <c r="D30" s="31">
        <v>129673</v>
      </c>
      <c r="E30" s="29">
        <v>1064.6153300000001</v>
      </c>
      <c r="F30" s="30">
        <v>1.5157374050709</v>
      </c>
    </row>
    <row r="31" spans="1:6" x14ac:dyDescent="0.2">
      <c r="A31" s="27" t="s">
        <v>310</v>
      </c>
      <c r="B31" s="27" t="s">
        <v>309</v>
      </c>
      <c r="C31" s="27" t="s">
        <v>146</v>
      </c>
      <c r="D31" s="31">
        <v>13931</v>
      </c>
      <c r="E31" s="29">
        <v>995.57891500000005</v>
      </c>
      <c r="F31" s="30">
        <v>1.4174473714983999</v>
      </c>
    </row>
    <row r="32" spans="1:6" x14ac:dyDescent="0.2">
      <c r="A32" s="27" t="s">
        <v>515</v>
      </c>
      <c r="B32" s="27" t="s">
        <v>514</v>
      </c>
      <c r="C32" s="27" t="s">
        <v>187</v>
      </c>
      <c r="D32" s="31">
        <v>521967</v>
      </c>
      <c r="E32" s="29">
        <v>939.27961649999997</v>
      </c>
      <c r="F32" s="30">
        <v>1.33729170380226</v>
      </c>
    </row>
    <row r="33" spans="1:9" x14ac:dyDescent="0.2">
      <c r="A33" s="27" t="s">
        <v>308</v>
      </c>
      <c r="B33" s="27" t="s">
        <v>307</v>
      </c>
      <c r="C33" s="27" t="s">
        <v>89</v>
      </c>
      <c r="D33" s="31">
        <v>78570</v>
      </c>
      <c r="E33" s="29">
        <v>824.98500000000001</v>
      </c>
      <c r="F33" s="30">
        <v>1.17456567446048</v>
      </c>
    </row>
    <row r="34" spans="1:9" x14ac:dyDescent="0.2">
      <c r="A34" s="27" t="s">
        <v>312</v>
      </c>
      <c r="B34" s="27" t="s">
        <v>311</v>
      </c>
      <c r="C34" s="27" t="s">
        <v>146</v>
      </c>
      <c r="D34" s="31">
        <v>61752</v>
      </c>
      <c r="E34" s="29">
        <v>694.71</v>
      </c>
      <c r="F34" s="30">
        <v>0.98908770426667203</v>
      </c>
    </row>
    <row r="35" spans="1:9" x14ac:dyDescent="0.2">
      <c r="A35" s="27" t="s">
        <v>145</v>
      </c>
      <c r="B35" s="27" t="s">
        <v>144</v>
      </c>
      <c r="C35" s="27" t="s">
        <v>146</v>
      </c>
      <c r="D35" s="31">
        <v>127691</v>
      </c>
      <c r="E35" s="29">
        <v>335.82733000000002</v>
      </c>
      <c r="F35" s="30">
        <v>0.47813142586072799</v>
      </c>
    </row>
    <row r="36" spans="1:9" x14ac:dyDescent="0.2">
      <c r="A36" s="27" t="s">
        <v>251</v>
      </c>
      <c r="B36" s="27" t="s">
        <v>250</v>
      </c>
      <c r="C36" s="27" t="s">
        <v>252</v>
      </c>
      <c r="D36" s="31">
        <v>109846</v>
      </c>
      <c r="E36" s="29">
        <v>147.74287000000001</v>
      </c>
      <c r="F36" s="30">
        <v>0.21034770783502399</v>
      </c>
    </row>
    <row r="37" spans="1:9" x14ac:dyDescent="0.2">
      <c r="A37" s="27" t="s">
        <v>169</v>
      </c>
      <c r="B37" s="27" t="s">
        <v>719</v>
      </c>
      <c r="C37" s="27" t="s">
        <v>99</v>
      </c>
      <c r="D37" s="31">
        <v>17305</v>
      </c>
      <c r="E37" s="29">
        <v>49.163505000000001</v>
      </c>
      <c r="F37" s="30">
        <v>6.9996139819713393E-2</v>
      </c>
    </row>
    <row r="38" spans="1:9" x14ac:dyDescent="0.2">
      <c r="A38" s="26" t="s">
        <v>33</v>
      </c>
      <c r="B38" s="26"/>
      <c r="C38" s="26"/>
      <c r="D38" s="32"/>
      <c r="E38" s="33">
        <f>SUM(E7:E37)</f>
        <v>66366.511222500005</v>
      </c>
      <c r="F38" s="34">
        <f>SUM(F7:F37)</f>
        <v>94.488779814959955</v>
      </c>
      <c r="G38" s="18"/>
      <c r="H38" s="18"/>
      <c r="I38" s="18"/>
    </row>
    <row r="39" spans="1:9" x14ac:dyDescent="0.2">
      <c r="A39" s="27"/>
      <c r="B39" s="27"/>
      <c r="C39" s="27"/>
      <c r="D39" s="28"/>
      <c r="E39" s="29"/>
      <c r="F39" s="30"/>
    </row>
    <row r="40" spans="1:9" x14ac:dyDescent="0.2">
      <c r="A40" s="26" t="s">
        <v>206</v>
      </c>
      <c r="B40" s="27"/>
      <c r="C40" s="27"/>
      <c r="D40" s="28"/>
      <c r="E40" s="29"/>
      <c r="F40" s="30"/>
    </row>
    <row r="41" spans="1:9" x14ac:dyDescent="0.2">
      <c r="A41" s="27"/>
      <c r="B41" s="27" t="s">
        <v>722</v>
      </c>
      <c r="C41" s="27" t="s">
        <v>89</v>
      </c>
      <c r="D41" s="31">
        <v>489000</v>
      </c>
      <c r="E41" s="29">
        <v>4.8899999999999999E-2</v>
      </c>
      <c r="F41" s="30">
        <v>6.9620976722143405E-5</v>
      </c>
    </row>
    <row r="42" spans="1:9" x14ac:dyDescent="0.2">
      <c r="A42" s="27"/>
      <c r="B42" s="27" t="s">
        <v>717</v>
      </c>
      <c r="C42" s="27" t="s">
        <v>187</v>
      </c>
      <c r="D42" s="31">
        <v>98000</v>
      </c>
      <c r="E42" s="29">
        <v>9.7999999999999997E-3</v>
      </c>
      <c r="F42" s="30">
        <v>1.39526701815339E-5</v>
      </c>
    </row>
    <row r="43" spans="1:9" x14ac:dyDescent="0.2">
      <c r="A43" s="27" t="s">
        <v>516</v>
      </c>
      <c r="B43" s="27" t="s">
        <v>725</v>
      </c>
      <c r="C43" s="27" t="s">
        <v>367</v>
      </c>
      <c r="D43" s="31">
        <v>44170</v>
      </c>
      <c r="E43" s="29">
        <v>4.4169999999999999E-3</v>
      </c>
      <c r="F43" s="30">
        <v>6.2886677746770502E-6</v>
      </c>
    </row>
    <row r="44" spans="1:9" x14ac:dyDescent="0.2">
      <c r="A44" s="27"/>
      <c r="B44" s="27" t="s">
        <v>726</v>
      </c>
      <c r="C44" s="27" t="s">
        <v>89</v>
      </c>
      <c r="D44" s="31">
        <v>23815</v>
      </c>
      <c r="E44" s="29">
        <v>2.3814999999999999E-3</v>
      </c>
      <c r="F44" s="30">
        <v>3.3906412282982499E-6</v>
      </c>
    </row>
    <row r="45" spans="1:9" x14ac:dyDescent="0.2">
      <c r="A45" s="26" t="s">
        <v>33</v>
      </c>
      <c r="B45" s="26"/>
      <c r="C45" s="26"/>
      <c r="D45" s="32"/>
      <c r="E45" s="33">
        <f>SUM(E40:E44)</f>
        <v>6.5498500000000001E-2</v>
      </c>
      <c r="F45" s="34">
        <f>SUM(F40:F44)</f>
        <v>9.3252955906652601E-5</v>
      </c>
      <c r="G45" s="18"/>
      <c r="H45" s="18"/>
      <c r="I45" s="18"/>
    </row>
    <row r="46" spans="1:9" x14ac:dyDescent="0.2">
      <c r="A46" s="27"/>
      <c r="B46" s="27"/>
      <c r="C46" s="27"/>
      <c r="D46" s="28"/>
      <c r="E46" s="29"/>
      <c r="F46" s="30"/>
    </row>
    <row r="47" spans="1:9" x14ac:dyDescent="0.2">
      <c r="A47" s="26" t="s">
        <v>35</v>
      </c>
      <c r="B47" s="26"/>
      <c r="C47" s="26"/>
      <c r="D47" s="32"/>
      <c r="E47" s="33">
        <f>E38+E45</f>
        <v>66366.576721000005</v>
      </c>
      <c r="F47" s="34">
        <f>F38+F45</f>
        <v>94.488873067915861</v>
      </c>
      <c r="G47" s="18"/>
      <c r="H47" s="18"/>
      <c r="I47" s="18"/>
    </row>
    <row r="48" spans="1:9" x14ac:dyDescent="0.2">
      <c r="A48" s="26"/>
      <c r="B48" s="26"/>
      <c r="C48" s="26"/>
      <c r="D48" s="32"/>
      <c r="E48" s="33"/>
      <c r="F48" s="34"/>
      <c r="G48" s="18"/>
      <c r="H48" s="18"/>
      <c r="I48" s="18"/>
    </row>
    <row r="49" spans="1:9" x14ac:dyDescent="0.2">
      <c r="A49" s="26" t="s">
        <v>37</v>
      </c>
      <c r="B49" s="26"/>
      <c r="C49" s="26"/>
      <c r="D49" s="32"/>
      <c r="E49" s="33">
        <f>E51-(E38+E45)</f>
        <v>3870.8751250999921</v>
      </c>
      <c r="F49" s="34">
        <f>F51-(F38+F45)</f>
        <v>5.5111269320841387</v>
      </c>
      <c r="G49" s="18"/>
      <c r="H49" s="18"/>
      <c r="I49" s="18"/>
    </row>
    <row r="50" spans="1:9" x14ac:dyDescent="0.2">
      <c r="A50" s="26"/>
      <c r="B50" s="26"/>
      <c r="C50" s="26"/>
      <c r="D50" s="32"/>
      <c r="E50" s="33"/>
      <c r="F50" s="34"/>
      <c r="G50" s="18"/>
      <c r="H50" s="18"/>
      <c r="I50" s="18"/>
    </row>
    <row r="51" spans="1:9" x14ac:dyDescent="0.2">
      <c r="A51" s="35" t="s">
        <v>36</v>
      </c>
      <c r="B51" s="35"/>
      <c r="C51" s="35"/>
      <c r="D51" s="36"/>
      <c r="E51" s="37">
        <v>70237.451846099997</v>
      </c>
      <c r="F51" s="38">
        <v>100</v>
      </c>
      <c r="G51" s="18"/>
      <c r="H51" s="18"/>
      <c r="I51" s="18"/>
    </row>
    <row r="52" spans="1:9" x14ac:dyDescent="0.2">
      <c r="F52" s="20" t="s">
        <v>507</v>
      </c>
    </row>
    <row r="53" spans="1:9" x14ac:dyDescent="0.2">
      <c r="A53" s="51" t="s">
        <v>38</v>
      </c>
      <c r="F53" s="20"/>
    </row>
    <row r="54" spans="1:9" x14ac:dyDescent="0.2">
      <c r="A54" s="51" t="s">
        <v>721</v>
      </c>
      <c r="F54" s="20"/>
    </row>
    <row r="55" spans="1:9" ht="11.4" x14ac:dyDescent="0.2">
      <c r="A55" s="50" t="s">
        <v>720</v>
      </c>
      <c r="F55" s="20"/>
    </row>
    <row r="57" spans="1:9" x14ac:dyDescent="0.2">
      <c r="A57" s="18" t="s">
        <v>39</v>
      </c>
    </row>
    <row r="58" spans="1:9" x14ac:dyDescent="0.2">
      <c r="A58" s="18" t="s">
        <v>40</v>
      </c>
    </row>
    <row r="59" spans="1:9" x14ac:dyDescent="0.2">
      <c r="A59" s="18" t="s">
        <v>41</v>
      </c>
      <c r="B59" s="18"/>
      <c r="C59" s="39" t="s">
        <v>43</v>
      </c>
      <c r="D59" s="19" t="s">
        <v>42</v>
      </c>
    </row>
    <row r="60" spans="1:9" x14ac:dyDescent="0.2">
      <c r="A60" s="9" t="s">
        <v>62</v>
      </c>
      <c r="C60" s="40">
        <v>99.648300000000006</v>
      </c>
      <c r="D60" s="40">
        <v>122.4742</v>
      </c>
    </row>
    <row r="61" spans="1:9" x14ac:dyDescent="0.2">
      <c r="A61" s="9" t="s">
        <v>68</v>
      </c>
      <c r="C61" s="40">
        <v>21.9756</v>
      </c>
      <c r="D61" s="40">
        <v>24.872299999999999</v>
      </c>
    </row>
    <row r="62" spans="1:9" x14ac:dyDescent="0.2">
      <c r="A62" s="9" t="s">
        <v>65</v>
      </c>
      <c r="C62" s="40">
        <v>105.6063</v>
      </c>
      <c r="D62" s="40">
        <v>130.2371</v>
      </c>
    </row>
    <row r="63" spans="1:9" x14ac:dyDescent="0.2">
      <c r="A63" s="9" t="s">
        <v>69</v>
      </c>
      <c r="C63" s="40">
        <v>23.7256</v>
      </c>
      <c r="D63" s="40">
        <v>27.118300000000001</v>
      </c>
    </row>
    <row r="65" spans="1:6" x14ac:dyDescent="0.2">
      <c r="A65" s="18" t="s">
        <v>45</v>
      </c>
    </row>
    <row r="66" spans="1:6" x14ac:dyDescent="0.2">
      <c r="A66" s="77" t="s">
        <v>59</v>
      </c>
      <c r="B66" s="78"/>
      <c r="C66" s="43" t="s">
        <v>60</v>
      </c>
    </row>
    <row r="67" spans="1:6" x14ac:dyDescent="0.2">
      <c r="A67" s="73" t="s">
        <v>68</v>
      </c>
      <c r="B67" s="74"/>
      <c r="C67" s="44">
        <v>2.25</v>
      </c>
    </row>
    <row r="68" spans="1:6" x14ac:dyDescent="0.2">
      <c r="A68" s="73" t="s">
        <v>69</v>
      </c>
      <c r="B68" s="74"/>
      <c r="C68" s="44">
        <v>2.25</v>
      </c>
    </row>
    <row r="69" spans="1:6" x14ac:dyDescent="0.2">
      <c r="A69" s="9" t="s">
        <v>61</v>
      </c>
    </row>
    <row r="70" spans="1:6" x14ac:dyDescent="0.2">
      <c r="A70" s="9" t="s">
        <v>44</v>
      </c>
    </row>
    <row r="72" spans="1:6" x14ac:dyDescent="0.2">
      <c r="A72" s="18" t="s">
        <v>201</v>
      </c>
      <c r="D72" s="45">
        <v>8.3340396739014902E-2</v>
      </c>
    </row>
    <row r="74" spans="1:6" x14ac:dyDescent="0.2">
      <c r="A74" s="18" t="s">
        <v>724</v>
      </c>
      <c r="D74" s="41" t="s">
        <v>718</v>
      </c>
    </row>
    <row r="75" spans="1:6" x14ac:dyDescent="0.2">
      <c r="A75" s="9" t="s">
        <v>713</v>
      </c>
    </row>
    <row r="76" spans="1:6" x14ac:dyDescent="0.2">
      <c r="A76" s="49" t="s">
        <v>714</v>
      </c>
    </row>
    <row r="77" spans="1:6" x14ac:dyDescent="0.2">
      <c r="A77" s="49"/>
    </row>
    <row r="78" spans="1:6" x14ac:dyDescent="0.2">
      <c r="A78" s="18" t="s">
        <v>1213</v>
      </c>
      <c r="D78" s="9"/>
      <c r="F78" s="55"/>
    </row>
    <row r="79" spans="1:6" x14ac:dyDescent="0.2">
      <c r="A79" s="18"/>
      <c r="D79" s="9"/>
      <c r="F79" s="55"/>
    </row>
    <row r="80" spans="1:6" x14ac:dyDescent="0.2">
      <c r="A80" s="47" t="s">
        <v>813</v>
      </c>
      <c r="D80" s="9"/>
      <c r="F80" s="55"/>
    </row>
    <row r="81" spans="1:6" x14ac:dyDescent="0.2">
      <c r="A81" s="58"/>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47" t="s">
        <v>1215</v>
      </c>
      <c r="D94" s="9"/>
      <c r="F94" s="55"/>
    </row>
    <row r="95" spans="1:6" x14ac:dyDescent="0.2">
      <c r="A95" s="56"/>
      <c r="D95" s="9"/>
      <c r="F95" s="55"/>
    </row>
    <row r="96" spans="1:6" x14ac:dyDescent="0.2">
      <c r="A96" s="47" t="s">
        <v>864</v>
      </c>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D109" s="9"/>
      <c r="F109" s="55"/>
    </row>
  </sheetData>
  <mergeCells count="4">
    <mergeCell ref="A1:F1"/>
    <mergeCell ref="A66:B66"/>
    <mergeCell ref="A67:B67"/>
    <mergeCell ref="A68:B68"/>
  </mergeCells>
  <conditionalFormatting sqref="F2:F3 F5:F77 F110:F65537">
    <cfRule type="cellIs" dxfId="68" priority="2" stopIfTrue="1" operator="between">
      <formula>0.009</formula>
      <formula>-0.009</formula>
    </cfRule>
  </conditionalFormatting>
  <conditionalFormatting sqref="F78:F109">
    <cfRule type="cellIs" dxfId="67" priority="1" stopIfTrue="1" operator="between">
      <formula>0.009</formula>
      <formula>-0.009</formula>
    </cfRule>
  </conditionalFormatting>
  <hyperlinks>
    <hyperlink ref="A76" r:id="rId1" xr:uid="{00000000-0004-0000-18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3"/>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4.6640625" style="9" bestFit="1" customWidth="1"/>
    <col min="4" max="4" width="15" style="10" bestFit="1" customWidth="1"/>
    <col min="5" max="5" width="23" style="13" bestFit="1" customWidth="1"/>
    <col min="6" max="6" width="13.5546875" style="14" bestFit="1" customWidth="1"/>
    <col min="7" max="16384" width="9.109375" style="9"/>
  </cols>
  <sheetData>
    <row r="1" spans="1:6" s="1" customFormat="1" ht="13.8" x14ac:dyDescent="0.2">
      <c r="A1" s="75" t="s">
        <v>16</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91</v>
      </c>
      <c r="B7" s="27" t="s">
        <v>90</v>
      </c>
      <c r="C7" s="27" t="s">
        <v>92</v>
      </c>
      <c r="D7" s="31">
        <v>9450000</v>
      </c>
      <c r="E7" s="29">
        <v>75793.725000000006</v>
      </c>
      <c r="F7" s="30">
        <v>9.5535800594126403</v>
      </c>
    </row>
    <row r="8" spans="1:6" x14ac:dyDescent="0.2">
      <c r="A8" s="27" t="s">
        <v>106</v>
      </c>
      <c r="B8" s="27" t="s">
        <v>105</v>
      </c>
      <c r="C8" s="27" t="s">
        <v>92</v>
      </c>
      <c r="D8" s="31">
        <v>14700000</v>
      </c>
      <c r="E8" s="29">
        <v>73816.05</v>
      </c>
      <c r="F8" s="30">
        <v>9.3042998393944405</v>
      </c>
    </row>
    <row r="9" spans="1:6" x14ac:dyDescent="0.2">
      <c r="A9" s="27" t="s">
        <v>120</v>
      </c>
      <c r="B9" s="27" t="s">
        <v>119</v>
      </c>
      <c r="C9" s="27" t="s">
        <v>121</v>
      </c>
      <c r="D9" s="31">
        <v>2650000</v>
      </c>
      <c r="E9" s="29">
        <v>46816.224999999999</v>
      </c>
      <c r="F9" s="30">
        <v>5.9010499037614998</v>
      </c>
    </row>
    <row r="10" spans="1:6" x14ac:dyDescent="0.2">
      <c r="A10" s="27" t="s">
        <v>96</v>
      </c>
      <c r="B10" s="27" t="s">
        <v>95</v>
      </c>
      <c r="C10" s="27" t="s">
        <v>92</v>
      </c>
      <c r="D10" s="31">
        <v>6000000</v>
      </c>
      <c r="E10" s="29">
        <v>44520</v>
      </c>
      <c r="F10" s="30">
        <v>5.6116173765710897</v>
      </c>
    </row>
    <row r="11" spans="1:6" x14ac:dyDescent="0.2">
      <c r="A11" s="27" t="s">
        <v>94</v>
      </c>
      <c r="B11" s="27" t="s">
        <v>93</v>
      </c>
      <c r="C11" s="27" t="s">
        <v>92</v>
      </c>
      <c r="D11" s="31">
        <v>2540000</v>
      </c>
      <c r="E11" s="29">
        <v>40204.39</v>
      </c>
      <c r="F11" s="30">
        <v>5.0676472043674998</v>
      </c>
    </row>
    <row r="12" spans="1:6" x14ac:dyDescent="0.2">
      <c r="A12" s="27" t="s">
        <v>98</v>
      </c>
      <c r="B12" s="27" t="s">
        <v>97</v>
      </c>
      <c r="C12" s="27" t="s">
        <v>99</v>
      </c>
      <c r="D12" s="31">
        <v>5600000</v>
      </c>
      <c r="E12" s="29">
        <v>38379.599999999999</v>
      </c>
      <c r="F12" s="30">
        <v>4.8376376968968504</v>
      </c>
    </row>
    <row r="13" spans="1:6" x14ac:dyDescent="0.2">
      <c r="A13" s="27" t="s">
        <v>369</v>
      </c>
      <c r="B13" s="27" t="s">
        <v>368</v>
      </c>
      <c r="C13" s="27" t="s">
        <v>252</v>
      </c>
      <c r="D13" s="31">
        <v>4324366</v>
      </c>
      <c r="E13" s="29">
        <v>33297.618199999997</v>
      </c>
      <c r="F13" s="30">
        <v>4.1970685734400197</v>
      </c>
    </row>
    <row r="14" spans="1:6" x14ac:dyDescent="0.2">
      <c r="A14" s="27" t="s">
        <v>200</v>
      </c>
      <c r="B14" s="27" t="s">
        <v>199</v>
      </c>
      <c r="C14" s="27" t="s">
        <v>92</v>
      </c>
      <c r="D14" s="31">
        <v>34000000</v>
      </c>
      <c r="E14" s="29">
        <v>33133</v>
      </c>
      <c r="F14" s="30">
        <v>4.1763189249310404</v>
      </c>
    </row>
    <row r="15" spans="1:6" x14ac:dyDescent="0.2">
      <c r="A15" s="27" t="s">
        <v>152</v>
      </c>
      <c r="B15" s="27" t="s">
        <v>151</v>
      </c>
      <c r="C15" s="27" t="s">
        <v>104</v>
      </c>
      <c r="D15" s="31">
        <v>7000000</v>
      </c>
      <c r="E15" s="29">
        <v>29239</v>
      </c>
      <c r="F15" s="30">
        <v>3.6854914751473999</v>
      </c>
    </row>
    <row r="16" spans="1:6" x14ac:dyDescent="0.2">
      <c r="A16" s="27" t="s">
        <v>88</v>
      </c>
      <c r="B16" s="27" t="s">
        <v>87</v>
      </c>
      <c r="C16" s="27" t="s">
        <v>89</v>
      </c>
      <c r="D16" s="31">
        <v>1725000</v>
      </c>
      <c r="E16" s="29">
        <v>28768.6875</v>
      </c>
      <c r="F16" s="30">
        <v>3.6262099433096</v>
      </c>
    </row>
    <row r="17" spans="1:6" x14ac:dyDescent="0.2">
      <c r="A17" s="27" t="s">
        <v>129</v>
      </c>
      <c r="B17" s="27" t="s">
        <v>128</v>
      </c>
      <c r="C17" s="27" t="s">
        <v>124</v>
      </c>
      <c r="D17" s="31">
        <v>21636731</v>
      </c>
      <c r="E17" s="29">
        <v>28701.123670000001</v>
      </c>
      <c r="F17" s="30">
        <v>3.6176937177378199</v>
      </c>
    </row>
    <row r="18" spans="1:6" x14ac:dyDescent="0.2">
      <c r="A18" s="27" t="s">
        <v>235</v>
      </c>
      <c r="B18" s="27" t="s">
        <v>234</v>
      </c>
      <c r="C18" s="27" t="s">
        <v>143</v>
      </c>
      <c r="D18" s="31">
        <v>1125000</v>
      </c>
      <c r="E18" s="29">
        <v>26250.75</v>
      </c>
      <c r="F18" s="30">
        <v>3.3088311960472501</v>
      </c>
    </row>
    <row r="19" spans="1:6" x14ac:dyDescent="0.2">
      <c r="A19" s="27" t="s">
        <v>518</v>
      </c>
      <c r="B19" s="27" t="s">
        <v>517</v>
      </c>
      <c r="C19" s="27" t="s">
        <v>115</v>
      </c>
      <c r="D19" s="31">
        <v>2800000</v>
      </c>
      <c r="E19" s="29">
        <v>25341.4</v>
      </c>
      <c r="F19" s="30">
        <v>3.19421025576457</v>
      </c>
    </row>
    <row r="20" spans="1:6" x14ac:dyDescent="0.2">
      <c r="A20" s="27" t="s">
        <v>224</v>
      </c>
      <c r="B20" s="27" t="s">
        <v>223</v>
      </c>
      <c r="C20" s="27" t="s">
        <v>104</v>
      </c>
      <c r="D20" s="31">
        <v>18000000</v>
      </c>
      <c r="E20" s="29">
        <v>23031</v>
      </c>
      <c r="F20" s="30">
        <v>2.90299101077738</v>
      </c>
    </row>
    <row r="21" spans="1:6" x14ac:dyDescent="0.2">
      <c r="A21" s="27" t="s">
        <v>229</v>
      </c>
      <c r="B21" s="27" t="s">
        <v>228</v>
      </c>
      <c r="C21" s="27" t="s">
        <v>109</v>
      </c>
      <c r="D21" s="31">
        <v>15000000</v>
      </c>
      <c r="E21" s="29">
        <v>22327.5</v>
      </c>
      <c r="F21" s="30">
        <v>2.81431686827024</v>
      </c>
    </row>
    <row r="22" spans="1:6" x14ac:dyDescent="0.2">
      <c r="A22" s="27" t="s">
        <v>520</v>
      </c>
      <c r="B22" s="27" t="s">
        <v>519</v>
      </c>
      <c r="C22" s="27" t="s">
        <v>422</v>
      </c>
      <c r="D22" s="31">
        <v>1000000</v>
      </c>
      <c r="E22" s="29">
        <v>21752</v>
      </c>
      <c r="F22" s="30">
        <v>2.7417767559563</v>
      </c>
    </row>
    <row r="23" spans="1:6" x14ac:dyDescent="0.2">
      <c r="A23" s="27" t="s">
        <v>249</v>
      </c>
      <c r="B23" s="27" t="s">
        <v>248</v>
      </c>
      <c r="C23" s="27" t="s">
        <v>115</v>
      </c>
      <c r="D23" s="31">
        <v>2000000</v>
      </c>
      <c r="E23" s="29">
        <v>18458</v>
      </c>
      <c r="F23" s="30">
        <v>2.3265775727032598</v>
      </c>
    </row>
    <row r="24" spans="1:6" x14ac:dyDescent="0.2">
      <c r="A24" s="27" t="s">
        <v>417</v>
      </c>
      <c r="B24" s="27" t="s">
        <v>416</v>
      </c>
      <c r="C24" s="27" t="s">
        <v>143</v>
      </c>
      <c r="D24" s="31">
        <v>3000000</v>
      </c>
      <c r="E24" s="29">
        <v>18448.5</v>
      </c>
      <c r="F24" s="30">
        <v>2.3253801251498598</v>
      </c>
    </row>
    <row r="25" spans="1:6" x14ac:dyDescent="0.2">
      <c r="A25" s="27" t="s">
        <v>522</v>
      </c>
      <c r="B25" s="27" t="s">
        <v>521</v>
      </c>
      <c r="C25" s="27" t="s">
        <v>227</v>
      </c>
      <c r="D25" s="31">
        <v>2000000</v>
      </c>
      <c r="E25" s="29">
        <v>18261</v>
      </c>
      <c r="F25" s="30">
        <v>2.3017462918590499</v>
      </c>
    </row>
    <row r="26" spans="1:6" x14ac:dyDescent="0.2">
      <c r="A26" s="27" t="s">
        <v>126</v>
      </c>
      <c r="B26" s="27" t="s">
        <v>125</v>
      </c>
      <c r="C26" s="27" t="s">
        <v>127</v>
      </c>
      <c r="D26" s="31">
        <v>750000</v>
      </c>
      <c r="E26" s="29">
        <v>17948.625</v>
      </c>
      <c r="F26" s="30">
        <v>2.2623723255965502</v>
      </c>
    </row>
    <row r="27" spans="1:6" x14ac:dyDescent="0.2">
      <c r="A27" s="27" t="s">
        <v>524</v>
      </c>
      <c r="B27" s="27" t="s">
        <v>523</v>
      </c>
      <c r="C27" s="27" t="s">
        <v>525</v>
      </c>
      <c r="D27" s="31">
        <v>1400000</v>
      </c>
      <c r="E27" s="29">
        <v>16037.7</v>
      </c>
      <c r="F27" s="30">
        <v>2.0215057502298799</v>
      </c>
    </row>
    <row r="28" spans="1:6" x14ac:dyDescent="0.2">
      <c r="A28" s="27" t="s">
        <v>150</v>
      </c>
      <c r="B28" s="27" t="s">
        <v>149</v>
      </c>
      <c r="C28" s="27" t="s">
        <v>138</v>
      </c>
      <c r="D28" s="31">
        <v>425000</v>
      </c>
      <c r="E28" s="29">
        <v>15755.8125</v>
      </c>
      <c r="F28" s="30">
        <v>1.9859746452604701</v>
      </c>
    </row>
    <row r="29" spans="1:6" x14ac:dyDescent="0.2">
      <c r="A29" s="27" t="s">
        <v>527</v>
      </c>
      <c r="B29" s="27" t="s">
        <v>526</v>
      </c>
      <c r="C29" s="27" t="s">
        <v>143</v>
      </c>
      <c r="D29" s="31">
        <v>8200000</v>
      </c>
      <c r="E29" s="29">
        <v>13349.6</v>
      </c>
      <c r="F29" s="30">
        <v>1.68267851146167</v>
      </c>
    </row>
    <row r="30" spans="1:6" x14ac:dyDescent="0.2">
      <c r="A30" s="27" t="s">
        <v>529</v>
      </c>
      <c r="B30" s="27" t="s">
        <v>528</v>
      </c>
      <c r="C30" s="27" t="s">
        <v>127</v>
      </c>
      <c r="D30" s="31">
        <v>1400000</v>
      </c>
      <c r="E30" s="29">
        <v>13262.9</v>
      </c>
      <c r="F30" s="30">
        <v>1.67175022694799</v>
      </c>
    </row>
    <row r="31" spans="1:6" x14ac:dyDescent="0.2">
      <c r="A31" s="27" t="s">
        <v>531</v>
      </c>
      <c r="B31" s="27" t="s">
        <v>530</v>
      </c>
      <c r="C31" s="27" t="s">
        <v>252</v>
      </c>
      <c r="D31" s="31">
        <v>15000000</v>
      </c>
      <c r="E31" s="29">
        <v>12165</v>
      </c>
      <c r="F31" s="30">
        <v>1.53336310390807</v>
      </c>
    </row>
    <row r="32" spans="1:6" x14ac:dyDescent="0.2">
      <c r="A32" s="27" t="s">
        <v>533</v>
      </c>
      <c r="B32" s="27" t="s">
        <v>532</v>
      </c>
      <c r="C32" s="27" t="s">
        <v>112</v>
      </c>
      <c r="D32" s="31">
        <v>1500000</v>
      </c>
      <c r="E32" s="29">
        <v>11473.5</v>
      </c>
      <c r="F32" s="30">
        <v>1.44620152673155</v>
      </c>
    </row>
    <row r="33" spans="1:9" x14ac:dyDescent="0.2">
      <c r="A33" s="27" t="s">
        <v>463</v>
      </c>
      <c r="B33" s="27" t="s">
        <v>462</v>
      </c>
      <c r="C33" s="27" t="s">
        <v>427</v>
      </c>
      <c r="D33" s="31">
        <v>200000</v>
      </c>
      <c r="E33" s="29">
        <v>8524.1</v>
      </c>
      <c r="F33" s="30">
        <v>1.07443817788926</v>
      </c>
    </row>
    <row r="34" spans="1:9" x14ac:dyDescent="0.2">
      <c r="A34" s="27" t="s">
        <v>169</v>
      </c>
      <c r="B34" s="27" t="s">
        <v>719</v>
      </c>
      <c r="C34" s="27" t="s">
        <v>99</v>
      </c>
      <c r="D34" s="31">
        <v>400000</v>
      </c>
      <c r="E34" s="29">
        <v>1136.4000000000001</v>
      </c>
      <c r="F34" s="30">
        <v>0.14323993680897101</v>
      </c>
    </row>
    <row r="35" spans="1:9" x14ac:dyDescent="0.2">
      <c r="A35" s="26" t="s">
        <v>33</v>
      </c>
      <c r="B35" s="26"/>
      <c r="C35" s="26"/>
      <c r="D35" s="32"/>
      <c r="E35" s="33">
        <f>SUM(E7:E34)</f>
        <v>756193.20686999999</v>
      </c>
      <c r="F35" s="34">
        <f>SUM(F7:F34)</f>
        <v>95.315968996332217</v>
      </c>
      <c r="G35" s="18"/>
      <c r="H35" s="18"/>
      <c r="I35" s="18"/>
    </row>
    <row r="36" spans="1:9" x14ac:dyDescent="0.2">
      <c r="A36" s="27"/>
      <c r="B36" s="27"/>
      <c r="C36" s="27"/>
      <c r="D36" s="28"/>
      <c r="E36" s="29"/>
      <c r="F36" s="30"/>
    </row>
    <row r="37" spans="1:9" x14ac:dyDescent="0.2">
      <c r="A37" s="26" t="s">
        <v>35</v>
      </c>
      <c r="B37" s="26"/>
      <c r="C37" s="26"/>
      <c r="D37" s="32"/>
      <c r="E37" s="33">
        <f>E35</f>
        <v>756193.20686999999</v>
      </c>
      <c r="F37" s="34">
        <f>F35</f>
        <v>95.315968996332217</v>
      </c>
      <c r="G37" s="18"/>
      <c r="H37" s="18"/>
      <c r="I37" s="18"/>
    </row>
    <row r="38" spans="1:9" x14ac:dyDescent="0.2">
      <c r="A38" s="26"/>
      <c r="B38" s="26"/>
      <c r="C38" s="26"/>
      <c r="D38" s="32"/>
      <c r="E38" s="33"/>
      <c r="F38" s="34"/>
      <c r="G38" s="18"/>
      <c r="H38" s="18"/>
      <c r="I38" s="18"/>
    </row>
    <row r="39" spans="1:9" x14ac:dyDescent="0.2">
      <c r="A39" s="26" t="s">
        <v>37</v>
      </c>
      <c r="B39" s="26"/>
      <c r="C39" s="26"/>
      <c r="D39" s="32"/>
      <c r="E39" s="33">
        <f>E41-(E35)</f>
        <v>37160.954906500061</v>
      </c>
      <c r="F39" s="34">
        <f>F41-(F35)</f>
        <v>4.6840310036677835</v>
      </c>
      <c r="G39" s="18"/>
      <c r="H39" s="18"/>
      <c r="I39" s="18"/>
    </row>
    <row r="40" spans="1:9" x14ac:dyDescent="0.2">
      <c r="A40" s="26"/>
      <c r="B40" s="26"/>
      <c r="C40" s="26"/>
      <c r="D40" s="32"/>
      <c r="E40" s="33"/>
      <c r="F40" s="34"/>
      <c r="G40" s="18"/>
      <c r="H40" s="18"/>
      <c r="I40" s="18"/>
    </row>
    <row r="41" spans="1:9" x14ac:dyDescent="0.2">
      <c r="A41" s="35" t="s">
        <v>36</v>
      </c>
      <c r="B41" s="35"/>
      <c r="C41" s="35"/>
      <c r="D41" s="36"/>
      <c r="E41" s="37">
        <v>793354.16177650006</v>
      </c>
      <c r="F41" s="38">
        <v>100</v>
      </c>
      <c r="G41" s="18"/>
      <c r="H41" s="18"/>
      <c r="I41" s="18"/>
    </row>
    <row r="43" spans="1:9" ht="11.4" x14ac:dyDescent="0.2">
      <c r="A43" s="50" t="s">
        <v>720</v>
      </c>
    </row>
    <row r="45" spans="1:9" x14ac:dyDescent="0.2">
      <c r="A45" s="18" t="s">
        <v>39</v>
      </c>
    </row>
    <row r="46" spans="1:9" x14ac:dyDescent="0.2">
      <c r="A46" s="18" t="s">
        <v>40</v>
      </c>
    </row>
    <row r="47" spans="1:9" x14ac:dyDescent="0.2">
      <c r="A47" s="18" t="s">
        <v>41</v>
      </c>
      <c r="B47" s="18"/>
      <c r="C47" s="39" t="s">
        <v>43</v>
      </c>
      <c r="D47" s="19" t="s">
        <v>42</v>
      </c>
    </row>
    <row r="48" spans="1:9" x14ac:dyDescent="0.2">
      <c r="A48" s="9" t="s">
        <v>62</v>
      </c>
      <c r="C48" s="40">
        <v>52.6828</v>
      </c>
      <c r="D48" s="40">
        <v>66.525499999999994</v>
      </c>
    </row>
    <row r="49" spans="1:6" x14ac:dyDescent="0.2">
      <c r="A49" s="9" t="s">
        <v>68</v>
      </c>
      <c r="C49" s="40">
        <v>26.4742</v>
      </c>
      <c r="D49" s="40">
        <v>31.090800000000002</v>
      </c>
    </row>
    <row r="50" spans="1:6" x14ac:dyDescent="0.2">
      <c r="A50" s="9" t="s">
        <v>65</v>
      </c>
      <c r="C50" s="40">
        <v>57.357599999999998</v>
      </c>
      <c r="D50" s="40">
        <v>72.711299999999994</v>
      </c>
    </row>
    <row r="51" spans="1:6" x14ac:dyDescent="0.2">
      <c r="A51" s="9" t="s">
        <v>69</v>
      </c>
      <c r="C51" s="40">
        <v>29.779199999999999</v>
      </c>
      <c r="D51" s="40">
        <v>35.408299999999997</v>
      </c>
    </row>
    <row r="53" spans="1:6" x14ac:dyDescent="0.2">
      <c r="A53" s="18" t="s">
        <v>45</v>
      </c>
    </row>
    <row r="54" spans="1:6" x14ac:dyDescent="0.2">
      <c r="A54" s="77" t="s">
        <v>59</v>
      </c>
      <c r="B54" s="78"/>
      <c r="C54" s="43" t="s">
        <v>60</v>
      </c>
    </row>
    <row r="55" spans="1:6" x14ac:dyDescent="0.2">
      <c r="A55" s="73" t="s">
        <v>68</v>
      </c>
      <c r="B55" s="74"/>
      <c r="C55" s="44">
        <v>2.25</v>
      </c>
    </row>
    <row r="56" spans="1:6" x14ac:dyDescent="0.2">
      <c r="A56" s="73" t="s">
        <v>69</v>
      </c>
      <c r="B56" s="74"/>
      <c r="C56" s="44">
        <v>2.25</v>
      </c>
    </row>
    <row r="57" spans="1:6" x14ac:dyDescent="0.2">
      <c r="A57" s="9" t="s">
        <v>61</v>
      </c>
    </row>
    <row r="58" spans="1:6" x14ac:dyDescent="0.2">
      <c r="A58" s="9" t="s">
        <v>44</v>
      </c>
    </row>
    <row r="60" spans="1:6" x14ac:dyDescent="0.2">
      <c r="A60" s="18" t="s">
        <v>201</v>
      </c>
      <c r="D60" s="45">
        <v>0.13728253580742439</v>
      </c>
    </row>
    <row r="62" spans="1:6" x14ac:dyDescent="0.2">
      <c r="A62" s="18" t="s">
        <v>1207</v>
      </c>
      <c r="D62" s="9"/>
      <c r="F62" s="55"/>
    </row>
    <row r="63" spans="1:6" x14ac:dyDescent="0.2">
      <c r="A63" s="49"/>
      <c r="D63" s="9"/>
      <c r="F63" s="55"/>
    </row>
    <row r="64" spans="1:6" x14ac:dyDescent="0.2">
      <c r="A64" s="47" t="s">
        <v>813</v>
      </c>
      <c r="D64" s="9"/>
      <c r="F64" s="55"/>
    </row>
    <row r="65" spans="1:6" x14ac:dyDescent="0.2">
      <c r="A65" s="58"/>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47" t="s">
        <v>1215</v>
      </c>
      <c r="D78" s="9"/>
      <c r="F78" s="55"/>
    </row>
    <row r="79" spans="1:6" x14ac:dyDescent="0.2">
      <c r="A79" s="56"/>
      <c r="D79" s="9"/>
      <c r="F79" s="55"/>
    </row>
    <row r="80" spans="1:6" x14ac:dyDescent="0.2">
      <c r="A80" s="47" t="s">
        <v>864</v>
      </c>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D93" s="9"/>
      <c r="F93" s="55"/>
    </row>
  </sheetData>
  <mergeCells count="4">
    <mergeCell ref="A1:F1"/>
    <mergeCell ref="A54:B54"/>
    <mergeCell ref="A55:B55"/>
    <mergeCell ref="A56:B56"/>
  </mergeCells>
  <conditionalFormatting sqref="F2:F3 F5:F61 F94:F65535">
    <cfRule type="cellIs" dxfId="66" priority="2" stopIfTrue="1" operator="between">
      <formula>0.009</formula>
      <formula>-0.009</formula>
    </cfRule>
  </conditionalFormatting>
  <conditionalFormatting sqref="F62:F93">
    <cfRule type="cellIs" dxfId="6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0"/>
  <sheetViews>
    <sheetView workbookViewId="0">
      <selection sqref="A1:F1"/>
    </sheetView>
  </sheetViews>
  <sheetFormatPr defaultColWidth="9.109375" defaultRowHeight="10.199999999999999" x14ac:dyDescent="0.2"/>
  <cols>
    <col min="1" max="1" width="38.6640625" style="9" bestFit="1" customWidth="1"/>
    <col min="2" max="2" width="35" style="9" customWidth="1"/>
    <col min="3" max="3" width="23.5546875" style="9" customWidth="1"/>
    <col min="4" max="4" width="15" style="10" bestFit="1" customWidth="1"/>
    <col min="5" max="5" width="23" style="13" bestFit="1" customWidth="1"/>
    <col min="6" max="6" width="14.6640625" style="14" bestFit="1" customWidth="1"/>
    <col min="7" max="16384" width="9.109375" style="9"/>
  </cols>
  <sheetData>
    <row r="1" spans="1:6" s="1" customFormat="1" ht="13.8" x14ac:dyDescent="0.2">
      <c r="A1" s="75" t="s">
        <v>727</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91</v>
      </c>
      <c r="B7" s="27" t="s">
        <v>90</v>
      </c>
      <c r="C7" s="27" t="s">
        <v>92</v>
      </c>
      <c r="D7" s="31">
        <v>10800000</v>
      </c>
      <c r="E7" s="29">
        <v>86621.4</v>
      </c>
      <c r="F7" s="30">
        <v>8.3225862367471208</v>
      </c>
    </row>
    <row r="8" spans="1:6" x14ac:dyDescent="0.2">
      <c r="A8" s="27" t="s">
        <v>94</v>
      </c>
      <c r="B8" s="27" t="s">
        <v>93</v>
      </c>
      <c r="C8" s="27" t="s">
        <v>92</v>
      </c>
      <c r="D8" s="31">
        <v>5000000</v>
      </c>
      <c r="E8" s="29">
        <v>79142.5</v>
      </c>
      <c r="F8" s="30">
        <v>7.6040133412962501</v>
      </c>
    </row>
    <row r="9" spans="1:6" x14ac:dyDescent="0.2">
      <c r="A9" s="27" t="s">
        <v>88</v>
      </c>
      <c r="B9" s="27" t="s">
        <v>87</v>
      </c>
      <c r="C9" s="27" t="s">
        <v>89</v>
      </c>
      <c r="D9" s="31">
        <v>4200000</v>
      </c>
      <c r="E9" s="29">
        <v>70045.5</v>
      </c>
      <c r="F9" s="30">
        <v>6.7299733581548002</v>
      </c>
    </row>
    <row r="10" spans="1:6" x14ac:dyDescent="0.2">
      <c r="A10" s="27" t="s">
        <v>96</v>
      </c>
      <c r="B10" s="27" t="s">
        <v>95</v>
      </c>
      <c r="C10" s="27" t="s">
        <v>92</v>
      </c>
      <c r="D10" s="31">
        <v>8600000</v>
      </c>
      <c r="E10" s="29">
        <v>63812</v>
      </c>
      <c r="F10" s="30">
        <v>6.1310585252524996</v>
      </c>
    </row>
    <row r="11" spans="1:6" x14ac:dyDescent="0.2">
      <c r="A11" s="27" t="s">
        <v>98</v>
      </c>
      <c r="B11" s="27" t="s">
        <v>97</v>
      </c>
      <c r="C11" s="27" t="s">
        <v>99</v>
      </c>
      <c r="D11" s="31">
        <v>8600000</v>
      </c>
      <c r="E11" s="29">
        <v>58940.1</v>
      </c>
      <c r="F11" s="30">
        <v>5.6629662537490599</v>
      </c>
    </row>
    <row r="12" spans="1:6" x14ac:dyDescent="0.2">
      <c r="A12" s="27" t="s">
        <v>120</v>
      </c>
      <c r="B12" s="27" t="s">
        <v>119</v>
      </c>
      <c r="C12" s="27" t="s">
        <v>121</v>
      </c>
      <c r="D12" s="31">
        <v>2900000</v>
      </c>
      <c r="E12" s="29">
        <v>51232.85</v>
      </c>
      <c r="F12" s="30">
        <v>4.9224534846969696</v>
      </c>
    </row>
    <row r="13" spans="1:6" x14ac:dyDescent="0.2">
      <c r="A13" s="27" t="s">
        <v>106</v>
      </c>
      <c r="B13" s="27" t="s">
        <v>105</v>
      </c>
      <c r="C13" s="27" t="s">
        <v>92</v>
      </c>
      <c r="D13" s="31">
        <v>9300000</v>
      </c>
      <c r="E13" s="29">
        <v>46699.95</v>
      </c>
      <c r="F13" s="30">
        <v>4.4869323415088997</v>
      </c>
    </row>
    <row r="14" spans="1:6" x14ac:dyDescent="0.2">
      <c r="A14" s="27" t="s">
        <v>148</v>
      </c>
      <c r="B14" s="27" t="s">
        <v>147</v>
      </c>
      <c r="C14" s="27" t="s">
        <v>138</v>
      </c>
      <c r="D14" s="31">
        <v>8000000</v>
      </c>
      <c r="E14" s="29">
        <v>38696</v>
      </c>
      <c r="F14" s="30">
        <v>3.7179126291790099</v>
      </c>
    </row>
    <row r="15" spans="1:6" x14ac:dyDescent="0.2">
      <c r="A15" s="27" t="s">
        <v>529</v>
      </c>
      <c r="B15" s="27" t="s">
        <v>528</v>
      </c>
      <c r="C15" s="27" t="s">
        <v>127</v>
      </c>
      <c r="D15" s="31">
        <v>3400000</v>
      </c>
      <c r="E15" s="29">
        <v>32209.9</v>
      </c>
      <c r="F15" s="30">
        <v>3.0947279820806499</v>
      </c>
    </row>
    <row r="16" spans="1:6" x14ac:dyDescent="0.2">
      <c r="A16" s="27" t="s">
        <v>214</v>
      </c>
      <c r="B16" s="27" t="s">
        <v>213</v>
      </c>
      <c r="C16" s="27" t="s">
        <v>89</v>
      </c>
      <c r="D16" s="31">
        <v>2600000</v>
      </c>
      <c r="E16" s="29">
        <v>29737.5</v>
      </c>
      <c r="F16" s="30">
        <v>2.8571797294348502</v>
      </c>
    </row>
    <row r="17" spans="1:6" x14ac:dyDescent="0.2">
      <c r="A17" s="27" t="s">
        <v>133</v>
      </c>
      <c r="B17" s="27" t="s">
        <v>132</v>
      </c>
      <c r="C17" s="27" t="s">
        <v>127</v>
      </c>
      <c r="D17" s="31">
        <v>1711794</v>
      </c>
      <c r="E17" s="29">
        <v>28390.95939</v>
      </c>
      <c r="F17" s="30">
        <v>2.7278040745965799</v>
      </c>
    </row>
    <row r="18" spans="1:6" x14ac:dyDescent="0.2">
      <c r="A18" s="27" t="s">
        <v>129</v>
      </c>
      <c r="B18" s="27" t="s">
        <v>128</v>
      </c>
      <c r="C18" s="27" t="s">
        <v>124</v>
      </c>
      <c r="D18" s="31">
        <v>21000000</v>
      </c>
      <c r="E18" s="29">
        <v>27856.5</v>
      </c>
      <c r="F18" s="30">
        <v>2.6764532032955599</v>
      </c>
    </row>
    <row r="19" spans="1:6" x14ac:dyDescent="0.2">
      <c r="A19" s="27" t="s">
        <v>142</v>
      </c>
      <c r="B19" s="27" t="s">
        <v>141</v>
      </c>
      <c r="C19" s="27" t="s">
        <v>143</v>
      </c>
      <c r="D19" s="31">
        <v>1600000</v>
      </c>
      <c r="E19" s="29">
        <v>27537.599999999999</v>
      </c>
      <c r="F19" s="30">
        <v>2.64581328347322</v>
      </c>
    </row>
    <row r="20" spans="1:6" x14ac:dyDescent="0.2">
      <c r="A20" s="27" t="s">
        <v>145</v>
      </c>
      <c r="B20" s="27" t="s">
        <v>144</v>
      </c>
      <c r="C20" s="27" t="s">
        <v>146</v>
      </c>
      <c r="D20" s="31">
        <v>9800000</v>
      </c>
      <c r="E20" s="29">
        <v>25774</v>
      </c>
      <c r="F20" s="30">
        <v>2.4763665522136602</v>
      </c>
    </row>
    <row r="21" spans="1:6" x14ac:dyDescent="0.2">
      <c r="A21" s="27" t="s">
        <v>535</v>
      </c>
      <c r="B21" s="27" t="s">
        <v>534</v>
      </c>
      <c r="C21" s="27" t="s">
        <v>127</v>
      </c>
      <c r="D21" s="31">
        <v>4200000</v>
      </c>
      <c r="E21" s="29">
        <v>23874.9</v>
      </c>
      <c r="F21" s="30">
        <v>2.2939009776304</v>
      </c>
    </row>
    <row r="22" spans="1:6" x14ac:dyDescent="0.2">
      <c r="A22" s="27" t="s">
        <v>101</v>
      </c>
      <c r="B22" s="27" t="s">
        <v>100</v>
      </c>
      <c r="C22" s="27" t="s">
        <v>92</v>
      </c>
      <c r="D22" s="31">
        <v>1100000</v>
      </c>
      <c r="E22" s="29">
        <v>22342.65</v>
      </c>
      <c r="F22" s="30">
        <v>2.1466823600456499</v>
      </c>
    </row>
    <row r="23" spans="1:6" x14ac:dyDescent="0.2">
      <c r="A23" s="27" t="s">
        <v>103</v>
      </c>
      <c r="B23" s="27" t="s">
        <v>102</v>
      </c>
      <c r="C23" s="27" t="s">
        <v>104</v>
      </c>
      <c r="D23" s="31">
        <v>7000000</v>
      </c>
      <c r="E23" s="29">
        <v>21728</v>
      </c>
      <c r="F23" s="30">
        <v>2.0876267729688198</v>
      </c>
    </row>
    <row r="24" spans="1:6" x14ac:dyDescent="0.2">
      <c r="A24" s="27" t="s">
        <v>111</v>
      </c>
      <c r="B24" s="27" t="s">
        <v>110</v>
      </c>
      <c r="C24" s="27" t="s">
        <v>112</v>
      </c>
      <c r="D24" s="31">
        <v>1800000</v>
      </c>
      <c r="E24" s="29">
        <v>21681.9</v>
      </c>
      <c r="F24" s="30">
        <v>2.0831974838380298</v>
      </c>
    </row>
    <row r="25" spans="1:6" x14ac:dyDescent="0.2">
      <c r="A25" s="27" t="s">
        <v>137</v>
      </c>
      <c r="B25" s="27" t="s">
        <v>136</v>
      </c>
      <c r="C25" s="27" t="s">
        <v>138</v>
      </c>
      <c r="D25" s="31">
        <v>2000000</v>
      </c>
      <c r="E25" s="29">
        <v>17685</v>
      </c>
      <c r="F25" s="30">
        <v>1.6991752337975701</v>
      </c>
    </row>
    <row r="26" spans="1:6" x14ac:dyDescent="0.2">
      <c r="A26" s="27" t="s">
        <v>233</v>
      </c>
      <c r="B26" s="27" t="s">
        <v>232</v>
      </c>
      <c r="C26" s="27" t="s">
        <v>89</v>
      </c>
      <c r="D26" s="31">
        <v>1000000</v>
      </c>
      <c r="E26" s="29">
        <v>14778.5</v>
      </c>
      <c r="F26" s="30">
        <v>1.4199186425036701</v>
      </c>
    </row>
    <row r="27" spans="1:6" x14ac:dyDescent="0.2">
      <c r="A27" s="27" t="s">
        <v>135</v>
      </c>
      <c r="B27" s="27" t="s">
        <v>134</v>
      </c>
      <c r="C27" s="27" t="s">
        <v>127</v>
      </c>
      <c r="D27" s="31">
        <v>9200000</v>
      </c>
      <c r="E27" s="29">
        <v>14402.6</v>
      </c>
      <c r="F27" s="30">
        <v>1.3838021612831699</v>
      </c>
    </row>
    <row r="28" spans="1:6" x14ac:dyDescent="0.2">
      <c r="A28" s="27" t="s">
        <v>114</v>
      </c>
      <c r="B28" s="27" t="s">
        <v>113</v>
      </c>
      <c r="C28" s="27" t="s">
        <v>115</v>
      </c>
      <c r="D28" s="31">
        <v>300000</v>
      </c>
      <c r="E28" s="29">
        <v>13977.6</v>
      </c>
      <c r="F28" s="30">
        <v>1.34296815085829</v>
      </c>
    </row>
    <row r="29" spans="1:6" x14ac:dyDescent="0.2">
      <c r="A29" s="27" t="s">
        <v>216</v>
      </c>
      <c r="B29" s="27" t="s">
        <v>215</v>
      </c>
      <c r="C29" s="27" t="s">
        <v>217</v>
      </c>
      <c r="D29" s="31">
        <v>6500000</v>
      </c>
      <c r="E29" s="29">
        <v>13445.25</v>
      </c>
      <c r="F29" s="30">
        <v>1.2918199498002101</v>
      </c>
    </row>
    <row r="30" spans="1:6" x14ac:dyDescent="0.2">
      <c r="A30" s="27" t="s">
        <v>229</v>
      </c>
      <c r="B30" s="27" t="s">
        <v>228</v>
      </c>
      <c r="C30" s="27" t="s">
        <v>109</v>
      </c>
      <c r="D30" s="31">
        <v>9000000</v>
      </c>
      <c r="E30" s="29">
        <v>13396.5</v>
      </c>
      <c r="F30" s="30">
        <v>1.2871360486044201</v>
      </c>
    </row>
    <row r="31" spans="1:6" x14ac:dyDescent="0.2">
      <c r="A31" s="27" t="s">
        <v>150</v>
      </c>
      <c r="B31" s="27" t="s">
        <v>149</v>
      </c>
      <c r="C31" s="27" t="s">
        <v>138</v>
      </c>
      <c r="D31" s="31">
        <v>350000</v>
      </c>
      <c r="E31" s="29">
        <v>12975.375</v>
      </c>
      <c r="F31" s="30">
        <v>1.2466743482745899</v>
      </c>
    </row>
    <row r="32" spans="1:6" x14ac:dyDescent="0.2">
      <c r="A32" s="27" t="s">
        <v>237</v>
      </c>
      <c r="B32" s="27" t="s">
        <v>236</v>
      </c>
      <c r="C32" s="27" t="s">
        <v>238</v>
      </c>
      <c r="D32" s="31">
        <v>1600000</v>
      </c>
      <c r="E32" s="29">
        <v>12504.8</v>
      </c>
      <c r="F32" s="30">
        <v>1.2014614907318</v>
      </c>
    </row>
    <row r="33" spans="1:6" x14ac:dyDescent="0.2">
      <c r="A33" s="27" t="s">
        <v>537</v>
      </c>
      <c r="B33" s="27" t="s">
        <v>536</v>
      </c>
      <c r="C33" s="27" t="s">
        <v>187</v>
      </c>
      <c r="D33" s="31">
        <v>12000000</v>
      </c>
      <c r="E33" s="29">
        <v>11604</v>
      </c>
      <c r="F33" s="30">
        <v>1.1149126046359601</v>
      </c>
    </row>
    <row r="34" spans="1:6" x14ac:dyDescent="0.2">
      <c r="A34" s="27" t="s">
        <v>304</v>
      </c>
      <c r="B34" s="27" t="s">
        <v>303</v>
      </c>
      <c r="C34" s="27" t="s">
        <v>146</v>
      </c>
      <c r="D34" s="31">
        <v>8000000</v>
      </c>
      <c r="E34" s="29">
        <v>10524</v>
      </c>
      <c r="F34" s="30">
        <v>1.0111461781445099</v>
      </c>
    </row>
    <row r="35" spans="1:6" x14ac:dyDescent="0.2">
      <c r="A35" s="27" t="s">
        <v>539</v>
      </c>
      <c r="B35" s="27" t="s">
        <v>538</v>
      </c>
      <c r="C35" s="27" t="s">
        <v>115</v>
      </c>
      <c r="D35" s="31">
        <v>1300000</v>
      </c>
      <c r="E35" s="29">
        <v>10335</v>
      </c>
      <c r="F35" s="30">
        <v>0.99298705350850403</v>
      </c>
    </row>
    <row r="36" spans="1:6" x14ac:dyDescent="0.2">
      <c r="A36" s="27" t="s">
        <v>224</v>
      </c>
      <c r="B36" s="27" t="s">
        <v>223</v>
      </c>
      <c r="C36" s="27" t="s">
        <v>104</v>
      </c>
      <c r="D36" s="31">
        <v>8000000</v>
      </c>
      <c r="E36" s="29">
        <v>10236</v>
      </c>
      <c r="F36" s="30">
        <v>0.98347513108011997</v>
      </c>
    </row>
    <row r="37" spans="1:6" x14ac:dyDescent="0.2">
      <c r="A37" s="27" t="s">
        <v>212</v>
      </c>
      <c r="B37" s="27" t="s">
        <v>211</v>
      </c>
      <c r="C37" s="27" t="s">
        <v>138</v>
      </c>
      <c r="D37" s="31">
        <v>4000000</v>
      </c>
      <c r="E37" s="29">
        <v>9840</v>
      </c>
      <c r="F37" s="30">
        <v>0.94542744136658696</v>
      </c>
    </row>
    <row r="38" spans="1:6" x14ac:dyDescent="0.2">
      <c r="A38" s="27" t="s">
        <v>541</v>
      </c>
      <c r="B38" s="27" t="s">
        <v>540</v>
      </c>
      <c r="C38" s="27" t="s">
        <v>146</v>
      </c>
      <c r="D38" s="31">
        <v>3186929</v>
      </c>
      <c r="E38" s="29">
        <v>9520.9503879999993</v>
      </c>
      <c r="F38" s="30">
        <v>0.91477314681961897</v>
      </c>
    </row>
    <row r="39" spans="1:6" x14ac:dyDescent="0.2">
      <c r="A39" s="27" t="s">
        <v>249</v>
      </c>
      <c r="B39" s="27" t="s">
        <v>248</v>
      </c>
      <c r="C39" s="27" t="s">
        <v>115</v>
      </c>
      <c r="D39" s="31">
        <v>1000000</v>
      </c>
      <c r="E39" s="29">
        <v>9229</v>
      </c>
      <c r="F39" s="30">
        <v>0.88672254637929204</v>
      </c>
    </row>
    <row r="40" spans="1:6" x14ac:dyDescent="0.2">
      <c r="A40" s="27" t="s">
        <v>165</v>
      </c>
      <c r="B40" s="27" t="s">
        <v>164</v>
      </c>
      <c r="C40" s="27" t="s">
        <v>92</v>
      </c>
      <c r="D40" s="31">
        <v>4000000</v>
      </c>
      <c r="E40" s="29">
        <v>6726</v>
      </c>
      <c r="F40" s="30">
        <v>0.64623424498289295</v>
      </c>
    </row>
    <row r="41" spans="1:6" x14ac:dyDescent="0.2">
      <c r="A41" s="27" t="s">
        <v>492</v>
      </c>
      <c r="B41" s="27" t="s">
        <v>491</v>
      </c>
      <c r="C41" s="27" t="s">
        <v>112</v>
      </c>
      <c r="D41" s="31">
        <v>335825</v>
      </c>
      <c r="E41" s="29">
        <v>6647.4879629999996</v>
      </c>
      <c r="F41" s="30">
        <v>0.63869080654210098</v>
      </c>
    </row>
    <row r="42" spans="1:6" x14ac:dyDescent="0.2">
      <c r="A42" s="27" t="s">
        <v>254</v>
      </c>
      <c r="B42" s="27" t="s">
        <v>253</v>
      </c>
      <c r="C42" s="27" t="s">
        <v>104</v>
      </c>
      <c r="D42" s="31">
        <v>1000000</v>
      </c>
      <c r="E42" s="29">
        <v>5787.5</v>
      </c>
      <c r="F42" s="30">
        <v>0.55606314196230899</v>
      </c>
    </row>
    <row r="43" spans="1:6" x14ac:dyDescent="0.2">
      <c r="A43" s="27" t="s">
        <v>231</v>
      </c>
      <c r="B43" s="27" t="s">
        <v>230</v>
      </c>
      <c r="C43" s="27" t="s">
        <v>118</v>
      </c>
      <c r="D43" s="31">
        <v>33000</v>
      </c>
      <c r="E43" s="29">
        <v>5594.259</v>
      </c>
      <c r="F43" s="30">
        <v>0.53749654194227703</v>
      </c>
    </row>
    <row r="44" spans="1:6" x14ac:dyDescent="0.2">
      <c r="A44" s="27" t="s">
        <v>455</v>
      </c>
      <c r="B44" s="27" t="s">
        <v>454</v>
      </c>
      <c r="C44" s="27" t="s">
        <v>112</v>
      </c>
      <c r="D44" s="31">
        <v>1200000</v>
      </c>
      <c r="E44" s="29">
        <v>5587.2</v>
      </c>
      <c r="F44" s="30">
        <v>0.53681831304912597</v>
      </c>
    </row>
    <row r="45" spans="1:6" x14ac:dyDescent="0.2">
      <c r="A45" s="27" t="s">
        <v>131</v>
      </c>
      <c r="B45" s="27" t="s">
        <v>130</v>
      </c>
      <c r="C45" s="27" t="s">
        <v>115</v>
      </c>
      <c r="D45" s="31">
        <v>1100000</v>
      </c>
      <c r="E45" s="29">
        <v>5530.8</v>
      </c>
      <c r="F45" s="30">
        <v>0.53139939966568295</v>
      </c>
    </row>
    <row r="46" spans="1:6" x14ac:dyDescent="0.2">
      <c r="A46" s="27" t="s">
        <v>257</v>
      </c>
      <c r="B46" s="27" t="s">
        <v>256</v>
      </c>
      <c r="C46" s="27" t="s">
        <v>227</v>
      </c>
      <c r="D46" s="31">
        <v>2411901</v>
      </c>
      <c r="E46" s="29">
        <v>5308.5941009999997</v>
      </c>
      <c r="F46" s="30">
        <v>0.51004985143924697</v>
      </c>
    </row>
    <row r="47" spans="1:6" x14ac:dyDescent="0.2">
      <c r="A47" s="27" t="s">
        <v>154</v>
      </c>
      <c r="B47" s="27" t="s">
        <v>153</v>
      </c>
      <c r="C47" s="27" t="s">
        <v>155</v>
      </c>
      <c r="D47" s="31">
        <v>897990</v>
      </c>
      <c r="E47" s="29">
        <v>5211.0359699999999</v>
      </c>
      <c r="F47" s="30">
        <v>0.50067646381975095</v>
      </c>
    </row>
    <row r="48" spans="1:6" x14ac:dyDescent="0.2">
      <c r="A48" s="27" t="s">
        <v>235</v>
      </c>
      <c r="B48" s="27" t="s">
        <v>234</v>
      </c>
      <c r="C48" s="27" t="s">
        <v>143</v>
      </c>
      <c r="D48" s="31">
        <v>200000</v>
      </c>
      <c r="E48" s="29">
        <v>4666.8</v>
      </c>
      <c r="F48" s="30">
        <v>0.44838625847251901</v>
      </c>
    </row>
    <row r="49" spans="1:9" x14ac:dyDescent="0.2">
      <c r="A49" s="27" t="s">
        <v>167</v>
      </c>
      <c r="B49" s="27" t="s">
        <v>166</v>
      </c>
      <c r="C49" s="27" t="s">
        <v>168</v>
      </c>
      <c r="D49" s="31">
        <v>251875</v>
      </c>
      <c r="E49" s="29">
        <v>4291.3203130000002</v>
      </c>
      <c r="F49" s="30">
        <v>0.41231016093537098</v>
      </c>
    </row>
    <row r="50" spans="1:9" x14ac:dyDescent="0.2">
      <c r="A50" s="27" t="s">
        <v>396</v>
      </c>
      <c r="B50" s="27" t="s">
        <v>395</v>
      </c>
      <c r="C50" s="27" t="s">
        <v>92</v>
      </c>
      <c r="D50" s="31">
        <v>4500000</v>
      </c>
      <c r="E50" s="29">
        <v>2205</v>
      </c>
      <c r="F50" s="30">
        <v>0.21185645408671999</v>
      </c>
    </row>
    <row r="51" spans="1:9" x14ac:dyDescent="0.2">
      <c r="A51" s="27" t="s">
        <v>169</v>
      </c>
      <c r="B51" s="27" t="s">
        <v>719</v>
      </c>
      <c r="C51" s="27" t="s">
        <v>99</v>
      </c>
      <c r="D51" s="31">
        <v>614285</v>
      </c>
      <c r="E51" s="29">
        <v>1745.183685</v>
      </c>
      <c r="F51" s="30">
        <v>0.16767729126262801</v>
      </c>
    </row>
    <row r="52" spans="1:9" x14ac:dyDescent="0.2">
      <c r="A52" s="26" t="s">
        <v>33</v>
      </c>
      <c r="B52" s="26"/>
      <c r="C52" s="26"/>
      <c r="D52" s="32"/>
      <c r="E52" s="33">
        <f>SUM(E7:E51)</f>
        <v>1000079.96581</v>
      </c>
      <c r="F52" s="34">
        <f>SUM(F7:F51)</f>
        <v>96.087707646110985</v>
      </c>
      <c r="G52" s="18"/>
      <c r="H52" s="18"/>
      <c r="I52" s="18"/>
    </row>
    <row r="53" spans="1:9" x14ac:dyDescent="0.2">
      <c r="A53" s="27"/>
      <c r="B53" s="27"/>
      <c r="C53" s="27"/>
      <c r="D53" s="28"/>
      <c r="E53" s="29"/>
      <c r="F53" s="30"/>
    </row>
    <row r="54" spans="1:9" x14ac:dyDescent="0.2">
      <c r="A54" s="26" t="s">
        <v>206</v>
      </c>
      <c r="B54" s="27"/>
      <c r="C54" s="27"/>
      <c r="D54" s="28"/>
      <c r="E54" s="29"/>
      <c r="F54" s="30"/>
    </row>
    <row r="55" spans="1:9" x14ac:dyDescent="0.2">
      <c r="A55" s="27"/>
      <c r="B55" s="27" t="s">
        <v>717</v>
      </c>
      <c r="C55" s="27" t="s">
        <v>187</v>
      </c>
      <c r="D55" s="31">
        <v>73500</v>
      </c>
      <c r="E55" s="29">
        <v>7.3499999999999998E-3</v>
      </c>
      <c r="F55" s="30">
        <v>7.0618818028906695E-7</v>
      </c>
    </row>
    <row r="56" spans="1:9" x14ac:dyDescent="0.2">
      <c r="A56" s="27"/>
      <c r="B56" s="27" t="s">
        <v>728</v>
      </c>
      <c r="C56" s="27" t="s">
        <v>89</v>
      </c>
      <c r="D56" s="31">
        <v>45000</v>
      </c>
      <c r="E56" s="29">
        <v>4.4999999999999997E-3</v>
      </c>
      <c r="F56" s="30">
        <v>4.3236011038106098E-7</v>
      </c>
    </row>
    <row r="57" spans="1:9" x14ac:dyDescent="0.2">
      <c r="A57" s="27" t="s">
        <v>516</v>
      </c>
      <c r="B57" s="27" t="s">
        <v>725</v>
      </c>
      <c r="C57" s="27" t="s">
        <v>367</v>
      </c>
      <c r="D57" s="31">
        <v>38000</v>
      </c>
      <c r="E57" s="29">
        <v>3.8E-3</v>
      </c>
      <c r="F57" s="30">
        <v>3.6510409321067401E-7</v>
      </c>
    </row>
    <row r="58" spans="1:9" x14ac:dyDescent="0.2">
      <c r="A58" s="26" t="s">
        <v>33</v>
      </c>
      <c r="B58" s="26"/>
      <c r="C58" s="26"/>
      <c r="D58" s="32"/>
      <c r="E58" s="33">
        <f>SUM(E54:E57)</f>
        <v>1.5650000000000001E-2</v>
      </c>
      <c r="F58" s="34">
        <f>SUM(F54:F57)</f>
        <v>1.5036523838808019E-6</v>
      </c>
      <c r="G58" s="18"/>
      <c r="H58" s="18"/>
      <c r="I58" s="18"/>
    </row>
    <row r="59" spans="1:9" x14ac:dyDescent="0.2">
      <c r="A59" s="27"/>
      <c r="B59" s="27"/>
      <c r="C59" s="27"/>
      <c r="D59" s="28"/>
      <c r="E59" s="29"/>
      <c r="F59" s="30"/>
    </row>
    <row r="60" spans="1:9" x14ac:dyDescent="0.2">
      <c r="A60" s="26" t="s">
        <v>35</v>
      </c>
      <c r="B60" s="26"/>
      <c r="C60" s="26"/>
      <c r="D60" s="32"/>
      <c r="E60" s="33">
        <f>E52+E58</f>
        <v>1000079.9814599999</v>
      </c>
      <c r="F60" s="34">
        <f>F52+F58</f>
        <v>96.08770914976337</v>
      </c>
      <c r="G60" s="18"/>
      <c r="H60" s="18"/>
      <c r="I60" s="18"/>
    </row>
    <row r="61" spans="1:9" x14ac:dyDescent="0.2">
      <c r="A61" s="26"/>
      <c r="B61" s="26"/>
      <c r="C61" s="26"/>
      <c r="D61" s="32"/>
      <c r="E61" s="33"/>
      <c r="F61" s="34"/>
      <c r="G61" s="18"/>
      <c r="H61" s="18"/>
      <c r="I61" s="18"/>
    </row>
    <row r="62" spans="1:9" x14ac:dyDescent="0.2">
      <c r="A62" s="26" t="s">
        <v>37</v>
      </c>
      <c r="B62" s="26"/>
      <c r="C62" s="26"/>
      <c r="D62" s="32"/>
      <c r="E62" s="33">
        <f>E64-(E52+E58)</f>
        <v>40719.086713500088</v>
      </c>
      <c r="F62" s="34">
        <f>F64-(F52+F58)</f>
        <v>3.91229085023663</v>
      </c>
      <c r="G62" s="18"/>
      <c r="H62" s="18"/>
      <c r="I62" s="18"/>
    </row>
    <row r="63" spans="1:9" x14ac:dyDescent="0.2">
      <c r="A63" s="26"/>
      <c r="B63" s="26"/>
      <c r="C63" s="26"/>
      <c r="D63" s="32"/>
      <c r="E63" s="33"/>
      <c r="F63" s="34"/>
      <c r="G63" s="18"/>
      <c r="H63" s="18"/>
      <c r="I63" s="18"/>
    </row>
    <row r="64" spans="1:9" x14ac:dyDescent="0.2">
      <c r="A64" s="35" t="s">
        <v>36</v>
      </c>
      <c r="B64" s="35"/>
      <c r="C64" s="35"/>
      <c r="D64" s="36"/>
      <c r="E64" s="37">
        <v>1040799.0681735</v>
      </c>
      <c r="F64" s="38">
        <v>100</v>
      </c>
      <c r="G64" s="18"/>
      <c r="H64" s="18"/>
      <c r="I64" s="18"/>
    </row>
    <row r="65" spans="1:6" x14ac:dyDescent="0.2">
      <c r="F65" s="20" t="s">
        <v>507</v>
      </c>
    </row>
    <row r="66" spans="1:6" x14ac:dyDescent="0.2">
      <c r="A66" s="18" t="s">
        <v>38</v>
      </c>
      <c r="F66" s="20"/>
    </row>
    <row r="67" spans="1:6" x14ac:dyDescent="0.2">
      <c r="A67" s="18" t="s">
        <v>721</v>
      </c>
      <c r="F67" s="20"/>
    </row>
    <row r="68" spans="1:6" x14ac:dyDescent="0.2">
      <c r="A68" s="18" t="s">
        <v>729</v>
      </c>
      <c r="F68" s="20"/>
    </row>
    <row r="69" spans="1:6" x14ac:dyDescent="0.2">
      <c r="F69" s="20"/>
    </row>
    <row r="70" spans="1:6" x14ac:dyDescent="0.2">
      <c r="A70" s="18" t="s">
        <v>39</v>
      </c>
    </row>
    <row r="71" spans="1:6" x14ac:dyDescent="0.2">
      <c r="A71" s="18" t="s">
        <v>40</v>
      </c>
    </row>
    <row r="72" spans="1:6" x14ac:dyDescent="0.2">
      <c r="A72" s="18" t="s">
        <v>41</v>
      </c>
      <c r="B72" s="18"/>
      <c r="C72" s="39" t="s">
        <v>43</v>
      </c>
      <c r="D72" s="19" t="s">
        <v>42</v>
      </c>
    </row>
    <row r="73" spans="1:6" x14ac:dyDescent="0.2">
      <c r="A73" s="9" t="s">
        <v>62</v>
      </c>
      <c r="C73" s="40">
        <v>763.048</v>
      </c>
      <c r="D73" s="40">
        <v>976.7269</v>
      </c>
    </row>
    <row r="74" spans="1:6" x14ac:dyDescent="0.2">
      <c r="A74" s="9" t="s">
        <v>68</v>
      </c>
      <c r="C74" s="40">
        <v>40.410499999999999</v>
      </c>
      <c r="D74" s="40">
        <v>51.726799999999997</v>
      </c>
    </row>
    <row r="75" spans="1:6" x14ac:dyDescent="0.2">
      <c r="A75" s="9" t="s">
        <v>65</v>
      </c>
      <c r="C75" s="40">
        <v>822.8175</v>
      </c>
      <c r="D75" s="40">
        <v>1056.9426000000001</v>
      </c>
    </row>
    <row r="76" spans="1:6" x14ac:dyDescent="0.2">
      <c r="A76" s="9" t="s">
        <v>69</v>
      </c>
      <c r="C76" s="40">
        <v>44.890300000000003</v>
      </c>
      <c r="D76" s="40">
        <v>57.663200000000003</v>
      </c>
    </row>
    <row r="78" spans="1:6" x14ac:dyDescent="0.2">
      <c r="A78" s="9" t="s">
        <v>44</v>
      </c>
    </row>
    <row r="80" spans="1:6" x14ac:dyDescent="0.2">
      <c r="A80" s="18" t="s">
        <v>45</v>
      </c>
      <c r="D80" s="41" t="s">
        <v>46</v>
      </c>
    </row>
    <row r="82" spans="1:6" x14ac:dyDescent="0.2">
      <c r="A82" s="18" t="s">
        <v>201</v>
      </c>
      <c r="D82" s="45">
        <v>6.6991844383779725E-2</v>
      </c>
    </row>
    <row r="84" spans="1:6" x14ac:dyDescent="0.2">
      <c r="A84" s="18" t="s">
        <v>724</v>
      </c>
      <c r="D84" s="41" t="s">
        <v>718</v>
      </c>
    </row>
    <row r="85" spans="1:6" x14ac:dyDescent="0.2">
      <c r="A85" s="9" t="s">
        <v>713</v>
      </c>
    </row>
    <row r="86" spans="1:6" x14ac:dyDescent="0.2">
      <c r="A86" s="49" t="s">
        <v>714</v>
      </c>
    </row>
    <row r="87" spans="1:6" x14ac:dyDescent="0.2">
      <c r="A87" s="49"/>
    </row>
    <row r="88" spans="1:6" x14ac:dyDescent="0.2">
      <c r="A88" s="18" t="s">
        <v>1210</v>
      </c>
      <c r="D88" s="9"/>
      <c r="F88" s="55"/>
    </row>
    <row r="89" spans="1:6" x14ac:dyDescent="0.2">
      <c r="A89" s="18"/>
      <c r="D89" s="9"/>
      <c r="F89" s="55"/>
    </row>
    <row r="90" spans="1:6" x14ac:dyDescent="0.2">
      <c r="A90" s="47" t="s">
        <v>813</v>
      </c>
      <c r="D90" s="9"/>
      <c r="F90" s="55"/>
    </row>
    <row r="91" spans="1:6" x14ac:dyDescent="0.2">
      <c r="A91" s="58"/>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56"/>
      <c r="D96" s="9"/>
      <c r="F96" s="55"/>
    </row>
    <row r="97" spans="1:6" x14ac:dyDescent="0.2">
      <c r="A97" s="56"/>
      <c r="D97" s="9"/>
      <c r="F97" s="55"/>
    </row>
    <row r="98" spans="1:6" x14ac:dyDescent="0.2">
      <c r="A98" s="56"/>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47" t="s">
        <v>1215</v>
      </c>
      <c r="D104" s="9"/>
      <c r="F104" s="55"/>
    </row>
    <row r="105" spans="1:6" x14ac:dyDescent="0.2">
      <c r="A105" s="56"/>
      <c r="D105" s="9"/>
      <c r="F105" s="55"/>
    </row>
    <row r="106" spans="1:6" x14ac:dyDescent="0.2">
      <c r="A106" s="47" t="s">
        <v>864</v>
      </c>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A111" s="56"/>
      <c r="D111" s="9"/>
      <c r="F111" s="55"/>
    </row>
    <row r="112" spans="1:6" x14ac:dyDescent="0.2">
      <c r="A112" s="56"/>
      <c r="D112" s="9"/>
      <c r="F112" s="55"/>
    </row>
    <row r="113" spans="1:6" x14ac:dyDescent="0.2">
      <c r="A113" s="56"/>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D119" s="9"/>
      <c r="F119" s="55"/>
    </row>
    <row r="120" spans="1:6" x14ac:dyDescent="0.2">
      <c r="A120" s="18" t="s">
        <v>738</v>
      </c>
    </row>
  </sheetData>
  <mergeCells count="1">
    <mergeCell ref="A1:F1"/>
  </mergeCells>
  <conditionalFormatting sqref="F2:F3 F5:F87 F120:F121">
    <cfRule type="cellIs" dxfId="64" priority="2" stopIfTrue="1" operator="between">
      <formula>0.009</formula>
      <formula>-0.009</formula>
    </cfRule>
  </conditionalFormatting>
  <conditionalFormatting sqref="F88:F119">
    <cfRule type="cellIs" dxfId="63" priority="1" stopIfTrue="1" operator="between">
      <formula>0.009</formula>
      <formula>-0.009</formula>
    </cfRule>
  </conditionalFormatting>
  <hyperlinks>
    <hyperlink ref="A86" r:id="rId1" xr:uid="{00000000-0004-0000-1A00-000001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2"/>
  <sheetViews>
    <sheetView workbookViewId="0">
      <selection sqref="A1:F1"/>
    </sheetView>
  </sheetViews>
  <sheetFormatPr defaultColWidth="9.109375" defaultRowHeight="10.199999999999999" x14ac:dyDescent="0.2"/>
  <cols>
    <col min="1" max="1" width="38.6640625" style="9" bestFit="1" customWidth="1"/>
    <col min="2" max="2" width="27.5546875" style="9" bestFit="1" customWidth="1"/>
    <col min="3" max="3" width="20" style="9" bestFit="1" customWidth="1"/>
    <col min="4" max="4" width="15" style="10" bestFit="1" customWidth="1"/>
    <col min="5" max="5" width="23" style="13" bestFit="1" customWidth="1"/>
    <col min="6" max="6" width="13.5546875" style="14" bestFit="1" customWidth="1"/>
    <col min="7" max="16384" width="9.109375" style="9"/>
  </cols>
  <sheetData>
    <row r="1" spans="1:6" s="1" customFormat="1" ht="13.8" x14ac:dyDescent="0.2">
      <c r="A1" s="75" t="s">
        <v>17</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88</v>
      </c>
      <c r="B7" s="27" t="s">
        <v>87</v>
      </c>
      <c r="C7" s="27" t="s">
        <v>89</v>
      </c>
      <c r="D7" s="31">
        <v>1573782</v>
      </c>
      <c r="E7" s="29">
        <v>26246.749309999999</v>
      </c>
      <c r="F7" s="30">
        <v>8.9339143806332597</v>
      </c>
    </row>
    <row r="8" spans="1:6" x14ac:dyDescent="0.2">
      <c r="A8" s="27" t="s">
        <v>94</v>
      </c>
      <c r="B8" s="27" t="s">
        <v>93</v>
      </c>
      <c r="C8" s="27" t="s">
        <v>92</v>
      </c>
      <c r="D8" s="31">
        <v>1248046</v>
      </c>
      <c r="E8" s="29">
        <v>19754.696110000001</v>
      </c>
      <c r="F8" s="30">
        <v>6.7241379714373899</v>
      </c>
    </row>
    <row r="9" spans="1:6" x14ac:dyDescent="0.2">
      <c r="A9" s="27" t="s">
        <v>91</v>
      </c>
      <c r="B9" s="27" t="s">
        <v>90</v>
      </c>
      <c r="C9" s="27" t="s">
        <v>92</v>
      </c>
      <c r="D9" s="31">
        <v>2285871</v>
      </c>
      <c r="E9" s="29">
        <v>18333.82836</v>
      </c>
      <c r="F9" s="30">
        <v>6.24050052457586</v>
      </c>
    </row>
    <row r="10" spans="1:6" x14ac:dyDescent="0.2">
      <c r="A10" s="27" t="s">
        <v>159</v>
      </c>
      <c r="B10" s="27" t="s">
        <v>158</v>
      </c>
      <c r="C10" s="27" t="s">
        <v>124</v>
      </c>
      <c r="D10" s="31">
        <v>6762103</v>
      </c>
      <c r="E10" s="29">
        <v>14491.186729999999</v>
      </c>
      <c r="F10" s="30">
        <v>4.9325354538386001</v>
      </c>
    </row>
    <row r="11" spans="1:6" x14ac:dyDescent="0.2">
      <c r="A11" s="27" t="s">
        <v>96</v>
      </c>
      <c r="B11" s="27" t="s">
        <v>95</v>
      </c>
      <c r="C11" s="27" t="s">
        <v>92</v>
      </c>
      <c r="D11" s="31">
        <v>1769468</v>
      </c>
      <c r="E11" s="29">
        <v>13129.45256</v>
      </c>
      <c r="F11" s="30">
        <v>4.46902599823804</v>
      </c>
    </row>
    <row r="12" spans="1:6" x14ac:dyDescent="0.2">
      <c r="A12" s="27" t="s">
        <v>467</v>
      </c>
      <c r="B12" s="27" t="s">
        <v>466</v>
      </c>
      <c r="C12" s="27" t="s">
        <v>155</v>
      </c>
      <c r="D12" s="31">
        <v>6017530</v>
      </c>
      <c r="E12" s="29">
        <v>11833.472750000001</v>
      </c>
      <c r="F12" s="30">
        <v>4.0278981265606797</v>
      </c>
    </row>
    <row r="13" spans="1:6" x14ac:dyDescent="0.2">
      <c r="A13" s="27" t="s">
        <v>98</v>
      </c>
      <c r="B13" s="27" t="s">
        <v>97</v>
      </c>
      <c r="C13" s="27" t="s">
        <v>99</v>
      </c>
      <c r="D13" s="31">
        <v>1433873</v>
      </c>
      <c r="E13" s="29">
        <v>9827.0486060000003</v>
      </c>
      <c r="F13" s="30">
        <v>3.3449479713998702</v>
      </c>
    </row>
    <row r="14" spans="1:6" x14ac:dyDescent="0.2">
      <c r="A14" s="27" t="s">
        <v>165</v>
      </c>
      <c r="B14" s="27" t="s">
        <v>164</v>
      </c>
      <c r="C14" s="27" t="s">
        <v>92</v>
      </c>
      <c r="D14" s="31">
        <v>5486879</v>
      </c>
      <c r="E14" s="29">
        <v>9226.1870390000004</v>
      </c>
      <c r="F14" s="30">
        <v>3.1404256615782198</v>
      </c>
    </row>
    <row r="15" spans="1:6" x14ac:dyDescent="0.2">
      <c r="A15" s="27" t="s">
        <v>120</v>
      </c>
      <c r="B15" s="27" t="s">
        <v>119</v>
      </c>
      <c r="C15" s="27" t="s">
        <v>121</v>
      </c>
      <c r="D15" s="31">
        <v>506801</v>
      </c>
      <c r="E15" s="29">
        <v>8953.3998670000001</v>
      </c>
      <c r="F15" s="30">
        <v>3.0475738874404299</v>
      </c>
    </row>
    <row r="16" spans="1:6" x14ac:dyDescent="0.2">
      <c r="A16" s="27" t="s">
        <v>200</v>
      </c>
      <c r="B16" s="27" t="s">
        <v>199</v>
      </c>
      <c r="C16" s="27" t="s">
        <v>92</v>
      </c>
      <c r="D16" s="31">
        <v>9130054</v>
      </c>
      <c r="E16" s="29">
        <v>8897.2376230000009</v>
      </c>
      <c r="F16" s="30">
        <v>3.0284572847177902</v>
      </c>
    </row>
    <row r="17" spans="1:6" x14ac:dyDescent="0.2">
      <c r="A17" s="27" t="s">
        <v>133</v>
      </c>
      <c r="B17" s="27" t="s">
        <v>132</v>
      </c>
      <c r="C17" s="27" t="s">
        <v>127</v>
      </c>
      <c r="D17" s="31">
        <v>497050</v>
      </c>
      <c r="E17" s="29">
        <v>8243.8227750000005</v>
      </c>
      <c r="F17" s="30">
        <v>2.8060467973039298</v>
      </c>
    </row>
    <row r="18" spans="1:6" x14ac:dyDescent="0.2">
      <c r="A18" s="27" t="s">
        <v>216</v>
      </c>
      <c r="B18" s="27" t="s">
        <v>215</v>
      </c>
      <c r="C18" s="27" t="s">
        <v>217</v>
      </c>
      <c r="D18" s="31">
        <v>3644411</v>
      </c>
      <c r="E18" s="29">
        <v>7538.4641540000002</v>
      </c>
      <c r="F18" s="30">
        <v>2.5659555976956501</v>
      </c>
    </row>
    <row r="19" spans="1:6" x14ac:dyDescent="0.2">
      <c r="A19" s="27" t="s">
        <v>117</v>
      </c>
      <c r="B19" s="27" t="s">
        <v>116</v>
      </c>
      <c r="C19" s="27" t="s">
        <v>118</v>
      </c>
      <c r="D19" s="31">
        <v>282387</v>
      </c>
      <c r="E19" s="29">
        <v>6947.0025869999999</v>
      </c>
      <c r="F19" s="30">
        <v>2.3646328762948698</v>
      </c>
    </row>
    <row r="20" spans="1:6" x14ac:dyDescent="0.2">
      <c r="A20" s="27" t="s">
        <v>463</v>
      </c>
      <c r="B20" s="27" t="s">
        <v>462</v>
      </c>
      <c r="C20" s="27" t="s">
        <v>427</v>
      </c>
      <c r="D20" s="31">
        <v>157232</v>
      </c>
      <c r="E20" s="29">
        <v>6701.3064560000003</v>
      </c>
      <c r="F20" s="30">
        <v>2.2810023980180598</v>
      </c>
    </row>
    <row r="21" spans="1:6" x14ac:dyDescent="0.2">
      <c r="A21" s="27" t="s">
        <v>543</v>
      </c>
      <c r="B21" s="27" t="s">
        <v>542</v>
      </c>
      <c r="C21" s="27" t="s">
        <v>227</v>
      </c>
      <c r="D21" s="31">
        <v>2493349</v>
      </c>
      <c r="E21" s="29">
        <v>6637.2950380000002</v>
      </c>
      <c r="F21" s="30">
        <v>2.2592140797375602</v>
      </c>
    </row>
    <row r="22" spans="1:6" x14ac:dyDescent="0.2">
      <c r="A22" s="27" t="s">
        <v>140</v>
      </c>
      <c r="B22" s="27" t="s">
        <v>139</v>
      </c>
      <c r="C22" s="27" t="s">
        <v>109</v>
      </c>
      <c r="D22" s="31">
        <v>1965841</v>
      </c>
      <c r="E22" s="29">
        <v>5998.7638120000001</v>
      </c>
      <c r="F22" s="30">
        <v>2.0418697055802801</v>
      </c>
    </row>
    <row r="23" spans="1:6" x14ac:dyDescent="0.2">
      <c r="A23" s="27" t="s">
        <v>212</v>
      </c>
      <c r="B23" s="27" t="s">
        <v>211</v>
      </c>
      <c r="C23" s="27" t="s">
        <v>138</v>
      </c>
      <c r="D23" s="31">
        <v>2415915</v>
      </c>
      <c r="E23" s="29">
        <v>5943.1508999999996</v>
      </c>
      <c r="F23" s="30">
        <v>2.0229400854434201</v>
      </c>
    </row>
    <row r="24" spans="1:6" x14ac:dyDescent="0.2">
      <c r="A24" s="27" t="s">
        <v>545</v>
      </c>
      <c r="B24" s="27" t="s">
        <v>544</v>
      </c>
      <c r="C24" s="27" t="s">
        <v>92</v>
      </c>
      <c r="D24" s="31">
        <v>480528</v>
      </c>
      <c r="E24" s="29">
        <v>5478.9802559999998</v>
      </c>
      <c r="F24" s="30">
        <v>1.86494487077814</v>
      </c>
    </row>
    <row r="25" spans="1:6" x14ac:dyDescent="0.2">
      <c r="A25" s="27" t="s">
        <v>111</v>
      </c>
      <c r="B25" s="27" t="s">
        <v>110</v>
      </c>
      <c r="C25" s="27" t="s">
        <v>112</v>
      </c>
      <c r="D25" s="31">
        <v>448797</v>
      </c>
      <c r="E25" s="29">
        <v>5405.9842639999997</v>
      </c>
      <c r="F25" s="30">
        <v>1.8400983675043401</v>
      </c>
    </row>
    <row r="26" spans="1:6" x14ac:dyDescent="0.2">
      <c r="A26" s="27" t="s">
        <v>465</v>
      </c>
      <c r="B26" s="27" t="s">
        <v>464</v>
      </c>
      <c r="C26" s="27" t="s">
        <v>138</v>
      </c>
      <c r="D26" s="31">
        <v>3769680</v>
      </c>
      <c r="E26" s="29">
        <v>5368.0243200000004</v>
      </c>
      <c r="F26" s="30">
        <v>1.82717749545333</v>
      </c>
    </row>
    <row r="27" spans="1:6" x14ac:dyDescent="0.2">
      <c r="A27" s="27" t="s">
        <v>272</v>
      </c>
      <c r="B27" s="27" t="s">
        <v>271</v>
      </c>
      <c r="C27" s="27" t="s">
        <v>127</v>
      </c>
      <c r="D27" s="31">
        <v>641207</v>
      </c>
      <c r="E27" s="29">
        <v>5190.5706650000002</v>
      </c>
      <c r="F27" s="30">
        <v>1.7667755103703</v>
      </c>
    </row>
    <row r="28" spans="1:6" x14ac:dyDescent="0.2">
      <c r="A28" s="27" t="s">
        <v>126</v>
      </c>
      <c r="B28" s="27" t="s">
        <v>125</v>
      </c>
      <c r="C28" s="27" t="s">
        <v>127</v>
      </c>
      <c r="D28" s="31">
        <v>210633</v>
      </c>
      <c r="E28" s="29">
        <v>5040.7636400000001</v>
      </c>
      <c r="F28" s="30">
        <v>1.7157839335026299</v>
      </c>
    </row>
    <row r="29" spans="1:6" x14ac:dyDescent="0.2">
      <c r="A29" s="27" t="s">
        <v>224</v>
      </c>
      <c r="B29" s="27" t="s">
        <v>223</v>
      </c>
      <c r="C29" s="27" t="s">
        <v>104</v>
      </c>
      <c r="D29" s="31">
        <v>3938381</v>
      </c>
      <c r="E29" s="29">
        <v>5039.1584899999998</v>
      </c>
      <c r="F29" s="30">
        <v>1.71523756974159</v>
      </c>
    </row>
    <row r="30" spans="1:6" x14ac:dyDescent="0.2">
      <c r="A30" s="27" t="s">
        <v>475</v>
      </c>
      <c r="B30" s="27" t="s">
        <v>474</v>
      </c>
      <c r="C30" s="27" t="s">
        <v>115</v>
      </c>
      <c r="D30" s="31">
        <v>209897</v>
      </c>
      <c r="E30" s="29">
        <v>4496.8333279999997</v>
      </c>
      <c r="F30" s="30">
        <v>1.5306399837111899</v>
      </c>
    </row>
    <row r="31" spans="1:6" x14ac:dyDescent="0.2">
      <c r="A31" s="27" t="s">
        <v>233</v>
      </c>
      <c r="B31" s="27" t="s">
        <v>232</v>
      </c>
      <c r="C31" s="27" t="s">
        <v>89</v>
      </c>
      <c r="D31" s="31">
        <v>283932</v>
      </c>
      <c r="E31" s="29">
        <v>4196.089062</v>
      </c>
      <c r="F31" s="30">
        <v>1.4282721250793899</v>
      </c>
    </row>
    <row r="32" spans="1:6" x14ac:dyDescent="0.2">
      <c r="A32" s="27" t="s">
        <v>487</v>
      </c>
      <c r="B32" s="27" t="s">
        <v>486</v>
      </c>
      <c r="C32" s="27" t="s">
        <v>488</v>
      </c>
      <c r="D32" s="31">
        <v>511291</v>
      </c>
      <c r="E32" s="29">
        <v>4016.702096</v>
      </c>
      <c r="F32" s="30">
        <v>1.3672120762208799</v>
      </c>
    </row>
    <row r="33" spans="1:6" x14ac:dyDescent="0.2">
      <c r="A33" s="27" t="s">
        <v>198</v>
      </c>
      <c r="B33" s="27" t="s">
        <v>197</v>
      </c>
      <c r="C33" s="27" t="s">
        <v>187</v>
      </c>
      <c r="D33" s="31">
        <v>560390</v>
      </c>
      <c r="E33" s="29">
        <v>3925.2517549999998</v>
      </c>
      <c r="F33" s="30">
        <v>1.33608404939653</v>
      </c>
    </row>
    <row r="34" spans="1:6" x14ac:dyDescent="0.2">
      <c r="A34" s="27" t="s">
        <v>191</v>
      </c>
      <c r="B34" s="27" t="s">
        <v>190</v>
      </c>
      <c r="C34" s="27" t="s">
        <v>127</v>
      </c>
      <c r="D34" s="31">
        <v>602514</v>
      </c>
      <c r="E34" s="29">
        <v>3529.8282690000001</v>
      </c>
      <c r="F34" s="30">
        <v>1.20148911246583</v>
      </c>
    </row>
    <row r="35" spans="1:6" x14ac:dyDescent="0.2">
      <c r="A35" s="27" t="s">
        <v>196</v>
      </c>
      <c r="B35" s="27" t="s">
        <v>195</v>
      </c>
      <c r="C35" s="27" t="s">
        <v>187</v>
      </c>
      <c r="D35" s="31">
        <v>676247</v>
      </c>
      <c r="E35" s="29">
        <v>3265.25864</v>
      </c>
      <c r="F35" s="30">
        <v>1.1114344399696301</v>
      </c>
    </row>
    <row r="36" spans="1:6" x14ac:dyDescent="0.2">
      <c r="A36" s="27" t="s">
        <v>483</v>
      </c>
      <c r="B36" s="27" t="s">
        <v>482</v>
      </c>
      <c r="C36" s="27" t="s">
        <v>422</v>
      </c>
      <c r="D36" s="31">
        <v>491969</v>
      </c>
      <c r="E36" s="29">
        <v>3222.888919</v>
      </c>
      <c r="F36" s="30">
        <v>1.0970125603198999</v>
      </c>
    </row>
    <row r="37" spans="1:6" x14ac:dyDescent="0.2">
      <c r="A37" s="27" t="s">
        <v>114</v>
      </c>
      <c r="B37" s="27" t="s">
        <v>113</v>
      </c>
      <c r="C37" s="27" t="s">
        <v>115</v>
      </c>
      <c r="D37" s="31">
        <v>67295</v>
      </c>
      <c r="E37" s="29">
        <v>3135.4086400000001</v>
      </c>
      <c r="F37" s="30">
        <v>1.06723587013442</v>
      </c>
    </row>
    <row r="38" spans="1:6" x14ac:dyDescent="0.2">
      <c r="A38" s="27" t="s">
        <v>269</v>
      </c>
      <c r="B38" s="27" t="s">
        <v>268</v>
      </c>
      <c r="C38" s="27" t="s">
        <v>270</v>
      </c>
      <c r="D38" s="31">
        <v>339983</v>
      </c>
      <c r="E38" s="29">
        <v>3064.4367710000001</v>
      </c>
      <c r="F38" s="30">
        <v>1.04307834138331</v>
      </c>
    </row>
    <row r="39" spans="1:6" x14ac:dyDescent="0.2">
      <c r="A39" s="27" t="s">
        <v>388</v>
      </c>
      <c r="B39" s="27" t="s">
        <v>387</v>
      </c>
      <c r="C39" s="27" t="s">
        <v>155</v>
      </c>
      <c r="D39" s="31">
        <v>5150797</v>
      </c>
      <c r="E39" s="29">
        <v>2807.1843650000001</v>
      </c>
      <c r="F39" s="30">
        <v>0.95551431803431797</v>
      </c>
    </row>
    <row r="40" spans="1:6" x14ac:dyDescent="0.2">
      <c r="A40" s="27" t="s">
        <v>131</v>
      </c>
      <c r="B40" s="27" t="s">
        <v>130</v>
      </c>
      <c r="C40" s="27" t="s">
        <v>115</v>
      </c>
      <c r="D40" s="31">
        <v>552564</v>
      </c>
      <c r="E40" s="29">
        <v>2778.291792</v>
      </c>
      <c r="F40" s="30">
        <v>0.94567981356408803</v>
      </c>
    </row>
    <row r="41" spans="1:6" x14ac:dyDescent="0.2">
      <c r="A41" s="27" t="s">
        <v>163</v>
      </c>
      <c r="B41" s="27" t="s">
        <v>162</v>
      </c>
      <c r="C41" s="27" t="s">
        <v>143</v>
      </c>
      <c r="D41" s="31">
        <v>518730</v>
      </c>
      <c r="E41" s="29">
        <v>2738.116305</v>
      </c>
      <c r="F41" s="30">
        <v>0.93200481111639499</v>
      </c>
    </row>
    <row r="42" spans="1:6" x14ac:dyDescent="0.2">
      <c r="A42" s="27" t="s">
        <v>145</v>
      </c>
      <c r="B42" s="27" t="s">
        <v>144</v>
      </c>
      <c r="C42" s="27" t="s">
        <v>146</v>
      </c>
      <c r="D42" s="31">
        <v>899890</v>
      </c>
      <c r="E42" s="29">
        <v>2366.7107000000001</v>
      </c>
      <c r="F42" s="30">
        <v>0.80558512247734904</v>
      </c>
    </row>
    <row r="43" spans="1:6" x14ac:dyDescent="0.2">
      <c r="A43" s="27" t="s">
        <v>386</v>
      </c>
      <c r="B43" s="27" t="s">
        <v>385</v>
      </c>
      <c r="C43" s="27" t="s">
        <v>118</v>
      </c>
      <c r="D43" s="31">
        <v>150123</v>
      </c>
      <c r="E43" s="29">
        <v>2096.4676949999998</v>
      </c>
      <c r="F43" s="30">
        <v>0.713599336347438</v>
      </c>
    </row>
    <row r="44" spans="1:6" x14ac:dyDescent="0.2">
      <c r="A44" s="27" t="s">
        <v>547</v>
      </c>
      <c r="B44" s="27" t="s">
        <v>546</v>
      </c>
      <c r="C44" s="27" t="s">
        <v>227</v>
      </c>
      <c r="D44" s="31">
        <v>60000</v>
      </c>
      <c r="E44" s="29">
        <v>1992.54</v>
      </c>
      <c r="F44" s="30">
        <v>0.67822424597185305</v>
      </c>
    </row>
    <row r="45" spans="1:6" x14ac:dyDescent="0.2">
      <c r="A45" s="27" t="s">
        <v>177</v>
      </c>
      <c r="B45" s="27" t="s">
        <v>176</v>
      </c>
      <c r="C45" s="27" t="s">
        <v>127</v>
      </c>
      <c r="D45" s="31">
        <v>312320</v>
      </c>
      <c r="E45" s="29">
        <v>1702.30016</v>
      </c>
      <c r="F45" s="30">
        <v>0.57943190221213403</v>
      </c>
    </row>
    <row r="46" spans="1:6" x14ac:dyDescent="0.2">
      <c r="A46" s="27" t="s">
        <v>226</v>
      </c>
      <c r="B46" s="27" t="s">
        <v>225</v>
      </c>
      <c r="C46" s="27" t="s">
        <v>227</v>
      </c>
      <c r="D46" s="31">
        <v>360275</v>
      </c>
      <c r="E46" s="29">
        <v>1683.0246629999999</v>
      </c>
      <c r="F46" s="30">
        <v>0.57287087487087196</v>
      </c>
    </row>
    <row r="47" spans="1:6" x14ac:dyDescent="0.2">
      <c r="A47" s="27" t="s">
        <v>193</v>
      </c>
      <c r="B47" s="27" t="s">
        <v>192</v>
      </c>
      <c r="C47" s="27" t="s">
        <v>194</v>
      </c>
      <c r="D47" s="31">
        <v>656332</v>
      </c>
      <c r="E47" s="29">
        <v>1629.016024</v>
      </c>
      <c r="F47" s="30">
        <v>0.55448731998025902</v>
      </c>
    </row>
    <row r="48" spans="1:6" x14ac:dyDescent="0.2">
      <c r="A48" s="27" t="s">
        <v>247</v>
      </c>
      <c r="B48" s="27" t="s">
        <v>246</v>
      </c>
      <c r="C48" s="27" t="s">
        <v>187</v>
      </c>
      <c r="D48" s="31">
        <v>1113029</v>
      </c>
      <c r="E48" s="29">
        <v>1444.711642</v>
      </c>
      <c r="F48" s="30">
        <v>0.49175347247342999</v>
      </c>
    </row>
    <row r="49" spans="1:9" x14ac:dyDescent="0.2">
      <c r="A49" s="27" t="s">
        <v>312</v>
      </c>
      <c r="B49" s="27" t="s">
        <v>311</v>
      </c>
      <c r="C49" s="27" t="s">
        <v>146</v>
      </c>
      <c r="D49" s="31">
        <v>123516</v>
      </c>
      <c r="E49" s="29">
        <v>1389.5550000000001</v>
      </c>
      <c r="F49" s="30">
        <v>0.472979158316229</v>
      </c>
    </row>
    <row r="50" spans="1:9" x14ac:dyDescent="0.2">
      <c r="A50" s="27" t="s">
        <v>103</v>
      </c>
      <c r="B50" s="27" t="s">
        <v>102</v>
      </c>
      <c r="C50" s="27" t="s">
        <v>104</v>
      </c>
      <c r="D50" s="31">
        <v>275067</v>
      </c>
      <c r="E50" s="29">
        <v>853.80796799999996</v>
      </c>
      <c r="F50" s="30">
        <v>0.29062064766657603</v>
      </c>
    </row>
    <row r="51" spans="1:9" x14ac:dyDescent="0.2">
      <c r="A51" s="27" t="s">
        <v>169</v>
      </c>
      <c r="B51" s="27" t="s">
        <v>719</v>
      </c>
      <c r="C51" s="27" t="s">
        <v>99</v>
      </c>
      <c r="D51" s="31">
        <v>102419</v>
      </c>
      <c r="E51" s="29">
        <v>290.97237899999999</v>
      </c>
      <c r="F51" s="30">
        <v>9.9041686664213105E-2</v>
      </c>
    </row>
    <row r="52" spans="1:9" x14ac:dyDescent="0.2">
      <c r="A52" s="26" t="s">
        <v>33</v>
      </c>
      <c r="B52" s="26"/>
      <c r="C52" s="26"/>
      <c r="D52" s="32"/>
      <c r="E52" s="33">
        <f>SUM(E7:E51)</f>
        <v>276851.94248500001</v>
      </c>
      <c r="F52" s="34">
        <f>SUM(F7:F51)</f>
        <v>94.235347816220482</v>
      </c>
      <c r="G52" s="18"/>
      <c r="H52" s="18"/>
      <c r="I52" s="18"/>
    </row>
    <row r="53" spans="1:9" x14ac:dyDescent="0.2">
      <c r="A53" s="27"/>
      <c r="B53" s="27"/>
      <c r="C53" s="27"/>
      <c r="D53" s="28"/>
      <c r="E53" s="29"/>
      <c r="F53" s="30"/>
    </row>
    <row r="54" spans="1:9" x14ac:dyDescent="0.2">
      <c r="A54" s="26" t="s">
        <v>284</v>
      </c>
      <c r="B54" s="27"/>
      <c r="C54" s="27"/>
      <c r="D54" s="28"/>
      <c r="E54" s="29"/>
      <c r="F54" s="30"/>
    </row>
    <row r="55" spans="1:9" x14ac:dyDescent="0.2">
      <c r="A55" s="27" t="s">
        <v>316</v>
      </c>
      <c r="B55" s="27" t="s">
        <v>315</v>
      </c>
      <c r="C55" s="27" t="s">
        <v>89</v>
      </c>
      <c r="D55" s="31">
        <v>150000</v>
      </c>
      <c r="E55" s="29">
        <v>3888.4335000000001</v>
      </c>
      <c r="F55" s="30">
        <v>1.3235517874417499</v>
      </c>
    </row>
    <row r="56" spans="1:9" x14ac:dyDescent="0.2">
      <c r="A56" s="26" t="s">
        <v>33</v>
      </c>
      <c r="B56" s="26"/>
      <c r="C56" s="26"/>
      <c r="D56" s="32"/>
      <c r="E56" s="33">
        <f>SUM(E54:E55)</f>
        <v>3888.4335000000001</v>
      </c>
      <c r="F56" s="34">
        <f>SUM(F54:F55)</f>
        <v>1.3235517874417499</v>
      </c>
      <c r="G56" s="18"/>
      <c r="H56" s="18"/>
      <c r="I56" s="18"/>
    </row>
    <row r="57" spans="1:9" x14ac:dyDescent="0.2">
      <c r="A57" s="27"/>
      <c r="B57" s="27"/>
      <c r="C57" s="27"/>
      <c r="D57" s="28"/>
      <c r="E57" s="29"/>
      <c r="F57" s="30"/>
    </row>
    <row r="58" spans="1:9" x14ac:dyDescent="0.2">
      <c r="A58" s="26" t="s">
        <v>35</v>
      </c>
      <c r="B58" s="26"/>
      <c r="C58" s="26"/>
      <c r="D58" s="32"/>
      <c r="E58" s="33">
        <f>E52+E56</f>
        <v>280740.37598499999</v>
      </c>
      <c r="F58" s="34">
        <f>F52+F56</f>
        <v>95.558899603662226</v>
      </c>
      <c r="G58" s="18"/>
      <c r="H58" s="18"/>
      <c r="I58" s="18"/>
    </row>
    <row r="59" spans="1:9" x14ac:dyDescent="0.2">
      <c r="A59" s="26"/>
      <c r="B59" s="26"/>
      <c r="C59" s="26"/>
      <c r="D59" s="32"/>
      <c r="E59" s="33"/>
      <c r="F59" s="34"/>
      <c r="G59" s="18"/>
      <c r="H59" s="18"/>
      <c r="I59" s="18"/>
    </row>
    <row r="60" spans="1:9" x14ac:dyDescent="0.2">
      <c r="A60" s="26" t="s">
        <v>37</v>
      </c>
      <c r="B60" s="26"/>
      <c r="C60" s="26"/>
      <c r="D60" s="32"/>
      <c r="E60" s="33">
        <f>E62-(E52+E56)</f>
        <v>13047.410552299989</v>
      </c>
      <c r="F60" s="34">
        <f>F62-(F52+F56)</f>
        <v>4.4411003963377738</v>
      </c>
      <c r="G60" s="18"/>
      <c r="H60" s="18"/>
      <c r="I60" s="18"/>
    </row>
    <row r="61" spans="1:9" x14ac:dyDescent="0.2">
      <c r="A61" s="26"/>
      <c r="B61" s="26"/>
      <c r="C61" s="26"/>
      <c r="D61" s="32"/>
      <c r="E61" s="33"/>
      <c r="F61" s="34"/>
      <c r="G61" s="18"/>
      <c r="H61" s="18"/>
      <c r="I61" s="18"/>
    </row>
    <row r="62" spans="1:9" x14ac:dyDescent="0.2">
      <c r="A62" s="35" t="s">
        <v>36</v>
      </c>
      <c r="B62" s="35"/>
      <c r="C62" s="35"/>
      <c r="D62" s="36"/>
      <c r="E62" s="37">
        <v>293787.78653729998</v>
      </c>
      <c r="F62" s="38">
        <v>100</v>
      </c>
      <c r="G62" s="18"/>
      <c r="H62" s="18"/>
      <c r="I62" s="18"/>
    </row>
    <row r="64" spans="1:9" x14ac:dyDescent="0.2">
      <c r="A64" s="18" t="s">
        <v>729</v>
      </c>
    </row>
    <row r="65" spans="1:6" x14ac:dyDescent="0.2">
      <c r="A65" s="18"/>
    </row>
    <row r="66" spans="1:6" x14ac:dyDescent="0.2">
      <c r="A66" s="18" t="s">
        <v>39</v>
      </c>
    </row>
    <row r="67" spans="1:6" x14ac:dyDescent="0.2">
      <c r="A67" s="18" t="s">
        <v>40</v>
      </c>
    </row>
    <row r="68" spans="1:6" x14ac:dyDescent="0.2">
      <c r="A68" s="18" t="s">
        <v>41</v>
      </c>
      <c r="B68" s="18"/>
      <c r="C68" s="39" t="s">
        <v>43</v>
      </c>
      <c r="D68" s="19" t="s">
        <v>42</v>
      </c>
    </row>
    <row r="69" spans="1:6" x14ac:dyDescent="0.2">
      <c r="A69" s="9" t="s">
        <v>62</v>
      </c>
      <c r="C69" s="40">
        <v>99.423599999999993</v>
      </c>
      <c r="D69" s="40">
        <v>125.9511</v>
      </c>
    </row>
    <row r="70" spans="1:6" x14ac:dyDescent="0.2">
      <c r="A70" s="9" t="s">
        <v>68</v>
      </c>
      <c r="C70" s="40">
        <v>15.9185</v>
      </c>
      <c r="D70" s="40">
        <v>20.165800000000001</v>
      </c>
    </row>
    <row r="71" spans="1:6" x14ac:dyDescent="0.2">
      <c r="A71" s="9" t="s">
        <v>65</v>
      </c>
      <c r="C71" s="40">
        <v>105.8929</v>
      </c>
      <c r="D71" s="40">
        <v>134.62219999999999</v>
      </c>
    </row>
    <row r="72" spans="1:6" x14ac:dyDescent="0.2">
      <c r="A72" s="9" t="s">
        <v>69</v>
      </c>
      <c r="C72" s="40">
        <v>17.514900000000001</v>
      </c>
      <c r="D72" s="40">
        <v>22.265999999999998</v>
      </c>
    </row>
    <row r="74" spans="1:6" x14ac:dyDescent="0.2">
      <c r="A74" s="9" t="s">
        <v>44</v>
      </c>
    </row>
    <row r="76" spans="1:6" x14ac:dyDescent="0.2">
      <c r="A76" s="18" t="s">
        <v>45</v>
      </c>
      <c r="D76" s="41" t="s">
        <v>46</v>
      </c>
    </row>
    <row r="78" spans="1:6" x14ac:dyDescent="0.2">
      <c r="A78" s="18" t="s">
        <v>201</v>
      </c>
      <c r="D78" s="45">
        <v>7.7164787318013711E-2</v>
      </c>
    </row>
    <row r="80" spans="1:6" x14ac:dyDescent="0.2">
      <c r="A80" s="18" t="s">
        <v>1216</v>
      </c>
      <c r="D80" s="9"/>
      <c r="F80" s="55"/>
    </row>
    <row r="81" spans="1:6" x14ac:dyDescent="0.2">
      <c r="A81" s="49"/>
      <c r="D81" s="9"/>
      <c r="F81" s="55"/>
    </row>
    <row r="82" spans="1:6" x14ac:dyDescent="0.2">
      <c r="A82" s="47" t="s">
        <v>813</v>
      </c>
      <c r="D82" s="9"/>
      <c r="F82" s="55"/>
    </row>
    <row r="83" spans="1:6" x14ac:dyDescent="0.2">
      <c r="A83" s="58"/>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47" t="s">
        <v>1217</v>
      </c>
      <c r="D96" s="9"/>
      <c r="F96" s="55"/>
    </row>
    <row r="97" spans="1:6" x14ac:dyDescent="0.2">
      <c r="A97" s="56"/>
      <c r="D97" s="9"/>
      <c r="F97" s="55"/>
    </row>
    <row r="98" spans="1:6" x14ac:dyDescent="0.2">
      <c r="A98" s="47" t="s">
        <v>864</v>
      </c>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D111" s="9"/>
      <c r="F111" s="55"/>
    </row>
    <row r="112" spans="1:6" x14ac:dyDescent="0.2">
      <c r="D112" s="9"/>
      <c r="F112" s="55"/>
    </row>
  </sheetData>
  <mergeCells count="1">
    <mergeCell ref="A1:F1"/>
  </mergeCells>
  <conditionalFormatting sqref="F2:F3 F5:F79 F113">
    <cfRule type="cellIs" dxfId="62" priority="2" stopIfTrue="1" operator="between">
      <formula>0.009</formula>
      <formula>-0.009</formula>
    </cfRule>
  </conditionalFormatting>
  <conditionalFormatting sqref="F80:F112">
    <cfRule type="cellIs" dxfId="6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01"/>
  <sheetViews>
    <sheetView workbookViewId="0">
      <selection sqref="A1:H1"/>
    </sheetView>
  </sheetViews>
  <sheetFormatPr defaultColWidth="9.109375" defaultRowHeight="10.199999999999999" x14ac:dyDescent="0.2"/>
  <cols>
    <col min="1" max="1" width="38.6640625" style="9" bestFit="1" customWidth="1"/>
    <col min="2" max="2" width="26.88671875" style="9" bestFit="1" customWidth="1"/>
    <col min="3" max="3" width="20" style="9" bestFit="1" customWidth="1"/>
    <col min="4" max="4" width="15" style="10" bestFit="1" customWidth="1"/>
    <col min="5" max="5" width="23" style="13" bestFit="1" customWidth="1"/>
    <col min="6" max="6" width="13.5546875" style="14" bestFit="1" customWidth="1"/>
    <col min="7" max="7" width="16.109375" style="14" customWidth="1"/>
    <col min="8" max="8" width="19.77734375" style="9" customWidth="1"/>
    <col min="9" max="16384" width="9.109375" style="9"/>
  </cols>
  <sheetData>
    <row r="1" spans="1:8" s="1" customFormat="1" ht="14.4" x14ac:dyDescent="0.3">
      <c r="A1" s="75" t="s">
        <v>18</v>
      </c>
      <c r="B1" s="76"/>
      <c r="C1" s="76"/>
      <c r="D1" s="76"/>
      <c r="E1" s="76"/>
      <c r="F1" s="76"/>
      <c r="G1" s="76"/>
      <c r="H1" s="81"/>
    </row>
    <row r="2" spans="1:8" s="1" customFormat="1" ht="11.4" x14ac:dyDescent="0.2">
      <c r="D2" s="6"/>
      <c r="E2" s="7"/>
      <c r="F2" s="12"/>
      <c r="G2" s="12"/>
    </row>
    <row r="3" spans="1:8" s="1" customFormat="1" ht="12" x14ac:dyDescent="0.2">
      <c r="A3" s="11" t="s">
        <v>7</v>
      </c>
      <c r="B3" s="2"/>
      <c r="C3" s="3"/>
      <c r="D3" s="4"/>
      <c r="E3" s="5"/>
      <c r="F3" s="12"/>
      <c r="G3" s="12"/>
    </row>
    <row r="4" spans="1:8" s="1" customFormat="1" ht="51" x14ac:dyDescent="0.2">
      <c r="A4" s="8" t="s">
        <v>2</v>
      </c>
      <c r="B4" s="8" t="s">
        <v>0</v>
      </c>
      <c r="C4" s="17" t="s">
        <v>255</v>
      </c>
      <c r="D4" s="16" t="s">
        <v>1</v>
      </c>
      <c r="E4" s="15" t="s">
        <v>3</v>
      </c>
      <c r="F4" s="46" t="s">
        <v>4</v>
      </c>
      <c r="G4" s="46" t="s">
        <v>1236</v>
      </c>
      <c r="H4" s="70" t="s">
        <v>1237</v>
      </c>
    </row>
    <row r="5" spans="1:8" x14ac:dyDescent="0.2">
      <c r="A5" s="21" t="s">
        <v>86</v>
      </c>
      <c r="B5" s="22"/>
      <c r="C5" s="22"/>
      <c r="D5" s="23"/>
      <c r="E5" s="24"/>
      <c r="F5" s="25"/>
      <c r="G5" s="25"/>
      <c r="H5" s="25"/>
    </row>
    <row r="6" spans="1:8" x14ac:dyDescent="0.2">
      <c r="A6" s="26" t="s">
        <v>32</v>
      </c>
      <c r="B6" s="27"/>
      <c r="C6" s="27"/>
      <c r="D6" s="28"/>
      <c r="E6" s="29"/>
      <c r="F6" s="30"/>
      <c r="G6" s="30"/>
      <c r="H6" s="30"/>
    </row>
    <row r="7" spans="1:8" x14ac:dyDescent="0.2">
      <c r="A7" s="27" t="s">
        <v>91</v>
      </c>
      <c r="B7" s="27" t="s">
        <v>90</v>
      </c>
      <c r="C7" s="27" t="s">
        <v>92</v>
      </c>
      <c r="D7" s="31">
        <v>9500000</v>
      </c>
      <c r="E7" s="29">
        <v>76194.75</v>
      </c>
      <c r="F7" s="30">
        <v>11.124545625306499</v>
      </c>
      <c r="G7" s="30"/>
      <c r="H7" s="30"/>
    </row>
    <row r="8" spans="1:8" x14ac:dyDescent="0.2">
      <c r="A8" s="27" t="s">
        <v>106</v>
      </c>
      <c r="B8" s="27" t="s">
        <v>105</v>
      </c>
      <c r="C8" s="27" t="s">
        <v>92</v>
      </c>
      <c r="D8" s="31">
        <v>10900000</v>
      </c>
      <c r="E8" s="29">
        <v>54734.35</v>
      </c>
      <c r="F8" s="30">
        <v>7.99129564499518</v>
      </c>
      <c r="G8" s="30"/>
      <c r="H8" s="30"/>
    </row>
    <row r="9" spans="1:8" x14ac:dyDescent="0.2">
      <c r="A9" s="27" t="s">
        <v>120</v>
      </c>
      <c r="B9" s="27" t="s">
        <v>119</v>
      </c>
      <c r="C9" s="27" t="s">
        <v>121</v>
      </c>
      <c r="D9" s="31">
        <v>2100000</v>
      </c>
      <c r="E9" s="29">
        <v>37099.65</v>
      </c>
      <c r="F9" s="30">
        <v>5.41660349443897</v>
      </c>
      <c r="G9" s="30"/>
      <c r="H9" s="30"/>
    </row>
    <row r="10" spans="1:8" x14ac:dyDescent="0.2">
      <c r="A10" s="27" t="s">
        <v>94</v>
      </c>
      <c r="B10" s="27" t="s">
        <v>93</v>
      </c>
      <c r="C10" s="27" t="s">
        <v>92</v>
      </c>
      <c r="D10" s="31">
        <v>2325000</v>
      </c>
      <c r="E10" s="29">
        <v>36801.262499999997</v>
      </c>
      <c r="F10" s="30">
        <v>5.3730384803432303</v>
      </c>
      <c r="G10" s="30"/>
      <c r="H10" s="30"/>
    </row>
    <row r="11" spans="1:8" x14ac:dyDescent="0.2">
      <c r="A11" s="27" t="s">
        <v>96</v>
      </c>
      <c r="B11" s="27" t="s">
        <v>95</v>
      </c>
      <c r="C11" s="27" t="s">
        <v>92</v>
      </c>
      <c r="D11" s="31">
        <v>4800000</v>
      </c>
      <c r="E11" s="29">
        <v>35616</v>
      </c>
      <c r="F11" s="30">
        <v>5.1999884111558599</v>
      </c>
      <c r="G11" s="30"/>
      <c r="H11" s="30"/>
    </row>
    <row r="12" spans="1:8" x14ac:dyDescent="0.2">
      <c r="A12" s="27" t="s">
        <v>88</v>
      </c>
      <c r="B12" s="27" t="s">
        <v>87</v>
      </c>
      <c r="C12" s="27" t="s">
        <v>89</v>
      </c>
      <c r="D12" s="31">
        <v>2100000</v>
      </c>
      <c r="E12" s="29">
        <v>35022.75</v>
      </c>
      <c r="F12" s="30">
        <v>5.1133730381516402</v>
      </c>
      <c r="G12" s="30"/>
      <c r="H12" s="30"/>
    </row>
    <row r="13" spans="1:8" x14ac:dyDescent="0.2">
      <c r="A13" s="27" t="s">
        <v>98</v>
      </c>
      <c r="B13" s="27" t="s">
        <v>97</v>
      </c>
      <c r="C13" s="27" t="s">
        <v>99</v>
      </c>
      <c r="D13" s="31">
        <v>5000000</v>
      </c>
      <c r="E13" s="29">
        <v>34267.5</v>
      </c>
      <c r="F13" s="30">
        <v>5.0031054267543604</v>
      </c>
      <c r="G13" s="30"/>
      <c r="H13" s="30"/>
    </row>
    <row r="14" spans="1:8" x14ac:dyDescent="0.2">
      <c r="A14" s="27" t="s">
        <v>129</v>
      </c>
      <c r="B14" s="27" t="s">
        <v>128</v>
      </c>
      <c r="C14" s="27" t="s">
        <v>124</v>
      </c>
      <c r="D14" s="31">
        <v>23503715</v>
      </c>
      <c r="E14" s="29">
        <v>31177.677950000001</v>
      </c>
      <c r="F14" s="30">
        <v>4.5519868605893299</v>
      </c>
      <c r="G14" s="30"/>
      <c r="H14" s="30"/>
    </row>
    <row r="15" spans="1:8" x14ac:dyDescent="0.2">
      <c r="A15" s="27" t="s">
        <v>235</v>
      </c>
      <c r="B15" s="27" t="s">
        <v>234</v>
      </c>
      <c r="C15" s="27" t="s">
        <v>143</v>
      </c>
      <c r="D15" s="31">
        <v>1000000</v>
      </c>
      <c r="E15" s="29">
        <v>23334</v>
      </c>
      <c r="F15" s="30">
        <v>3.4067983374301098</v>
      </c>
      <c r="G15" s="30"/>
      <c r="H15" s="30"/>
    </row>
    <row r="16" spans="1:8" x14ac:dyDescent="0.2">
      <c r="A16" s="27" t="s">
        <v>518</v>
      </c>
      <c r="B16" s="27" t="s">
        <v>517</v>
      </c>
      <c r="C16" s="27" t="s">
        <v>115</v>
      </c>
      <c r="D16" s="31">
        <v>2450000</v>
      </c>
      <c r="E16" s="29">
        <v>22173.724999999999</v>
      </c>
      <c r="F16" s="30">
        <v>3.2373964800133899</v>
      </c>
      <c r="G16" s="30"/>
      <c r="H16" s="30"/>
    </row>
    <row r="17" spans="1:8" x14ac:dyDescent="0.2">
      <c r="A17" s="27" t="s">
        <v>214</v>
      </c>
      <c r="B17" s="27" t="s">
        <v>213</v>
      </c>
      <c r="C17" s="27" t="s">
        <v>89</v>
      </c>
      <c r="D17" s="31">
        <v>1837310</v>
      </c>
      <c r="E17" s="29">
        <v>21014.233130000001</v>
      </c>
      <c r="F17" s="30">
        <v>3.0681089607290901</v>
      </c>
      <c r="G17" s="30"/>
      <c r="H17" s="30"/>
    </row>
    <row r="18" spans="1:8" x14ac:dyDescent="0.2">
      <c r="A18" s="27" t="s">
        <v>529</v>
      </c>
      <c r="B18" s="27" t="s">
        <v>528</v>
      </c>
      <c r="C18" s="27" t="s">
        <v>127</v>
      </c>
      <c r="D18" s="31">
        <v>2200000</v>
      </c>
      <c r="E18" s="29">
        <v>20841.7</v>
      </c>
      <c r="F18" s="30">
        <v>3.04291886985588</v>
      </c>
      <c r="G18" s="30"/>
      <c r="H18" s="30"/>
    </row>
    <row r="19" spans="1:8" x14ac:dyDescent="0.2">
      <c r="A19" s="27" t="s">
        <v>224</v>
      </c>
      <c r="B19" s="27" t="s">
        <v>223</v>
      </c>
      <c r="C19" s="27" t="s">
        <v>104</v>
      </c>
      <c r="D19" s="31">
        <v>16000000</v>
      </c>
      <c r="E19" s="29">
        <v>20472</v>
      </c>
      <c r="F19" s="30">
        <v>2.9889421258193698</v>
      </c>
      <c r="G19" s="30"/>
      <c r="H19" s="30"/>
    </row>
    <row r="20" spans="1:8" x14ac:dyDescent="0.2">
      <c r="A20" s="27" t="s">
        <v>152</v>
      </c>
      <c r="B20" s="27" t="s">
        <v>151</v>
      </c>
      <c r="C20" s="27" t="s">
        <v>104</v>
      </c>
      <c r="D20" s="31">
        <v>4700000</v>
      </c>
      <c r="E20" s="29">
        <v>19631.900000000001</v>
      </c>
      <c r="F20" s="30">
        <v>2.8662862895600498</v>
      </c>
      <c r="G20" s="30"/>
      <c r="H20" s="30"/>
    </row>
    <row r="21" spans="1:8" x14ac:dyDescent="0.2">
      <c r="A21" s="27" t="s">
        <v>524</v>
      </c>
      <c r="B21" s="27" t="s">
        <v>523</v>
      </c>
      <c r="C21" s="27" t="s">
        <v>525</v>
      </c>
      <c r="D21" s="31">
        <v>1700000</v>
      </c>
      <c r="E21" s="29">
        <v>19474.349999999999</v>
      </c>
      <c r="F21" s="30">
        <v>2.8432837577154402</v>
      </c>
      <c r="G21" s="30"/>
      <c r="H21" s="30"/>
    </row>
    <row r="22" spans="1:8" x14ac:dyDescent="0.2">
      <c r="A22" s="27" t="s">
        <v>520</v>
      </c>
      <c r="B22" s="27" t="s">
        <v>519</v>
      </c>
      <c r="C22" s="27" t="s">
        <v>422</v>
      </c>
      <c r="D22" s="31">
        <v>825000</v>
      </c>
      <c r="E22" s="29">
        <v>17945.400000000001</v>
      </c>
      <c r="F22" s="30">
        <v>2.6200548077705599</v>
      </c>
      <c r="G22" s="30"/>
      <c r="H22" s="30"/>
    </row>
    <row r="23" spans="1:8" x14ac:dyDescent="0.2">
      <c r="A23" s="27" t="s">
        <v>229</v>
      </c>
      <c r="B23" s="27" t="s">
        <v>228</v>
      </c>
      <c r="C23" s="27" t="s">
        <v>109</v>
      </c>
      <c r="D23" s="31">
        <v>12000000</v>
      </c>
      <c r="E23" s="29">
        <v>17862</v>
      </c>
      <c r="F23" s="30">
        <v>2.6078782850422799</v>
      </c>
      <c r="G23" s="30"/>
      <c r="H23" s="30"/>
    </row>
    <row r="24" spans="1:8" x14ac:dyDescent="0.2">
      <c r="A24" s="27" t="s">
        <v>200</v>
      </c>
      <c r="B24" s="27" t="s">
        <v>199</v>
      </c>
      <c r="C24" s="27" t="s">
        <v>92</v>
      </c>
      <c r="D24" s="31">
        <v>18018293</v>
      </c>
      <c r="E24" s="29">
        <v>17558.826529999998</v>
      </c>
      <c r="F24" s="30">
        <v>2.56361451228369</v>
      </c>
      <c r="G24" s="30"/>
      <c r="H24" s="30"/>
    </row>
    <row r="25" spans="1:8" x14ac:dyDescent="0.2">
      <c r="A25" s="27" t="s">
        <v>150</v>
      </c>
      <c r="B25" s="27" t="s">
        <v>149</v>
      </c>
      <c r="C25" s="27" t="s">
        <v>138</v>
      </c>
      <c r="D25" s="31">
        <v>400000</v>
      </c>
      <c r="E25" s="29">
        <v>14829</v>
      </c>
      <c r="F25" s="30">
        <v>2.1650558217944198</v>
      </c>
      <c r="G25" s="30"/>
      <c r="H25" s="30"/>
    </row>
    <row r="26" spans="1:8" x14ac:dyDescent="0.2">
      <c r="A26" s="27" t="s">
        <v>249</v>
      </c>
      <c r="B26" s="27" t="s">
        <v>248</v>
      </c>
      <c r="C26" s="27" t="s">
        <v>115</v>
      </c>
      <c r="D26" s="31">
        <v>1600000</v>
      </c>
      <c r="E26" s="29">
        <v>14766.4</v>
      </c>
      <c r="F26" s="30">
        <v>2.1559161296746399</v>
      </c>
      <c r="G26" s="30"/>
      <c r="H26" s="30"/>
    </row>
    <row r="27" spans="1:8" x14ac:dyDescent="0.2">
      <c r="A27" s="27" t="s">
        <v>549</v>
      </c>
      <c r="B27" s="27" t="s">
        <v>548</v>
      </c>
      <c r="C27" s="27" t="s">
        <v>525</v>
      </c>
      <c r="D27" s="31">
        <v>1900000</v>
      </c>
      <c r="E27" s="29">
        <v>12928.55</v>
      </c>
      <c r="F27" s="30">
        <v>1.8875873251642199</v>
      </c>
      <c r="G27" s="30"/>
      <c r="H27" s="30"/>
    </row>
    <row r="28" spans="1:8" x14ac:dyDescent="0.2">
      <c r="A28" s="27" t="s">
        <v>142</v>
      </c>
      <c r="B28" s="27" t="s">
        <v>141</v>
      </c>
      <c r="C28" s="27" t="s">
        <v>143</v>
      </c>
      <c r="D28" s="31">
        <v>750000</v>
      </c>
      <c r="E28" s="29">
        <v>12908.25</v>
      </c>
      <c r="F28" s="30">
        <v>1.88462349529151</v>
      </c>
      <c r="G28" s="30"/>
      <c r="H28" s="30"/>
    </row>
    <row r="29" spans="1:8" x14ac:dyDescent="0.2">
      <c r="A29" s="27" t="s">
        <v>114</v>
      </c>
      <c r="B29" s="27" t="s">
        <v>113</v>
      </c>
      <c r="C29" s="27" t="s">
        <v>115</v>
      </c>
      <c r="D29" s="31">
        <v>250000</v>
      </c>
      <c r="E29" s="29">
        <v>11648</v>
      </c>
      <c r="F29" s="30">
        <v>1.7006251407553701</v>
      </c>
      <c r="G29" s="30"/>
      <c r="H29" s="30"/>
    </row>
    <row r="30" spans="1:8" x14ac:dyDescent="0.2">
      <c r="A30" s="27" t="s">
        <v>551</v>
      </c>
      <c r="B30" s="27" t="s">
        <v>550</v>
      </c>
      <c r="C30" s="27" t="s">
        <v>143</v>
      </c>
      <c r="D30" s="31">
        <v>150000</v>
      </c>
      <c r="E30" s="29">
        <v>11454.075000000001</v>
      </c>
      <c r="F30" s="30">
        <v>1.67231180538269</v>
      </c>
      <c r="G30" s="30"/>
      <c r="H30" s="30"/>
    </row>
    <row r="31" spans="1:8" x14ac:dyDescent="0.2">
      <c r="A31" s="27" t="s">
        <v>123</v>
      </c>
      <c r="B31" s="27" t="s">
        <v>122</v>
      </c>
      <c r="C31" s="27" t="s">
        <v>124</v>
      </c>
      <c r="D31" s="31">
        <v>6000000</v>
      </c>
      <c r="E31" s="29">
        <v>11103</v>
      </c>
      <c r="F31" s="30">
        <v>1.6210543387540299</v>
      </c>
      <c r="G31" s="30"/>
      <c r="H31" s="30"/>
    </row>
    <row r="32" spans="1:8" x14ac:dyDescent="0.2">
      <c r="A32" s="27" t="s">
        <v>463</v>
      </c>
      <c r="B32" s="27" t="s">
        <v>462</v>
      </c>
      <c r="C32" s="27" t="s">
        <v>427</v>
      </c>
      <c r="D32" s="31">
        <v>200000</v>
      </c>
      <c r="E32" s="29">
        <v>8524.1</v>
      </c>
      <c r="F32" s="30">
        <v>1.2445311437425199</v>
      </c>
      <c r="G32" s="30"/>
      <c r="H32" s="30"/>
    </row>
    <row r="33" spans="1:10" x14ac:dyDescent="0.2">
      <c r="A33" s="27" t="s">
        <v>161</v>
      </c>
      <c r="B33" s="27" t="s">
        <v>160</v>
      </c>
      <c r="C33" s="27" t="s">
        <v>143</v>
      </c>
      <c r="D33" s="31">
        <v>1600000</v>
      </c>
      <c r="E33" s="29">
        <v>6476.8</v>
      </c>
      <c r="F33" s="30">
        <v>0.94562233101342796</v>
      </c>
      <c r="G33" s="30"/>
      <c r="H33" s="30"/>
    </row>
    <row r="34" spans="1:10" x14ac:dyDescent="0.2">
      <c r="A34" s="27" t="s">
        <v>553</v>
      </c>
      <c r="B34" s="27" t="s">
        <v>552</v>
      </c>
      <c r="C34" s="27" t="s">
        <v>281</v>
      </c>
      <c r="D34" s="31">
        <v>1200000</v>
      </c>
      <c r="E34" s="29">
        <v>5517.6</v>
      </c>
      <c r="F34" s="30">
        <v>0.80557771949105905</v>
      </c>
      <c r="G34" s="30"/>
      <c r="H34" s="30"/>
    </row>
    <row r="35" spans="1:10" x14ac:dyDescent="0.2">
      <c r="A35" s="27" t="s">
        <v>555</v>
      </c>
      <c r="B35" s="27" t="s">
        <v>554</v>
      </c>
      <c r="C35" s="27" t="s">
        <v>187</v>
      </c>
      <c r="D35" s="31">
        <v>117105</v>
      </c>
      <c r="E35" s="29">
        <v>1235.5748550000001</v>
      </c>
      <c r="F35" s="30">
        <v>0.18039574705513201</v>
      </c>
      <c r="G35" s="30"/>
      <c r="H35" s="30"/>
    </row>
    <row r="36" spans="1:10" x14ac:dyDescent="0.2">
      <c r="A36" s="27" t="s">
        <v>169</v>
      </c>
      <c r="B36" s="27" t="s">
        <v>719</v>
      </c>
      <c r="C36" s="27" t="s">
        <v>99</v>
      </c>
      <c r="D36" s="31">
        <v>357142</v>
      </c>
      <c r="E36" s="29">
        <v>1014.6404219999999</v>
      </c>
      <c r="F36" s="30">
        <v>0.14813899471839301</v>
      </c>
      <c r="G36" s="30"/>
      <c r="H36" s="30"/>
    </row>
    <row r="37" spans="1:10" x14ac:dyDescent="0.2">
      <c r="A37" s="26" t="s">
        <v>33</v>
      </c>
      <c r="B37" s="26"/>
      <c r="C37" s="26"/>
      <c r="D37" s="32"/>
      <c r="E37" s="33">
        <f>SUM(E7:E36)</f>
        <v>653628.06538699998</v>
      </c>
      <c r="F37" s="34">
        <f>SUM(F7:F36)</f>
        <v>95.430659400792322</v>
      </c>
      <c r="G37" s="34"/>
      <c r="H37" s="34"/>
      <c r="I37" s="18"/>
      <c r="J37" s="18"/>
    </row>
    <row r="38" spans="1:10" x14ac:dyDescent="0.2">
      <c r="A38" s="26"/>
      <c r="B38" s="26"/>
      <c r="C38" s="26"/>
      <c r="D38" s="32"/>
      <c r="E38" s="33"/>
      <c r="F38" s="34"/>
      <c r="G38" s="34"/>
      <c r="H38" s="34"/>
      <c r="I38" s="18"/>
      <c r="J38" s="18"/>
    </row>
    <row r="39" spans="1:10" x14ac:dyDescent="0.2">
      <c r="A39" s="26" t="s">
        <v>1233</v>
      </c>
      <c r="B39" s="26"/>
      <c r="C39" s="26"/>
      <c r="D39" s="26"/>
      <c r="E39" s="33"/>
      <c r="F39" s="34"/>
      <c r="G39" s="34"/>
      <c r="H39" s="34"/>
      <c r="I39" s="18"/>
      <c r="J39" s="18"/>
    </row>
    <row r="40" spans="1:10" x14ac:dyDescent="0.2">
      <c r="A40" s="26"/>
      <c r="B40" s="27" t="s">
        <v>1234</v>
      </c>
      <c r="C40" s="26"/>
      <c r="D40" s="26"/>
      <c r="E40" s="33"/>
      <c r="F40" s="34"/>
      <c r="G40" s="30">
        <v>20399.167949999999</v>
      </c>
      <c r="H40" s="30">
        <v>2.9783085391816</v>
      </c>
      <c r="I40" s="18"/>
      <c r="J40" s="18"/>
    </row>
    <row r="41" spans="1:10" x14ac:dyDescent="0.2">
      <c r="A41" s="26" t="s">
        <v>33</v>
      </c>
      <c r="B41" s="27"/>
      <c r="C41" s="26"/>
      <c r="D41" s="26"/>
      <c r="E41" s="33"/>
      <c r="F41" s="34"/>
      <c r="G41" s="34">
        <f>SUM(G40)</f>
        <v>20399.167949999999</v>
      </c>
      <c r="H41" s="34">
        <f>SUM(H40)</f>
        <v>2.9783085391816</v>
      </c>
      <c r="I41" s="18"/>
      <c r="J41" s="18"/>
    </row>
    <row r="42" spans="1:10" x14ac:dyDescent="0.2">
      <c r="A42" s="27"/>
      <c r="B42" s="27"/>
      <c r="C42" s="27"/>
      <c r="D42" s="28"/>
      <c r="E42" s="29"/>
      <c r="F42" s="30"/>
      <c r="G42" s="30"/>
      <c r="H42" s="30"/>
    </row>
    <row r="43" spans="1:10" x14ac:dyDescent="0.2">
      <c r="A43" s="26" t="s">
        <v>35</v>
      </c>
      <c r="B43" s="26"/>
      <c r="C43" s="26"/>
      <c r="D43" s="32"/>
      <c r="E43" s="33">
        <f>E37</f>
        <v>653628.06538699998</v>
      </c>
      <c r="F43" s="34">
        <f>F37</f>
        <v>95.430659400792322</v>
      </c>
      <c r="G43" s="34"/>
      <c r="H43" s="30"/>
      <c r="I43" s="18"/>
      <c r="J43" s="18"/>
    </row>
    <row r="44" spans="1:10" x14ac:dyDescent="0.2">
      <c r="A44" s="26"/>
      <c r="B44" s="26"/>
      <c r="C44" s="26"/>
      <c r="D44" s="32"/>
      <c r="E44" s="33"/>
      <c r="F44" s="34"/>
      <c r="G44" s="34"/>
      <c r="H44" s="30"/>
      <c r="I44" s="18"/>
      <c r="J44" s="18"/>
    </row>
    <row r="45" spans="1:10" x14ac:dyDescent="0.2">
      <c r="A45" s="26" t="s">
        <v>1232</v>
      </c>
      <c r="B45" s="26"/>
      <c r="C45" s="26"/>
      <c r="D45" s="32"/>
      <c r="E45" s="33">
        <v>4472.2332999999999</v>
      </c>
      <c r="F45" s="34">
        <v>0.65295264296903921</v>
      </c>
      <c r="G45" s="34"/>
      <c r="H45" s="30"/>
      <c r="I45" s="18"/>
      <c r="J45" s="18"/>
    </row>
    <row r="46" spans="1:10" x14ac:dyDescent="0.2">
      <c r="A46" s="26" t="s">
        <v>37</v>
      </c>
      <c r="B46" s="26"/>
      <c r="C46" s="26"/>
      <c r="D46" s="32"/>
      <c r="E46" s="33">
        <f>E48-(E37)-E45</f>
        <v>26824.304675399988</v>
      </c>
      <c r="F46" s="33">
        <f>F48-(F37)-F45</f>
        <v>3.9163879562386383</v>
      </c>
      <c r="G46" s="34"/>
      <c r="H46" s="30"/>
      <c r="I46" s="18"/>
      <c r="J46" s="18"/>
    </row>
    <row r="47" spans="1:10" x14ac:dyDescent="0.2">
      <c r="A47" s="26"/>
      <c r="B47" s="26"/>
      <c r="C47" s="26"/>
      <c r="D47" s="32"/>
      <c r="E47" s="33"/>
      <c r="F47" s="34"/>
      <c r="G47" s="34"/>
      <c r="H47" s="30"/>
      <c r="I47" s="18"/>
      <c r="J47" s="18"/>
    </row>
    <row r="48" spans="1:10" x14ac:dyDescent="0.2">
      <c r="A48" s="35" t="s">
        <v>36</v>
      </c>
      <c r="B48" s="35"/>
      <c r="C48" s="35"/>
      <c r="D48" s="36"/>
      <c r="E48" s="37">
        <v>684924.60336239997</v>
      </c>
      <c r="F48" s="38">
        <v>100</v>
      </c>
      <c r="G48" s="38"/>
      <c r="H48" s="38"/>
      <c r="I48" s="18"/>
      <c r="J48" s="18"/>
    </row>
    <row r="49" spans="1:8" x14ac:dyDescent="0.2">
      <c r="H49" s="14"/>
    </row>
    <row r="50" spans="1:8" x14ac:dyDescent="0.2">
      <c r="A50" s="18" t="s">
        <v>729</v>
      </c>
    </row>
    <row r="51" spans="1:8" x14ac:dyDescent="0.2">
      <c r="A51" s="18"/>
    </row>
    <row r="52" spans="1:8" x14ac:dyDescent="0.2">
      <c r="A52" s="18" t="s">
        <v>39</v>
      </c>
    </row>
    <row r="53" spans="1:8" x14ac:dyDescent="0.2">
      <c r="A53" s="18" t="s">
        <v>40</v>
      </c>
    </row>
    <row r="54" spans="1:8" x14ac:dyDescent="0.2">
      <c r="A54" s="18" t="s">
        <v>41</v>
      </c>
      <c r="B54" s="18"/>
      <c r="C54" s="39" t="s">
        <v>43</v>
      </c>
      <c r="D54" s="19" t="s">
        <v>42</v>
      </c>
    </row>
    <row r="55" spans="1:8" x14ac:dyDescent="0.2">
      <c r="A55" s="9" t="s">
        <v>62</v>
      </c>
      <c r="C55" s="40">
        <v>599.7989</v>
      </c>
      <c r="D55" s="40">
        <v>724.28099999999995</v>
      </c>
    </row>
    <row r="56" spans="1:8" x14ac:dyDescent="0.2">
      <c r="A56" s="9" t="s">
        <v>68</v>
      </c>
      <c r="C56" s="40">
        <v>40.423900000000003</v>
      </c>
      <c r="D56" s="40">
        <v>48.813400000000001</v>
      </c>
    </row>
    <row r="57" spans="1:8" x14ac:dyDescent="0.2">
      <c r="A57" s="9" t="s">
        <v>65</v>
      </c>
      <c r="C57" s="40">
        <v>642.05529999999999</v>
      </c>
      <c r="D57" s="40">
        <v>778.10299999999995</v>
      </c>
    </row>
    <row r="58" spans="1:8" x14ac:dyDescent="0.2">
      <c r="A58" s="9" t="s">
        <v>69</v>
      </c>
      <c r="C58" s="40">
        <v>44.851199999999999</v>
      </c>
      <c r="D58" s="40">
        <v>54.354599999999998</v>
      </c>
    </row>
    <row r="60" spans="1:8" x14ac:dyDescent="0.2">
      <c r="A60" s="9" t="s">
        <v>44</v>
      </c>
    </row>
    <row r="62" spans="1:8" x14ac:dyDescent="0.2">
      <c r="A62" s="18" t="s">
        <v>45</v>
      </c>
      <c r="D62" s="41" t="s">
        <v>46</v>
      </c>
    </row>
    <row r="64" spans="1:8" x14ac:dyDescent="0.2">
      <c r="A64" s="59" t="s">
        <v>1235</v>
      </c>
      <c r="D64" s="48" t="s">
        <v>730</v>
      </c>
    </row>
    <row r="66" spans="1:7" x14ac:dyDescent="0.2">
      <c r="A66" s="18" t="s">
        <v>709</v>
      </c>
      <c r="D66" s="42">
        <f>H37</f>
        <v>0</v>
      </c>
    </row>
    <row r="68" spans="1:7" x14ac:dyDescent="0.2">
      <c r="A68" s="18" t="s">
        <v>710</v>
      </c>
      <c r="D68" s="45">
        <v>0.150880343589018</v>
      </c>
    </row>
    <row r="70" spans="1:7" x14ac:dyDescent="0.2">
      <c r="A70" s="18" t="s">
        <v>1219</v>
      </c>
      <c r="D70" s="9"/>
      <c r="F70" s="55"/>
      <c r="G70" s="55"/>
    </row>
    <row r="71" spans="1:7" x14ac:dyDescent="0.2">
      <c r="A71" s="49"/>
      <c r="D71" s="9"/>
      <c r="F71" s="55"/>
      <c r="G71" s="55"/>
    </row>
    <row r="72" spans="1:7" x14ac:dyDescent="0.2">
      <c r="A72" s="47" t="s">
        <v>813</v>
      </c>
      <c r="D72" s="9"/>
      <c r="F72" s="55"/>
      <c r="G72" s="55"/>
    </row>
    <row r="73" spans="1:7" x14ac:dyDescent="0.2">
      <c r="A73" s="58"/>
      <c r="D73" s="9"/>
      <c r="F73" s="55"/>
      <c r="G73" s="55"/>
    </row>
    <row r="74" spans="1:7" x14ac:dyDescent="0.2">
      <c r="A74" s="56"/>
      <c r="D74" s="9"/>
      <c r="F74" s="55"/>
      <c r="G74" s="55"/>
    </row>
    <row r="75" spans="1:7" x14ac:dyDescent="0.2">
      <c r="A75" s="56"/>
      <c r="D75" s="9"/>
      <c r="F75" s="55"/>
      <c r="G75" s="55"/>
    </row>
    <row r="76" spans="1:7" x14ac:dyDescent="0.2">
      <c r="A76" s="56"/>
      <c r="D76" s="9"/>
      <c r="F76" s="55"/>
      <c r="G76" s="55"/>
    </row>
    <row r="77" spans="1:7" x14ac:dyDescent="0.2">
      <c r="A77" s="56"/>
      <c r="D77" s="9"/>
      <c r="F77" s="55"/>
      <c r="G77" s="55"/>
    </row>
    <row r="78" spans="1:7" x14ac:dyDescent="0.2">
      <c r="A78" s="56"/>
      <c r="D78" s="9"/>
      <c r="F78" s="55"/>
      <c r="G78" s="55"/>
    </row>
    <row r="79" spans="1:7" x14ac:dyDescent="0.2">
      <c r="A79" s="56"/>
      <c r="D79" s="9"/>
      <c r="F79" s="55"/>
      <c r="G79" s="55"/>
    </row>
    <row r="80" spans="1:7" x14ac:dyDescent="0.2">
      <c r="A80" s="56"/>
      <c r="D80" s="9"/>
      <c r="F80" s="55"/>
      <c r="G80" s="55"/>
    </row>
    <row r="81" spans="1:7" x14ac:dyDescent="0.2">
      <c r="A81" s="56"/>
      <c r="D81" s="9"/>
      <c r="F81" s="55"/>
      <c r="G81" s="55"/>
    </row>
    <row r="82" spans="1:7" x14ac:dyDescent="0.2">
      <c r="A82" s="56"/>
      <c r="D82" s="9"/>
      <c r="F82" s="55"/>
      <c r="G82" s="55"/>
    </row>
    <row r="83" spans="1:7" x14ac:dyDescent="0.2">
      <c r="A83" s="56"/>
      <c r="D83" s="9"/>
      <c r="F83" s="55"/>
      <c r="G83" s="55"/>
    </row>
    <row r="84" spans="1:7" x14ac:dyDescent="0.2">
      <c r="A84" s="56"/>
      <c r="D84" s="9"/>
      <c r="F84" s="55"/>
      <c r="G84" s="55"/>
    </row>
    <row r="85" spans="1:7" x14ac:dyDescent="0.2">
      <c r="A85" s="56"/>
      <c r="D85" s="9"/>
      <c r="F85" s="55"/>
      <c r="G85" s="55"/>
    </row>
    <row r="86" spans="1:7" x14ac:dyDescent="0.2">
      <c r="A86" s="47" t="s">
        <v>1218</v>
      </c>
      <c r="D86" s="9"/>
      <c r="F86" s="55"/>
      <c r="G86" s="55"/>
    </row>
    <row r="87" spans="1:7" x14ac:dyDescent="0.2">
      <c r="A87" s="56"/>
      <c r="D87" s="9"/>
      <c r="F87" s="55"/>
      <c r="G87" s="55"/>
    </row>
    <row r="88" spans="1:7" x14ac:dyDescent="0.2">
      <c r="A88" s="47" t="s">
        <v>864</v>
      </c>
      <c r="D88" s="9"/>
      <c r="F88" s="55"/>
      <c r="G88" s="55"/>
    </row>
    <row r="89" spans="1:7" x14ac:dyDescent="0.2">
      <c r="A89" s="56"/>
      <c r="D89" s="9"/>
      <c r="F89" s="55"/>
      <c r="G89" s="55"/>
    </row>
    <row r="90" spans="1:7" x14ac:dyDescent="0.2">
      <c r="A90" s="56"/>
      <c r="D90" s="9"/>
      <c r="F90" s="55"/>
      <c r="G90" s="55"/>
    </row>
    <row r="91" spans="1:7" x14ac:dyDescent="0.2">
      <c r="A91" s="56"/>
      <c r="D91" s="9"/>
      <c r="F91" s="55"/>
      <c r="G91" s="55"/>
    </row>
    <row r="92" spans="1:7" x14ac:dyDescent="0.2">
      <c r="A92" s="56"/>
      <c r="D92" s="9"/>
      <c r="F92" s="55"/>
      <c r="G92" s="55"/>
    </row>
    <row r="93" spans="1:7" x14ac:dyDescent="0.2">
      <c r="A93" s="56"/>
      <c r="D93" s="9"/>
      <c r="F93" s="55"/>
      <c r="G93" s="55"/>
    </row>
    <row r="94" spans="1:7" x14ac:dyDescent="0.2">
      <c r="A94" s="56"/>
      <c r="D94" s="9"/>
      <c r="F94" s="55"/>
      <c r="G94" s="55"/>
    </row>
    <row r="95" spans="1:7" x14ac:dyDescent="0.2">
      <c r="A95" s="56"/>
      <c r="D95" s="9"/>
      <c r="F95" s="55"/>
      <c r="G95" s="55"/>
    </row>
    <row r="96" spans="1:7" x14ac:dyDescent="0.2">
      <c r="A96" s="56"/>
      <c r="D96" s="9"/>
      <c r="F96" s="55"/>
      <c r="G96" s="55"/>
    </row>
    <row r="97" spans="1:7" x14ac:dyDescent="0.2">
      <c r="A97" s="56"/>
      <c r="D97" s="9"/>
      <c r="F97" s="55"/>
      <c r="G97" s="55"/>
    </row>
    <row r="98" spans="1:7" x14ac:dyDescent="0.2">
      <c r="A98" s="56"/>
      <c r="D98" s="9"/>
      <c r="F98" s="55"/>
      <c r="G98" s="55"/>
    </row>
    <row r="99" spans="1:7" x14ac:dyDescent="0.2">
      <c r="A99" s="56"/>
      <c r="D99" s="9"/>
      <c r="F99" s="55"/>
      <c r="G99" s="55"/>
    </row>
    <row r="100" spans="1:7" x14ac:dyDescent="0.2">
      <c r="A100" s="56"/>
      <c r="D100" s="9"/>
      <c r="F100" s="55"/>
      <c r="G100" s="55"/>
    </row>
    <row r="101" spans="1:7" x14ac:dyDescent="0.2">
      <c r="D101" s="9"/>
      <c r="F101" s="55"/>
      <c r="G101" s="55"/>
    </row>
  </sheetData>
  <mergeCells count="1">
    <mergeCell ref="A1:H1"/>
  </mergeCells>
  <conditionalFormatting sqref="F2:G3 H52:H69 F102:G65544 F5:G38 F42:G44 F47:G69 G45:G46">
    <cfRule type="cellIs" dxfId="60" priority="12" stopIfTrue="1" operator="between">
      <formula>0.009</formula>
      <formula>-0.009</formula>
    </cfRule>
  </conditionalFormatting>
  <conditionalFormatting sqref="H5:H36 H42:H47">
    <cfRule type="cellIs" dxfId="59" priority="11" stopIfTrue="1" operator="between">
      <formula>0.009</formula>
      <formula>-0.009</formula>
    </cfRule>
  </conditionalFormatting>
  <conditionalFormatting sqref="H49">
    <cfRule type="cellIs" dxfId="58" priority="10" stopIfTrue="1" operator="between">
      <formula>0.009</formula>
      <formula>-0.009</formula>
    </cfRule>
  </conditionalFormatting>
  <conditionalFormatting sqref="H48">
    <cfRule type="cellIs" dxfId="57" priority="9" stopIfTrue="1" operator="between">
      <formula>0.009</formula>
      <formula>-0.009</formula>
    </cfRule>
  </conditionalFormatting>
  <conditionalFormatting sqref="H37:H38">
    <cfRule type="cellIs" dxfId="56" priority="6" stopIfTrue="1" operator="between">
      <formula>0.009</formula>
      <formula>-0.009</formula>
    </cfRule>
  </conditionalFormatting>
  <conditionalFormatting sqref="F70:G101">
    <cfRule type="cellIs" dxfId="55" priority="5" stopIfTrue="1" operator="between">
      <formula>0.009</formula>
      <formula>-0.009</formula>
    </cfRule>
  </conditionalFormatting>
  <conditionalFormatting sqref="F39:G41">
    <cfRule type="cellIs" dxfId="54" priority="4" stopIfTrue="1" operator="between">
      <formula>0.009</formula>
      <formula>-0.009</formula>
    </cfRule>
  </conditionalFormatting>
  <conditionalFormatting sqref="H39:H40">
    <cfRule type="cellIs" dxfId="53" priority="3" stopIfTrue="1" operator="between">
      <formula>0.009</formula>
      <formula>-0.009</formula>
    </cfRule>
  </conditionalFormatting>
  <conditionalFormatting sqref="H41">
    <cfRule type="cellIs" dxfId="52" priority="2" stopIfTrue="1" operator="between">
      <formula>0.009</formula>
      <formula>-0.009</formula>
    </cfRule>
  </conditionalFormatting>
  <conditionalFormatting sqref="F45">
    <cfRule type="cellIs" dxfId="5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0"/>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0" style="9" bestFit="1" customWidth="1"/>
    <col min="4" max="4" width="15" style="10" bestFit="1" customWidth="1"/>
    <col min="5" max="5" width="23" style="13" bestFit="1" customWidth="1"/>
    <col min="6" max="6" width="13.5546875" style="14" bestFit="1" customWidth="1"/>
    <col min="7" max="16384" width="9.109375" style="9"/>
  </cols>
  <sheetData>
    <row r="1" spans="1:6" s="1" customFormat="1" ht="13.8" x14ac:dyDescent="0.2">
      <c r="A1" s="75" t="s">
        <v>19</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91</v>
      </c>
      <c r="B7" s="27" t="s">
        <v>90</v>
      </c>
      <c r="C7" s="27" t="s">
        <v>92</v>
      </c>
      <c r="D7" s="31">
        <v>1280000</v>
      </c>
      <c r="E7" s="29">
        <v>10266.24</v>
      </c>
      <c r="F7" s="30">
        <v>9.0685913735953694</v>
      </c>
    </row>
    <row r="8" spans="1:6" x14ac:dyDescent="0.2">
      <c r="A8" s="27" t="s">
        <v>106</v>
      </c>
      <c r="B8" s="27" t="s">
        <v>105</v>
      </c>
      <c r="C8" s="27" t="s">
        <v>92</v>
      </c>
      <c r="D8" s="31">
        <v>2000000</v>
      </c>
      <c r="E8" s="29">
        <v>10043</v>
      </c>
      <c r="F8" s="30">
        <v>8.8713943142784792</v>
      </c>
    </row>
    <row r="9" spans="1:6" x14ac:dyDescent="0.2">
      <c r="A9" s="27" t="s">
        <v>96</v>
      </c>
      <c r="B9" s="27" t="s">
        <v>95</v>
      </c>
      <c r="C9" s="27" t="s">
        <v>92</v>
      </c>
      <c r="D9" s="31">
        <v>1050000</v>
      </c>
      <c r="E9" s="29">
        <v>7791</v>
      </c>
      <c r="F9" s="30">
        <v>6.8821102362385398</v>
      </c>
    </row>
    <row r="10" spans="1:6" x14ac:dyDescent="0.2">
      <c r="A10" s="27" t="s">
        <v>120</v>
      </c>
      <c r="B10" s="27" t="s">
        <v>119</v>
      </c>
      <c r="C10" s="27" t="s">
        <v>121</v>
      </c>
      <c r="D10" s="31">
        <v>420000</v>
      </c>
      <c r="E10" s="29">
        <v>7419.93</v>
      </c>
      <c r="F10" s="30">
        <v>6.5543288673050197</v>
      </c>
    </row>
    <row r="11" spans="1:6" x14ac:dyDescent="0.2">
      <c r="A11" s="27" t="s">
        <v>98</v>
      </c>
      <c r="B11" s="27" t="s">
        <v>97</v>
      </c>
      <c r="C11" s="27" t="s">
        <v>99</v>
      </c>
      <c r="D11" s="31">
        <v>1000000</v>
      </c>
      <c r="E11" s="29">
        <v>6853.5</v>
      </c>
      <c r="F11" s="30">
        <v>6.0539779879426003</v>
      </c>
    </row>
    <row r="12" spans="1:6" x14ac:dyDescent="0.2">
      <c r="A12" s="27" t="s">
        <v>129</v>
      </c>
      <c r="B12" s="27" t="s">
        <v>128</v>
      </c>
      <c r="C12" s="27" t="s">
        <v>124</v>
      </c>
      <c r="D12" s="31">
        <v>4600000</v>
      </c>
      <c r="E12" s="29">
        <v>6101.9</v>
      </c>
      <c r="F12" s="30">
        <v>5.3900588436020902</v>
      </c>
    </row>
    <row r="13" spans="1:6" x14ac:dyDescent="0.2">
      <c r="A13" s="27" t="s">
        <v>224</v>
      </c>
      <c r="B13" s="27" t="s">
        <v>223</v>
      </c>
      <c r="C13" s="27" t="s">
        <v>104</v>
      </c>
      <c r="D13" s="31">
        <v>4500000</v>
      </c>
      <c r="E13" s="29">
        <v>5757.75</v>
      </c>
      <c r="F13" s="30">
        <v>5.0860570161343102</v>
      </c>
    </row>
    <row r="14" spans="1:6" x14ac:dyDescent="0.2">
      <c r="A14" s="27" t="s">
        <v>369</v>
      </c>
      <c r="B14" s="27" t="s">
        <v>368</v>
      </c>
      <c r="C14" s="27" t="s">
        <v>252</v>
      </c>
      <c r="D14" s="31">
        <v>700000</v>
      </c>
      <c r="E14" s="29">
        <v>5390</v>
      </c>
      <c r="F14" s="30">
        <v>4.7612083395360898</v>
      </c>
    </row>
    <row r="15" spans="1:6" x14ac:dyDescent="0.2">
      <c r="A15" s="27" t="s">
        <v>152</v>
      </c>
      <c r="B15" s="27" t="s">
        <v>151</v>
      </c>
      <c r="C15" s="27" t="s">
        <v>104</v>
      </c>
      <c r="D15" s="31">
        <v>1000000</v>
      </c>
      <c r="E15" s="29">
        <v>4177</v>
      </c>
      <c r="F15" s="30">
        <v>3.6897156278742602</v>
      </c>
    </row>
    <row r="16" spans="1:6" x14ac:dyDescent="0.2">
      <c r="A16" s="27" t="s">
        <v>235</v>
      </c>
      <c r="B16" s="27" t="s">
        <v>234</v>
      </c>
      <c r="C16" s="27" t="s">
        <v>143</v>
      </c>
      <c r="D16" s="31">
        <v>175000</v>
      </c>
      <c r="E16" s="29">
        <v>4083.45</v>
      </c>
      <c r="F16" s="30">
        <v>3.6070790712576399</v>
      </c>
    </row>
    <row r="17" spans="1:6" x14ac:dyDescent="0.2">
      <c r="A17" s="27" t="s">
        <v>522</v>
      </c>
      <c r="B17" s="27" t="s">
        <v>521</v>
      </c>
      <c r="C17" s="27" t="s">
        <v>227</v>
      </c>
      <c r="D17" s="31">
        <v>446302</v>
      </c>
      <c r="E17" s="29">
        <v>4074.960411</v>
      </c>
      <c r="F17" s="30">
        <v>3.5995798686702498</v>
      </c>
    </row>
    <row r="18" spans="1:6" x14ac:dyDescent="0.2">
      <c r="A18" s="27" t="s">
        <v>417</v>
      </c>
      <c r="B18" s="27" t="s">
        <v>416</v>
      </c>
      <c r="C18" s="27" t="s">
        <v>143</v>
      </c>
      <c r="D18" s="31">
        <v>600000</v>
      </c>
      <c r="E18" s="29">
        <v>3689.7</v>
      </c>
      <c r="F18" s="30">
        <v>3.2592635269733399</v>
      </c>
    </row>
    <row r="19" spans="1:6" x14ac:dyDescent="0.2">
      <c r="A19" s="27" t="s">
        <v>229</v>
      </c>
      <c r="B19" s="27" t="s">
        <v>228</v>
      </c>
      <c r="C19" s="27" t="s">
        <v>109</v>
      </c>
      <c r="D19" s="31">
        <v>2400000</v>
      </c>
      <c r="E19" s="29">
        <v>3572.4</v>
      </c>
      <c r="F19" s="30">
        <v>3.15564762006656</v>
      </c>
    </row>
    <row r="20" spans="1:6" x14ac:dyDescent="0.2">
      <c r="A20" s="27" t="s">
        <v>520</v>
      </c>
      <c r="B20" s="27" t="s">
        <v>519</v>
      </c>
      <c r="C20" s="27" t="s">
        <v>422</v>
      </c>
      <c r="D20" s="31">
        <v>150000</v>
      </c>
      <c r="E20" s="29">
        <v>3262.8</v>
      </c>
      <c r="F20" s="30">
        <v>2.8821652263893101</v>
      </c>
    </row>
    <row r="21" spans="1:6" x14ac:dyDescent="0.2">
      <c r="A21" s="27" t="s">
        <v>557</v>
      </c>
      <c r="B21" s="27" t="s">
        <v>556</v>
      </c>
      <c r="C21" s="27" t="s">
        <v>104</v>
      </c>
      <c r="D21" s="31">
        <v>125000</v>
      </c>
      <c r="E21" s="29">
        <v>3170.3125</v>
      </c>
      <c r="F21" s="30">
        <v>2.8004672196540898</v>
      </c>
    </row>
    <row r="22" spans="1:6" x14ac:dyDescent="0.2">
      <c r="A22" s="27" t="s">
        <v>533</v>
      </c>
      <c r="B22" s="27" t="s">
        <v>532</v>
      </c>
      <c r="C22" s="27" t="s">
        <v>112</v>
      </c>
      <c r="D22" s="31">
        <v>350000</v>
      </c>
      <c r="E22" s="29">
        <v>2677.15</v>
      </c>
      <c r="F22" s="30">
        <v>2.3648365317604898</v>
      </c>
    </row>
    <row r="23" spans="1:6" x14ac:dyDescent="0.2">
      <c r="A23" s="27" t="s">
        <v>559</v>
      </c>
      <c r="B23" s="27" t="s">
        <v>558</v>
      </c>
      <c r="C23" s="27" t="s">
        <v>252</v>
      </c>
      <c r="D23" s="31">
        <v>2000000</v>
      </c>
      <c r="E23" s="29">
        <v>2521</v>
      </c>
      <c r="F23" s="30">
        <v>2.2269028244843199</v>
      </c>
    </row>
    <row r="24" spans="1:6" x14ac:dyDescent="0.2">
      <c r="A24" s="27" t="s">
        <v>226</v>
      </c>
      <c r="B24" s="27" t="s">
        <v>225</v>
      </c>
      <c r="C24" s="27" t="s">
        <v>227</v>
      </c>
      <c r="D24" s="31">
        <v>525000</v>
      </c>
      <c r="E24" s="29">
        <v>2452.5374999999999</v>
      </c>
      <c r="F24" s="30">
        <v>2.1664270868320998</v>
      </c>
    </row>
    <row r="25" spans="1:6" x14ac:dyDescent="0.2">
      <c r="A25" s="27" t="s">
        <v>483</v>
      </c>
      <c r="B25" s="27" t="s">
        <v>482</v>
      </c>
      <c r="C25" s="27" t="s">
        <v>422</v>
      </c>
      <c r="D25" s="31">
        <v>350000</v>
      </c>
      <c r="E25" s="29">
        <v>2292.85</v>
      </c>
      <c r="F25" s="30">
        <v>2.0253685605390199</v>
      </c>
    </row>
    <row r="26" spans="1:6" x14ac:dyDescent="0.2">
      <c r="A26" s="27" t="s">
        <v>394</v>
      </c>
      <c r="B26" s="27" t="s">
        <v>393</v>
      </c>
      <c r="C26" s="27" t="s">
        <v>227</v>
      </c>
      <c r="D26" s="31">
        <v>250000</v>
      </c>
      <c r="E26" s="29">
        <v>2127.875</v>
      </c>
      <c r="F26" s="30">
        <v>1.8796393683655599</v>
      </c>
    </row>
    <row r="27" spans="1:6" x14ac:dyDescent="0.2">
      <c r="A27" s="27" t="s">
        <v>266</v>
      </c>
      <c r="B27" s="27" t="s">
        <v>265</v>
      </c>
      <c r="C27" s="27" t="s">
        <v>267</v>
      </c>
      <c r="D27" s="31">
        <v>1400000</v>
      </c>
      <c r="E27" s="29">
        <v>2086.6999999999998</v>
      </c>
      <c r="F27" s="30">
        <v>1.8432678000203999</v>
      </c>
    </row>
    <row r="28" spans="1:6" x14ac:dyDescent="0.2">
      <c r="A28" s="27" t="s">
        <v>531</v>
      </c>
      <c r="B28" s="27" t="s">
        <v>530</v>
      </c>
      <c r="C28" s="27" t="s">
        <v>252</v>
      </c>
      <c r="D28" s="31">
        <v>2100000</v>
      </c>
      <c r="E28" s="29">
        <v>1703.1</v>
      </c>
      <c r="F28" s="30">
        <v>1.50441816754433</v>
      </c>
    </row>
    <row r="29" spans="1:6" x14ac:dyDescent="0.2">
      <c r="A29" s="27" t="s">
        <v>561</v>
      </c>
      <c r="B29" s="27" t="s">
        <v>560</v>
      </c>
      <c r="C29" s="27" t="s">
        <v>422</v>
      </c>
      <c r="D29" s="31">
        <v>1500000</v>
      </c>
      <c r="E29" s="29">
        <v>1676.25</v>
      </c>
      <c r="F29" s="30">
        <v>1.4807004599531299</v>
      </c>
    </row>
    <row r="30" spans="1:6" x14ac:dyDescent="0.2">
      <c r="A30" s="27" t="s">
        <v>563</v>
      </c>
      <c r="B30" s="27" t="s">
        <v>562</v>
      </c>
      <c r="C30" s="27" t="s">
        <v>227</v>
      </c>
      <c r="D30" s="31">
        <v>1200000</v>
      </c>
      <c r="E30" s="29">
        <v>1545</v>
      </c>
      <c r="F30" s="30">
        <v>1.3647619451916999</v>
      </c>
    </row>
    <row r="31" spans="1:6" x14ac:dyDescent="0.2">
      <c r="A31" s="27" t="s">
        <v>421</v>
      </c>
      <c r="B31" s="27" t="s">
        <v>420</v>
      </c>
      <c r="C31" s="27" t="s">
        <v>422</v>
      </c>
      <c r="D31" s="31">
        <v>500000</v>
      </c>
      <c r="E31" s="29">
        <v>1393</v>
      </c>
      <c r="F31" s="30">
        <v>1.2304941033346499</v>
      </c>
    </row>
    <row r="32" spans="1:6" x14ac:dyDescent="0.2">
      <c r="A32" s="27" t="s">
        <v>123</v>
      </c>
      <c r="B32" s="27" t="s">
        <v>122</v>
      </c>
      <c r="C32" s="27" t="s">
        <v>124</v>
      </c>
      <c r="D32" s="31">
        <v>666666</v>
      </c>
      <c r="E32" s="29">
        <v>1233.6654329999999</v>
      </c>
      <c r="F32" s="30">
        <v>1.0897473372536199</v>
      </c>
    </row>
    <row r="33" spans="1:9" x14ac:dyDescent="0.2">
      <c r="A33" s="27" t="s">
        <v>169</v>
      </c>
      <c r="B33" s="27" t="s">
        <v>719</v>
      </c>
      <c r="C33" s="27" t="s">
        <v>99</v>
      </c>
      <c r="D33" s="31">
        <v>71428</v>
      </c>
      <c r="E33" s="29">
        <v>202.92694800000001</v>
      </c>
      <c r="F33" s="30">
        <v>0.17925370633287699</v>
      </c>
    </row>
    <row r="34" spans="1:9" x14ac:dyDescent="0.2">
      <c r="A34" s="26" t="s">
        <v>33</v>
      </c>
      <c r="B34" s="26"/>
      <c r="C34" s="26"/>
      <c r="D34" s="32"/>
      <c r="E34" s="33">
        <f>SUM(E7:E33)</f>
        <v>107565.99779199999</v>
      </c>
      <c r="F34" s="34">
        <f>SUM(F7:F33)</f>
        <v>95.017463031130148</v>
      </c>
      <c r="G34" s="18"/>
      <c r="H34" s="18"/>
      <c r="I34" s="18"/>
    </row>
    <row r="35" spans="1:9" x14ac:dyDescent="0.2">
      <c r="A35" s="27"/>
      <c r="B35" s="27"/>
      <c r="C35" s="27"/>
      <c r="D35" s="28"/>
      <c r="E35" s="29"/>
      <c r="F35" s="30"/>
    </row>
    <row r="36" spans="1:9" x14ac:dyDescent="0.2">
      <c r="A36" s="26" t="s">
        <v>35</v>
      </c>
      <c r="B36" s="26"/>
      <c r="C36" s="26"/>
      <c r="D36" s="32"/>
      <c r="E36" s="33">
        <f>E34</f>
        <v>107565.99779199999</v>
      </c>
      <c r="F36" s="34">
        <f>F34</f>
        <v>95.017463031130148</v>
      </c>
      <c r="G36" s="18"/>
      <c r="H36" s="18"/>
      <c r="I36" s="18"/>
    </row>
    <row r="37" spans="1:9" x14ac:dyDescent="0.2">
      <c r="A37" s="26"/>
      <c r="B37" s="26"/>
      <c r="C37" s="26"/>
      <c r="D37" s="32"/>
      <c r="E37" s="33"/>
      <c r="F37" s="34"/>
      <c r="G37" s="18"/>
      <c r="H37" s="18"/>
      <c r="I37" s="18"/>
    </row>
    <row r="38" spans="1:9" x14ac:dyDescent="0.2">
      <c r="A38" s="26" t="s">
        <v>37</v>
      </c>
      <c r="B38" s="26"/>
      <c r="C38" s="26"/>
      <c r="D38" s="32"/>
      <c r="E38" s="33">
        <f>E40-(E34)</f>
        <v>5640.5585194000014</v>
      </c>
      <c r="F38" s="34">
        <f>F40-(F34)</f>
        <v>4.9825369688698515</v>
      </c>
      <c r="G38" s="18"/>
      <c r="H38" s="18"/>
      <c r="I38" s="18"/>
    </row>
    <row r="39" spans="1:9" x14ac:dyDescent="0.2">
      <c r="A39" s="26"/>
      <c r="B39" s="26"/>
      <c r="C39" s="26"/>
      <c r="D39" s="32"/>
      <c r="E39" s="33"/>
      <c r="F39" s="34"/>
      <c r="G39" s="18"/>
      <c r="H39" s="18"/>
      <c r="I39" s="18"/>
    </row>
    <row r="40" spans="1:9" x14ac:dyDescent="0.2">
      <c r="A40" s="35" t="s">
        <v>36</v>
      </c>
      <c r="B40" s="35"/>
      <c r="C40" s="35"/>
      <c r="D40" s="36"/>
      <c r="E40" s="37">
        <v>113206.5563114</v>
      </c>
      <c r="F40" s="38">
        <v>100</v>
      </c>
      <c r="G40" s="18"/>
      <c r="H40" s="18"/>
      <c r="I40" s="18"/>
    </row>
    <row r="42" spans="1:9" x14ac:dyDescent="0.2">
      <c r="A42" s="18" t="s">
        <v>729</v>
      </c>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62</v>
      </c>
      <c r="C47" s="40">
        <v>49.631100000000004</v>
      </c>
      <c r="D47" s="40">
        <v>65.121300000000005</v>
      </c>
    </row>
    <row r="48" spans="1:9" x14ac:dyDescent="0.2">
      <c r="A48" s="9" t="s">
        <v>68</v>
      </c>
      <c r="C48" s="40">
        <v>21.776399999999999</v>
      </c>
      <c r="D48" s="40">
        <v>28.573</v>
      </c>
    </row>
    <row r="49" spans="1:6" x14ac:dyDescent="0.2">
      <c r="A49" s="9" t="s">
        <v>65</v>
      </c>
      <c r="C49" s="40">
        <v>54.639800000000001</v>
      </c>
      <c r="D49" s="40">
        <v>72.049400000000006</v>
      </c>
    </row>
    <row r="50" spans="1:6" x14ac:dyDescent="0.2">
      <c r="A50" s="9" t="s">
        <v>69</v>
      </c>
      <c r="C50" s="40">
        <v>25.0167</v>
      </c>
      <c r="D50" s="40">
        <v>32.986800000000002</v>
      </c>
    </row>
    <row r="52" spans="1:6" x14ac:dyDescent="0.2">
      <c r="A52" s="9" t="s">
        <v>44</v>
      </c>
    </row>
    <row r="54" spans="1:6" x14ac:dyDescent="0.2">
      <c r="A54" s="18" t="s">
        <v>45</v>
      </c>
      <c r="D54" s="41" t="s">
        <v>46</v>
      </c>
    </row>
    <row r="56" spans="1:6" x14ac:dyDescent="0.2">
      <c r="A56" s="18" t="s">
        <v>201</v>
      </c>
      <c r="D56" s="45">
        <v>7.7323021036286313E-2</v>
      </c>
    </row>
    <row r="58" spans="1:6" x14ac:dyDescent="0.2">
      <c r="A58" s="18" t="s">
        <v>1216</v>
      </c>
      <c r="D58" s="9"/>
      <c r="F58" s="55"/>
    </row>
    <row r="59" spans="1:6" x14ac:dyDescent="0.2">
      <c r="A59" s="49"/>
      <c r="D59" s="9"/>
      <c r="F59" s="55"/>
    </row>
    <row r="60" spans="1:6" x14ac:dyDescent="0.2">
      <c r="A60" s="47" t="s">
        <v>813</v>
      </c>
      <c r="D60" s="9"/>
      <c r="F60" s="55"/>
    </row>
    <row r="61" spans="1:6" x14ac:dyDescent="0.2">
      <c r="A61" s="58"/>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47" t="s">
        <v>1220</v>
      </c>
      <c r="D74" s="9"/>
      <c r="F74" s="55"/>
    </row>
    <row r="75" spans="1:6" x14ac:dyDescent="0.2">
      <c r="A75" s="56"/>
      <c r="D75" s="9"/>
      <c r="F75" s="55"/>
    </row>
    <row r="76" spans="1:6" x14ac:dyDescent="0.2">
      <c r="A76" s="47" t="s">
        <v>864</v>
      </c>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56"/>
      <c r="D82" s="9"/>
      <c r="F82" s="55"/>
    </row>
    <row r="83" spans="1:6" x14ac:dyDescent="0.2">
      <c r="A83" s="56"/>
      <c r="D83" s="9"/>
      <c r="F83" s="55"/>
    </row>
    <row r="84" spans="1:6" x14ac:dyDescent="0.2">
      <c r="A84" s="56"/>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D89" s="9"/>
      <c r="F89" s="55"/>
    </row>
    <row r="90" spans="1:6" x14ac:dyDescent="0.2">
      <c r="D90" s="9"/>
      <c r="F90" s="55"/>
    </row>
  </sheetData>
  <mergeCells count="1">
    <mergeCell ref="A1:F1"/>
  </mergeCells>
  <conditionalFormatting sqref="F2:F3 F5:F57 F91:F65535">
    <cfRule type="cellIs" dxfId="50" priority="2" stopIfTrue="1" operator="between">
      <formula>0.009</formula>
      <formula>-0.009</formula>
    </cfRule>
  </conditionalFormatting>
  <conditionalFormatting sqref="F58:F90">
    <cfRule type="cellIs" dxfId="4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26"/>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26.88671875" style="9" bestFit="1" customWidth="1"/>
    <col min="4" max="4" width="15" style="10" bestFit="1" customWidth="1"/>
    <col min="5" max="5" width="23" style="13" bestFit="1" customWidth="1"/>
    <col min="6" max="6" width="14.6640625" style="14" bestFit="1" customWidth="1"/>
    <col min="7" max="16384" width="9.109375" style="9"/>
  </cols>
  <sheetData>
    <row r="1" spans="1:6" s="1" customFormat="1" ht="13.8" x14ac:dyDescent="0.2">
      <c r="A1" s="75" t="s">
        <v>20</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91</v>
      </c>
      <c r="B7" s="27" t="s">
        <v>90</v>
      </c>
      <c r="C7" s="27" t="s">
        <v>92</v>
      </c>
      <c r="D7" s="31">
        <v>136587</v>
      </c>
      <c r="E7" s="29">
        <v>1095.496034</v>
      </c>
      <c r="F7" s="30">
        <v>3.15863157256643</v>
      </c>
    </row>
    <row r="8" spans="1:6" x14ac:dyDescent="0.2">
      <c r="A8" s="27" t="s">
        <v>94</v>
      </c>
      <c r="B8" s="27" t="s">
        <v>93</v>
      </c>
      <c r="C8" s="27" t="s">
        <v>92</v>
      </c>
      <c r="D8" s="31">
        <v>39897</v>
      </c>
      <c r="E8" s="29">
        <v>631.50966449999999</v>
      </c>
      <c r="F8" s="30">
        <v>1.8208248161220899</v>
      </c>
    </row>
    <row r="9" spans="1:6" x14ac:dyDescent="0.2">
      <c r="A9" s="27" t="s">
        <v>101</v>
      </c>
      <c r="B9" s="27" t="s">
        <v>100</v>
      </c>
      <c r="C9" s="27" t="s">
        <v>92</v>
      </c>
      <c r="D9" s="31">
        <v>26999</v>
      </c>
      <c r="E9" s="29">
        <v>548.39018850000002</v>
      </c>
      <c r="F9" s="30">
        <v>1.58116735225146</v>
      </c>
    </row>
    <row r="10" spans="1:6" x14ac:dyDescent="0.2">
      <c r="A10" s="27" t="s">
        <v>120</v>
      </c>
      <c r="B10" s="27" t="s">
        <v>119</v>
      </c>
      <c r="C10" s="27" t="s">
        <v>121</v>
      </c>
      <c r="D10" s="31">
        <v>27303</v>
      </c>
      <c r="E10" s="29">
        <v>482.34844950000002</v>
      </c>
      <c r="F10" s="30">
        <v>1.3907499381866</v>
      </c>
    </row>
    <row r="11" spans="1:6" x14ac:dyDescent="0.2">
      <c r="A11" s="27" t="s">
        <v>565</v>
      </c>
      <c r="B11" s="27" t="s">
        <v>564</v>
      </c>
      <c r="C11" s="27" t="s">
        <v>252</v>
      </c>
      <c r="D11" s="31">
        <v>15153</v>
      </c>
      <c r="E11" s="29">
        <v>338.41194899999999</v>
      </c>
      <c r="F11" s="30">
        <v>0.97573942165923</v>
      </c>
    </row>
    <row r="12" spans="1:6" x14ac:dyDescent="0.2">
      <c r="A12" s="27" t="s">
        <v>272</v>
      </c>
      <c r="B12" s="27" t="s">
        <v>271</v>
      </c>
      <c r="C12" s="27" t="s">
        <v>127</v>
      </c>
      <c r="D12" s="31">
        <v>40295</v>
      </c>
      <c r="E12" s="29">
        <v>326.18802499999998</v>
      </c>
      <c r="F12" s="30">
        <v>0.94049431707763498</v>
      </c>
    </row>
    <row r="13" spans="1:6" x14ac:dyDescent="0.2">
      <c r="A13" s="27" t="s">
        <v>467</v>
      </c>
      <c r="B13" s="27" t="s">
        <v>466</v>
      </c>
      <c r="C13" s="27" t="s">
        <v>155</v>
      </c>
      <c r="D13" s="31">
        <v>159609</v>
      </c>
      <c r="E13" s="29">
        <v>313.87109850000002</v>
      </c>
      <c r="F13" s="30">
        <v>0.90498105941861196</v>
      </c>
    </row>
    <row r="14" spans="1:6" x14ac:dyDescent="0.2">
      <c r="A14" s="27" t="s">
        <v>469</v>
      </c>
      <c r="B14" s="27" t="s">
        <v>468</v>
      </c>
      <c r="C14" s="27" t="s">
        <v>146</v>
      </c>
      <c r="D14" s="31">
        <v>31095</v>
      </c>
      <c r="E14" s="29">
        <v>311.92949249999998</v>
      </c>
      <c r="F14" s="30">
        <v>0.89938284835919702</v>
      </c>
    </row>
    <row r="15" spans="1:6" x14ac:dyDescent="0.2">
      <c r="A15" s="27" t="s">
        <v>529</v>
      </c>
      <c r="B15" s="27" t="s">
        <v>528</v>
      </c>
      <c r="C15" s="27" t="s">
        <v>127</v>
      </c>
      <c r="D15" s="31">
        <v>31928</v>
      </c>
      <c r="E15" s="29">
        <v>302.46990799999998</v>
      </c>
      <c r="F15" s="30">
        <v>0.87210813321854797</v>
      </c>
    </row>
    <row r="16" spans="1:6" x14ac:dyDescent="0.2">
      <c r="A16" s="27" t="s">
        <v>567</v>
      </c>
      <c r="B16" s="27" t="s">
        <v>566</v>
      </c>
      <c r="C16" s="27" t="s">
        <v>168</v>
      </c>
      <c r="D16" s="31">
        <v>32972</v>
      </c>
      <c r="E16" s="29">
        <v>301.974062</v>
      </c>
      <c r="F16" s="30">
        <v>0.870678465942609</v>
      </c>
    </row>
    <row r="17" spans="1:9" x14ac:dyDescent="0.2">
      <c r="A17" s="27" t="s">
        <v>461</v>
      </c>
      <c r="B17" s="27" t="s">
        <v>460</v>
      </c>
      <c r="C17" s="27" t="s">
        <v>252</v>
      </c>
      <c r="D17" s="31">
        <v>27579</v>
      </c>
      <c r="E17" s="29">
        <v>249.672687</v>
      </c>
      <c r="F17" s="30">
        <v>0.71987849110341595</v>
      </c>
    </row>
    <row r="18" spans="1:9" x14ac:dyDescent="0.2">
      <c r="A18" s="27" t="s">
        <v>549</v>
      </c>
      <c r="B18" s="27" t="s">
        <v>548</v>
      </c>
      <c r="C18" s="27" t="s">
        <v>525</v>
      </c>
      <c r="D18" s="31">
        <v>32403</v>
      </c>
      <c r="E18" s="29">
        <v>220.48621349999999</v>
      </c>
      <c r="F18" s="30">
        <v>0.63572545555808302</v>
      </c>
    </row>
    <row r="19" spans="1:9" x14ac:dyDescent="0.2">
      <c r="A19" s="27" t="s">
        <v>302</v>
      </c>
      <c r="B19" s="27" t="s">
        <v>301</v>
      </c>
      <c r="C19" s="27" t="s">
        <v>146</v>
      </c>
      <c r="D19" s="31">
        <v>3461</v>
      </c>
      <c r="E19" s="29">
        <v>210.2678635</v>
      </c>
      <c r="F19" s="30">
        <v>0.60626300026129398</v>
      </c>
    </row>
    <row r="20" spans="1:9" x14ac:dyDescent="0.2">
      <c r="A20" s="27" t="s">
        <v>463</v>
      </c>
      <c r="B20" s="27" t="s">
        <v>462</v>
      </c>
      <c r="C20" s="27" t="s">
        <v>427</v>
      </c>
      <c r="D20" s="31">
        <v>4528</v>
      </c>
      <c r="E20" s="29">
        <v>192.985624</v>
      </c>
      <c r="F20" s="30">
        <v>0.55643331066393797</v>
      </c>
    </row>
    <row r="21" spans="1:9" x14ac:dyDescent="0.2">
      <c r="A21" s="27" t="s">
        <v>304</v>
      </c>
      <c r="B21" s="27" t="s">
        <v>303</v>
      </c>
      <c r="C21" s="27" t="s">
        <v>146</v>
      </c>
      <c r="D21" s="31">
        <v>21507</v>
      </c>
      <c r="E21" s="29">
        <v>28.292458499999999</v>
      </c>
      <c r="F21" s="30">
        <v>8.1575332004922105E-2</v>
      </c>
    </row>
    <row r="22" spans="1:9" x14ac:dyDescent="0.2">
      <c r="A22" s="26" t="s">
        <v>33</v>
      </c>
      <c r="B22" s="26"/>
      <c r="C22" s="26"/>
      <c r="D22" s="32"/>
      <c r="E22" s="33">
        <f>SUM(E7:E21)</f>
        <v>5554.2937179999999</v>
      </c>
      <c r="F22" s="34">
        <f>SUM(F7:F21)</f>
        <v>16.01463351439406</v>
      </c>
      <c r="G22" s="18"/>
      <c r="H22" s="18"/>
      <c r="I22" s="18"/>
    </row>
    <row r="23" spans="1:9" x14ac:dyDescent="0.2">
      <c r="A23" s="27"/>
      <c r="B23" s="27"/>
      <c r="C23" s="27"/>
      <c r="D23" s="28"/>
      <c r="E23" s="29"/>
      <c r="F23" s="30"/>
    </row>
    <row r="24" spans="1:9" x14ac:dyDescent="0.2">
      <c r="A24" s="26" t="s">
        <v>284</v>
      </c>
      <c r="B24" s="27"/>
      <c r="C24" s="27"/>
      <c r="D24" s="28"/>
      <c r="E24" s="29"/>
      <c r="F24" s="30"/>
    </row>
    <row r="25" spans="1:9" x14ac:dyDescent="0.2">
      <c r="A25" s="27" t="s">
        <v>318</v>
      </c>
      <c r="B25" s="27" t="s">
        <v>317</v>
      </c>
      <c r="C25" s="27" t="s">
        <v>296</v>
      </c>
      <c r="D25" s="31">
        <v>192714</v>
      </c>
      <c r="E25" s="29">
        <v>3060.417715</v>
      </c>
      <c r="F25" s="30">
        <v>8.8240684765825605</v>
      </c>
    </row>
    <row r="26" spans="1:9" x14ac:dyDescent="0.2">
      <c r="A26" s="27" t="s">
        <v>327</v>
      </c>
      <c r="B26" s="27" t="s">
        <v>326</v>
      </c>
      <c r="C26" s="27" t="s">
        <v>296</v>
      </c>
      <c r="D26" s="31">
        <v>66981</v>
      </c>
      <c r="E26" s="29">
        <v>2991.4147979999998</v>
      </c>
      <c r="F26" s="30">
        <v>8.6251131308114193</v>
      </c>
    </row>
    <row r="27" spans="1:9" x14ac:dyDescent="0.2">
      <c r="A27" s="27" t="s">
        <v>346</v>
      </c>
      <c r="B27" s="27" t="s">
        <v>345</v>
      </c>
      <c r="C27" s="27" t="s">
        <v>89</v>
      </c>
      <c r="D27" s="31">
        <v>47900</v>
      </c>
      <c r="E27" s="29">
        <v>2218.964266</v>
      </c>
      <c r="F27" s="30">
        <v>6.3979150735878401</v>
      </c>
    </row>
    <row r="28" spans="1:9" x14ac:dyDescent="0.2">
      <c r="A28" s="27" t="s">
        <v>348</v>
      </c>
      <c r="B28" s="27" t="s">
        <v>347</v>
      </c>
      <c r="C28" s="27" t="s">
        <v>146</v>
      </c>
      <c r="D28" s="31">
        <v>125304</v>
      </c>
      <c r="E28" s="29">
        <v>1967.081066</v>
      </c>
      <c r="F28" s="30">
        <v>5.6716630348524202</v>
      </c>
    </row>
    <row r="29" spans="1:9" x14ac:dyDescent="0.2">
      <c r="A29" s="27" t="s">
        <v>569</v>
      </c>
      <c r="B29" s="27" t="s">
        <v>568</v>
      </c>
      <c r="C29" s="27" t="s">
        <v>187</v>
      </c>
      <c r="D29" s="31">
        <v>153324</v>
      </c>
      <c r="E29" s="29">
        <v>1297.2438649999999</v>
      </c>
      <c r="F29" s="30">
        <v>3.7403288575548599</v>
      </c>
    </row>
    <row r="30" spans="1:9" x14ac:dyDescent="0.2">
      <c r="A30" s="27" t="s">
        <v>571</v>
      </c>
      <c r="B30" s="27" t="s">
        <v>570</v>
      </c>
      <c r="C30" s="27" t="s">
        <v>92</v>
      </c>
      <c r="D30" s="31">
        <v>2313645</v>
      </c>
      <c r="E30" s="29">
        <v>914.31641330000002</v>
      </c>
      <c r="F30" s="30">
        <v>2.63623838036193</v>
      </c>
    </row>
    <row r="31" spans="1:9" x14ac:dyDescent="0.2">
      <c r="A31" s="27" t="s">
        <v>573</v>
      </c>
      <c r="B31" s="27" t="s">
        <v>572</v>
      </c>
      <c r="C31" s="27" t="s">
        <v>89</v>
      </c>
      <c r="D31" s="31">
        <v>3499</v>
      </c>
      <c r="E31" s="29">
        <v>911.18789089999996</v>
      </c>
      <c r="F31" s="30">
        <v>2.6272179464019501</v>
      </c>
    </row>
    <row r="32" spans="1:9" x14ac:dyDescent="0.2">
      <c r="A32" s="27" t="s">
        <v>575</v>
      </c>
      <c r="B32" s="27" t="s">
        <v>574</v>
      </c>
      <c r="C32" s="27" t="s">
        <v>92</v>
      </c>
      <c r="D32" s="31">
        <v>129000</v>
      </c>
      <c r="E32" s="29">
        <v>814.3894239</v>
      </c>
      <c r="F32" s="30">
        <v>2.3481199993963</v>
      </c>
    </row>
    <row r="33" spans="1:6" x14ac:dyDescent="0.2">
      <c r="A33" s="27" t="s">
        <v>577</v>
      </c>
      <c r="B33" s="27" t="s">
        <v>576</v>
      </c>
      <c r="C33" s="27" t="s">
        <v>89</v>
      </c>
      <c r="D33" s="31">
        <v>23750</v>
      </c>
      <c r="E33" s="29">
        <v>709.99459950000005</v>
      </c>
      <c r="F33" s="30">
        <v>2.0471195592957798</v>
      </c>
    </row>
    <row r="34" spans="1:6" x14ac:dyDescent="0.2">
      <c r="A34" s="27" t="s">
        <v>342</v>
      </c>
      <c r="B34" s="27" t="s">
        <v>341</v>
      </c>
      <c r="C34" s="27" t="s">
        <v>270</v>
      </c>
      <c r="D34" s="31">
        <v>1181</v>
      </c>
      <c r="E34" s="29">
        <v>631.72165280000002</v>
      </c>
      <c r="F34" s="30">
        <v>1.8214360396378499</v>
      </c>
    </row>
    <row r="35" spans="1:6" x14ac:dyDescent="0.2">
      <c r="A35" s="27" t="s">
        <v>579</v>
      </c>
      <c r="B35" s="27" t="s">
        <v>578</v>
      </c>
      <c r="C35" s="27" t="s">
        <v>127</v>
      </c>
      <c r="D35" s="31">
        <v>127000</v>
      </c>
      <c r="E35" s="29">
        <v>606.06206120000002</v>
      </c>
      <c r="F35" s="30">
        <v>1.74745202358351</v>
      </c>
    </row>
    <row r="36" spans="1:6" x14ac:dyDescent="0.2">
      <c r="A36" s="27" t="s">
        <v>581</v>
      </c>
      <c r="B36" s="27" t="s">
        <v>580</v>
      </c>
      <c r="C36" s="27" t="s">
        <v>92</v>
      </c>
      <c r="D36" s="31">
        <v>34200</v>
      </c>
      <c r="E36" s="29">
        <v>600.29445459999999</v>
      </c>
      <c r="F36" s="30">
        <v>1.73082234740076</v>
      </c>
    </row>
    <row r="37" spans="1:6" x14ac:dyDescent="0.2">
      <c r="A37" s="27" t="s">
        <v>583</v>
      </c>
      <c r="B37" s="27" t="s">
        <v>582</v>
      </c>
      <c r="C37" s="27" t="s">
        <v>270</v>
      </c>
      <c r="D37" s="31">
        <v>31000</v>
      </c>
      <c r="E37" s="29">
        <v>598.67893409999999</v>
      </c>
      <c r="F37" s="30">
        <v>1.7261643350492299</v>
      </c>
    </row>
    <row r="38" spans="1:6" x14ac:dyDescent="0.2">
      <c r="A38" s="27" t="s">
        <v>585</v>
      </c>
      <c r="B38" s="27" t="s">
        <v>584</v>
      </c>
      <c r="C38" s="27" t="s">
        <v>372</v>
      </c>
      <c r="D38" s="31">
        <v>98190</v>
      </c>
      <c r="E38" s="29">
        <v>572.12688119999996</v>
      </c>
      <c r="F38" s="30">
        <v>1.64960709522047</v>
      </c>
    </row>
    <row r="39" spans="1:6" x14ac:dyDescent="0.2">
      <c r="A39" s="27" t="s">
        <v>587</v>
      </c>
      <c r="B39" s="27" t="s">
        <v>586</v>
      </c>
      <c r="C39" s="27" t="s">
        <v>127</v>
      </c>
      <c r="D39" s="31">
        <v>13100</v>
      </c>
      <c r="E39" s="29">
        <v>568.01089100000002</v>
      </c>
      <c r="F39" s="30">
        <v>1.6377395062976501</v>
      </c>
    </row>
    <row r="40" spans="1:6" x14ac:dyDescent="0.2">
      <c r="A40" s="27" t="s">
        <v>589</v>
      </c>
      <c r="B40" s="27" t="s">
        <v>588</v>
      </c>
      <c r="C40" s="27" t="s">
        <v>296</v>
      </c>
      <c r="D40" s="31">
        <v>8399</v>
      </c>
      <c r="E40" s="29">
        <v>553.5213718</v>
      </c>
      <c r="F40" s="30">
        <v>1.5959620361873099</v>
      </c>
    </row>
    <row r="41" spans="1:6" x14ac:dyDescent="0.2">
      <c r="A41" s="27" t="s">
        <v>591</v>
      </c>
      <c r="B41" s="27" t="s">
        <v>590</v>
      </c>
      <c r="C41" s="27" t="s">
        <v>289</v>
      </c>
      <c r="D41" s="31">
        <v>48360</v>
      </c>
      <c r="E41" s="29">
        <v>553.18325540000001</v>
      </c>
      <c r="F41" s="30">
        <v>1.5949871489188101</v>
      </c>
    </row>
    <row r="42" spans="1:6" x14ac:dyDescent="0.2">
      <c r="A42" s="27" t="s">
        <v>593</v>
      </c>
      <c r="B42" s="27" t="s">
        <v>592</v>
      </c>
      <c r="C42" s="27" t="s">
        <v>146</v>
      </c>
      <c r="D42" s="31">
        <v>20800</v>
      </c>
      <c r="E42" s="29">
        <v>540.07359140000005</v>
      </c>
      <c r="F42" s="30">
        <v>1.5571882000125801</v>
      </c>
    </row>
    <row r="43" spans="1:6" x14ac:dyDescent="0.2">
      <c r="A43" s="27" t="s">
        <v>595</v>
      </c>
      <c r="B43" s="27" t="s">
        <v>594</v>
      </c>
      <c r="C43" s="27" t="s">
        <v>112</v>
      </c>
      <c r="D43" s="31">
        <v>64700</v>
      </c>
      <c r="E43" s="29">
        <v>520.99784750000003</v>
      </c>
      <c r="F43" s="30">
        <v>1.5021873190575601</v>
      </c>
    </row>
    <row r="44" spans="1:6" x14ac:dyDescent="0.2">
      <c r="A44" s="27" t="s">
        <v>597</v>
      </c>
      <c r="B44" s="27" t="s">
        <v>596</v>
      </c>
      <c r="C44" s="27" t="s">
        <v>146</v>
      </c>
      <c r="D44" s="31">
        <v>33521</v>
      </c>
      <c r="E44" s="29">
        <v>516.86606180000001</v>
      </c>
      <c r="F44" s="30">
        <v>1.4902741871446601</v>
      </c>
    </row>
    <row r="45" spans="1:6" x14ac:dyDescent="0.2">
      <c r="A45" s="27" t="s">
        <v>599</v>
      </c>
      <c r="B45" s="27" t="s">
        <v>598</v>
      </c>
      <c r="C45" s="27" t="s">
        <v>89</v>
      </c>
      <c r="D45" s="31">
        <v>1900</v>
      </c>
      <c r="E45" s="29">
        <v>501.97006299999998</v>
      </c>
      <c r="F45" s="30">
        <v>1.4473247189089899</v>
      </c>
    </row>
    <row r="46" spans="1:6" x14ac:dyDescent="0.2">
      <c r="A46" s="27" t="s">
        <v>295</v>
      </c>
      <c r="B46" s="27" t="s">
        <v>294</v>
      </c>
      <c r="C46" s="27" t="s">
        <v>296</v>
      </c>
      <c r="D46" s="31">
        <v>19000</v>
      </c>
      <c r="E46" s="29">
        <v>466.9171308</v>
      </c>
      <c r="F46" s="30">
        <v>1.34625698801664</v>
      </c>
    </row>
    <row r="47" spans="1:6" x14ac:dyDescent="0.2">
      <c r="A47" s="27" t="s">
        <v>601</v>
      </c>
      <c r="B47" s="27" t="s">
        <v>600</v>
      </c>
      <c r="C47" s="27" t="s">
        <v>187</v>
      </c>
      <c r="D47" s="31">
        <v>82810</v>
      </c>
      <c r="E47" s="29">
        <v>445.82489020000003</v>
      </c>
      <c r="F47" s="30">
        <v>1.2854419644769599</v>
      </c>
    </row>
    <row r="48" spans="1:6" x14ac:dyDescent="0.2">
      <c r="A48" s="27" t="s">
        <v>603</v>
      </c>
      <c r="B48" s="27" t="s">
        <v>602</v>
      </c>
      <c r="C48" s="27" t="s">
        <v>127</v>
      </c>
      <c r="D48" s="31">
        <v>2000</v>
      </c>
      <c r="E48" s="29">
        <v>427.64403590000001</v>
      </c>
      <c r="F48" s="30">
        <v>1.23302130878684</v>
      </c>
    </row>
    <row r="49" spans="1:6" x14ac:dyDescent="0.2">
      <c r="A49" s="27" t="s">
        <v>605</v>
      </c>
      <c r="B49" s="27" t="s">
        <v>604</v>
      </c>
      <c r="C49" s="27" t="s">
        <v>127</v>
      </c>
      <c r="D49" s="31">
        <v>206000</v>
      </c>
      <c r="E49" s="29">
        <v>425.56336629999998</v>
      </c>
      <c r="F49" s="30">
        <v>1.2270221371909</v>
      </c>
    </row>
    <row r="50" spans="1:6" x14ac:dyDescent="0.2">
      <c r="A50" s="27" t="s">
        <v>607</v>
      </c>
      <c r="B50" s="27" t="s">
        <v>606</v>
      </c>
      <c r="C50" s="27" t="s">
        <v>252</v>
      </c>
      <c r="D50" s="31">
        <v>142000</v>
      </c>
      <c r="E50" s="29">
        <v>414.3818182</v>
      </c>
      <c r="F50" s="30">
        <v>1.19478250348828</v>
      </c>
    </row>
    <row r="51" spans="1:6" x14ac:dyDescent="0.2">
      <c r="A51" s="27" t="s">
        <v>316</v>
      </c>
      <c r="B51" s="27" t="s">
        <v>315</v>
      </c>
      <c r="C51" s="27" t="s">
        <v>89</v>
      </c>
      <c r="D51" s="31">
        <v>13900</v>
      </c>
      <c r="E51" s="29">
        <v>360.328171</v>
      </c>
      <c r="F51" s="30">
        <v>1.03893022163667</v>
      </c>
    </row>
    <row r="52" spans="1:6" x14ac:dyDescent="0.2">
      <c r="A52" s="27" t="s">
        <v>609</v>
      </c>
      <c r="B52" s="27" t="s">
        <v>608</v>
      </c>
      <c r="C52" s="27" t="s">
        <v>143</v>
      </c>
      <c r="D52" s="31">
        <v>733200</v>
      </c>
      <c r="E52" s="29">
        <v>352.73815990000003</v>
      </c>
      <c r="F52" s="30">
        <v>1.01704602675825</v>
      </c>
    </row>
    <row r="53" spans="1:6" x14ac:dyDescent="0.2">
      <c r="A53" s="27" t="s">
        <v>611</v>
      </c>
      <c r="B53" s="27" t="s">
        <v>610</v>
      </c>
      <c r="C53" s="27" t="s">
        <v>330</v>
      </c>
      <c r="D53" s="31">
        <v>93000</v>
      </c>
      <c r="E53" s="29">
        <v>351.1063906</v>
      </c>
      <c r="F53" s="30">
        <v>1.0123411644217799</v>
      </c>
    </row>
    <row r="54" spans="1:6" x14ac:dyDescent="0.2">
      <c r="A54" s="27" t="s">
        <v>613</v>
      </c>
      <c r="B54" s="27" t="s">
        <v>612</v>
      </c>
      <c r="C54" s="27" t="s">
        <v>187</v>
      </c>
      <c r="D54" s="31">
        <v>22425</v>
      </c>
      <c r="E54" s="29">
        <v>321.21390459999998</v>
      </c>
      <c r="F54" s="30">
        <v>0.926152490860502</v>
      </c>
    </row>
    <row r="55" spans="1:6" x14ac:dyDescent="0.2">
      <c r="A55" s="27" t="s">
        <v>615</v>
      </c>
      <c r="B55" s="27" t="s">
        <v>614</v>
      </c>
      <c r="C55" s="27" t="s">
        <v>143</v>
      </c>
      <c r="D55" s="31">
        <v>510800</v>
      </c>
      <c r="E55" s="29">
        <v>319.33067160000002</v>
      </c>
      <c r="F55" s="30">
        <v>0.92072258602499202</v>
      </c>
    </row>
    <row r="56" spans="1:6" x14ac:dyDescent="0.2">
      <c r="A56" s="27" t="s">
        <v>617</v>
      </c>
      <c r="B56" s="27" t="s">
        <v>616</v>
      </c>
      <c r="C56" s="27" t="s">
        <v>422</v>
      </c>
      <c r="D56" s="31">
        <v>14738</v>
      </c>
      <c r="E56" s="29">
        <v>318.68905890000002</v>
      </c>
      <c r="F56" s="30">
        <v>0.91887263123859297</v>
      </c>
    </row>
    <row r="57" spans="1:6" x14ac:dyDescent="0.2">
      <c r="A57" s="27" t="s">
        <v>619</v>
      </c>
      <c r="B57" s="27" t="s">
        <v>618</v>
      </c>
      <c r="C57" s="27" t="s">
        <v>143</v>
      </c>
      <c r="D57" s="31">
        <v>32112</v>
      </c>
      <c r="E57" s="29">
        <v>286.33199999999999</v>
      </c>
      <c r="F57" s="30">
        <v>0.82557788195159398</v>
      </c>
    </row>
    <row r="58" spans="1:6" x14ac:dyDescent="0.2">
      <c r="A58" s="27" t="s">
        <v>621</v>
      </c>
      <c r="B58" s="27" t="s">
        <v>620</v>
      </c>
      <c r="C58" s="27" t="s">
        <v>622</v>
      </c>
      <c r="D58" s="31">
        <v>57650</v>
      </c>
      <c r="E58" s="29">
        <v>281.83077530000003</v>
      </c>
      <c r="F58" s="30">
        <v>0.81259955066478595</v>
      </c>
    </row>
    <row r="59" spans="1:6" x14ac:dyDescent="0.2">
      <c r="A59" s="27" t="s">
        <v>624</v>
      </c>
      <c r="B59" s="27" t="s">
        <v>623</v>
      </c>
      <c r="C59" s="27" t="s">
        <v>427</v>
      </c>
      <c r="D59" s="31">
        <v>526700</v>
      </c>
      <c r="E59" s="29">
        <v>279.40657169999997</v>
      </c>
      <c r="F59" s="30">
        <v>0.80560987129430905</v>
      </c>
    </row>
    <row r="60" spans="1:6" x14ac:dyDescent="0.2">
      <c r="A60" s="27" t="s">
        <v>626</v>
      </c>
      <c r="B60" s="27" t="s">
        <v>625</v>
      </c>
      <c r="C60" s="27" t="s">
        <v>143</v>
      </c>
      <c r="D60" s="31">
        <v>382000</v>
      </c>
      <c r="E60" s="29">
        <v>241.34423039999999</v>
      </c>
      <c r="F60" s="30">
        <v>0.69586514449963499</v>
      </c>
    </row>
    <row r="61" spans="1:6" x14ac:dyDescent="0.2">
      <c r="A61" s="27" t="s">
        <v>628</v>
      </c>
      <c r="B61" s="27" t="s">
        <v>627</v>
      </c>
      <c r="C61" s="27" t="s">
        <v>227</v>
      </c>
      <c r="D61" s="31">
        <v>175000</v>
      </c>
      <c r="E61" s="29">
        <v>235.62151220000001</v>
      </c>
      <c r="F61" s="30">
        <v>0.67936489454307403</v>
      </c>
    </row>
    <row r="62" spans="1:6" x14ac:dyDescent="0.2">
      <c r="A62" s="27" t="s">
        <v>630</v>
      </c>
      <c r="B62" s="27" t="s">
        <v>629</v>
      </c>
      <c r="C62" s="27" t="s">
        <v>622</v>
      </c>
      <c r="D62" s="31">
        <v>7400</v>
      </c>
      <c r="E62" s="29">
        <v>230.4867586</v>
      </c>
      <c r="F62" s="30">
        <v>0.66455991640080803</v>
      </c>
    </row>
    <row r="63" spans="1:6" x14ac:dyDescent="0.2">
      <c r="A63" s="27" t="s">
        <v>632</v>
      </c>
      <c r="B63" s="27" t="s">
        <v>631</v>
      </c>
      <c r="C63" s="27" t="s">
        <v>155</v>
      </c>
      <c r="D63" s="31">
        <v>308946</v>
      </c>
      <c r="E63" s="29">
        <v>228.40169209999999</v>
      </c>
      <c r="F63" s="30">
        <v>0.65854806727183202</v>
      </c>
    </row>
    <row r="64" spans="1:6" x14ac:dyDescent="0.2">
      <c r="A64" s="27" t="s">
        <v>634</v>
      </c>
      <c r="B64" s="27" t="s">
        <v>633</v>
      </c>
      <c r="C64" s="27" t="s">
        <v>115</v>
      </c>
      <c r="D64" s="31">
        <v>29400</v>
      </c>
      <c r="E64" s="29">
        <v>169.511044</v>
      </c>
      <c r="F64" s="30">
        <v>0.48874931433763402</v>
      </c>
    </row>
    <row r="65" spans="1:9" x14ac:dyDescent="0.2">
      <c r="A65" s="27" t="s">
        <v>636</v>
      </c>
      <c r="B65" s="27" t="s">
        <v>635</v>
      </c>
      <c r="C65" s="27" t="s">
        <v>146</v>
      </c>
      <c r="D65" s="31">
        <v>2265900</v>
      </c>
      <c r="E65" s="29">
        <v>168.90731120000001</v>
      </c>
      <c r="F65" s="30">
        <v>0.48700857824705102</v>
      </c>
    </row>
    <row r="66" spans="1:9" x14ac:dyDescent="0.2">
      <c r="A66" s="27" t="s">
        <v>288</v>
      </c>
      <c r="B66" s="27" t="s">
        <v>287</v>
      </c>
      <c r="C66" s="27" t="s">
        <v>289</v>
      </c>
      <c r="D66" s="31">
        <v>74613</v>
      </c>
      <c r="E66" s="29">
        <v>116.98727409999999</v>
      </c>
      <c r="F66" s="30">
        <v>0.33730811074825201</v>
      </c>
    </row>
    <row r="67" spans="1:9" x14ac:dyDescent="0.2">
      <c r="A67" s="27" t="s">
        <v>638</v>
      </c>
      <c r="B67" s="27" t="s">
        <v>637</v>
      </c>
      <c r="C67" s="27" t="s">
        <v>427</v>
      </c>
      <c r="D67" s="31">
        <v>84000</v>
      </c>
      <c r="E67" s="29">
        <v>79.5247885</v>
      </c>
      <c r="F67" s="30">
        <v>0.22929294124470401</v>
      </c>
    </row>
    <row r="68" spans="1:9" x14ac:dyDescent="0.2">
      <c r="A68" s="27" t="s">
        <v>640</v>
      </c>
      <c r="B68" s="27" t="s">
        <v>639</v>
      </c>
      <c r="C68" s="27" t="s">
        <v>115</v>
      </c>
      <c r="D68" s="31">
        <v>13280</v>
      </c>
      <c r="E68" s="29">
        <v>68.031297899999998</v>
      </c>
      <c r="F68" s="30">
        <v>0.19615388718934601</v>
      </c>
    </row>
    <row r="69" spans="1:9" x14ac:dyDescent="0.2">
      <c r="A69" s="27" t="s">
        <v>642</v>
      </c>
      <c r="B69" s="27" t="s">
        <v>641</v>
      </c>
      <c r="C69" s="27" t="s">
        <v>155</v>
      </c>
      <c r="D69" s="31">
        <v>8388</v>
      </c>
      <c r="E69" s="29">
        <v>2.0260381999999999</v>
      </c>
      <c r="F69" s="30">
        <v>5.8416534858451701E-3</v>
      </c>
    </row>
    <row r="70" spans="1:9" x14ac:dyDescent="0.2">
      <c r="A70" s="27" t="s">
        <v>643</v>
      </c>
      <c r="B70" s="27" t="s">
        <v>731</v>
      </c>
      <c r="C70" s="27" t="s">
        <v>155</v>
      </c>
      <c r="D70" s="31">
        <v>7501</v>
      </c>
      <c r="E70" s="29">
        <v>0.84663189999999999</v>
      </c>
      <c r="F70" s="30">
        <v>2.4410843733660699E-3</v>
      </c>
    </row>
    <row r="71" spans="1:9" x14ac:dyDescent="0.2">
      <c r="A71" s="27" t="s">
        <v>644</v>
      </c>
      <c r="B71" s="27" t="s">
        <v>732</v>
      </c>
      <c r="C71" s="27" t="s">
        <v>155</v>
      </c>
      <c r="D71" s="31">
        <v>6798</v>
      </c>
      <c r="E71" s="29">
        <v>0.61996609999999996</v>
      </c>
      <c r="F71" s="30">
        <v>1.7875413845458801E-3</v>
      </c>
    </row>
    <row r="72" spans="1:9" x14ac:dyDescent="0.2">
      <c r="A72" s="26" t="s">
        <v>33</v>
      </c>
      <c r="B72" s="26"/>
      <c r="C72" s="26"/>
      <c r="D72" s="32"/>
      <c r="E72" s="33">
        <f>SUM(E24:E71)</f>
        <v>28242.132593600014</v>
      </c>
      <c r="F72" s="34">
        <f>SUM(F24:F71)</f>
        <v>81.430227876801666</v>
      </c>
      <c r="G72" s="18"/>
      <c r="H72" s="18"/>
      <c r="I72" s="18"/>
    </row>
    <row r="73" spans="1:9" x14ac:dyDescent="0.2">
      <c r="A73" s="27"/>
      <c r="B73" s="27"/>
      <c r="C73" s="27"/>
      <c r="D73" s="28"/>
      <c r="E73" s="29"/>
      <c r="F73" s="30"/>
    </row>
    <row r="74" spans="1:9" x14ac:dyDescent="0.2">
      <c r="A74" s="26" t="s">
        <v>35</v>
      </c>
      <c r="B74" s="26"/>
      <c r="C74" s="26"/>
      <c r="D74" s="32"/>
      <c r="E74" s="33">
        <f>E22+E72</f>
        <v>33796.426311600015</v>
      </c>
      <c r="F74" s="34">
        <f>F22+F72</f>
        <v>97.44486139119573</v>
      </c>
      <c r="G74" s="18"/>
      <c r="H74" s="18"/>
      <c r="I74" s="18"/>
    </row>
    <row r="75" spans="1:9" x14ac:dyDescent="0.2">
      <c r="A75" s="26"/>
      <c r="B75" s="26"/>
      <c r="C75" s="26"/>
      <c r="D75" s="32"/>
      <c r="E75" s="33"/>
      <c r="F75" s="34"/>
      <c r="G75" s="18"/>
      <c r="H75" s="18"/>
      <c r="I75" s="18"/>
    </row>
    <row r="76" spans="1:9" x14ac:dyDescent="0.2">
      <c r="A76" s="26" t="s">
        <v>37</v>
      </c>
      <c r="B76" s="26"/>
      <c r="C76" s="26"/>
      <c r="D76" s="32"/>
      <c r="E76" s="33">
        <f>E78-(E22+E72)</f>
        <v>886.18889159998798</v>
      </c>
      <c r="F76" s="34">
        <f>F78-(F22+F72)</f>
        <v>2.5551386088042705</v>
      </c>
      <c r="G76" s="18"/>
      <c r="H76" s="18"/>
      <c r="I76" s="18"/>
    </row>
    <row r="77" spans="1:9" x14ac:dyDescent="0.2">
      <c r="A77" s="26"/>
      <c r="B77" s="26"/>
      <c r="C77" s="26"/>
      <c r="D77" s="32"/>
      <c r="E77" s="33"/>
      <c r="F77" s="34"/>
      <c r="G77" s="18"/>
      <c r="H77" s="18"/>
      <c r="I77" s="18"/>
    </row>
    <row r="78" spans="1:9" x14ac:dyDescent="0.2">
      <c r="A78" s="35" t="s">
        <v>36</v>
      </c>
      <c r="B78" s="35"/>
      <c r="C78" s="35"/>
      <c r="D78" s="36"/>
      <c r="E78" s="37">
        <v>34682.615203200003</v>
      </c>
      <c r="F78" s="38">
        <v>100</v>
      </c>
      <c r="G78" s="18"/>
      <c r="H78" s="18"/>
      <c r="I78" s="18"/>
    </row>
    <row r="79" spans="1:9" x14ac:dyDescent="0.2">
      <c r="F79" s="20" t="s">
        <v>507</v>
      </c>
    </row>
    <row r="81" spans="1:6" x14ac:dyDescent="0.2">
      <c r="A81" s="18" t="s">
        <v>39</v>
      </c>
    </row>
    <row r="82" spans="1:6" x14ac:dyDescent="0.2">
      <c r="A82" s="18" t="s">
        <v>40</v>
      </c>
    </row>
    <row r="83" spans="1:6" x14ac:dyDescent="0.2">
      <c r="A83" s="18" t="s">
        <v>41</v>
      </c>
      <c r="B83" s="18"/>
      <c r="C83" s="39" t="s">
        <v>43</v>
      </c>
      <c r="D83" s="19" t="s">
        <v>42</v>
      </c>
    </row>
    <row r="84" spans="1:6" x14ac:dyDescent="0.2">
      <c r="A84" s="9" t="s">
        <v>62</v>
      </c>
      <c r="C84" s="40">
        <v>32.583500000000001</v>
      </c>
      <c r="D84" s="40">
        <v>30.9953</v>
      </c>
    </row>
    <row r="85" spans="1:6" x14ac:dyDescent="0.2">
      <c r="A85" s="9" t="s">
        <v>68</v>
      </c>
      <c r="C85" s="40">
        <v>17.142199999999999</v>
      </c>
      <c r="D85" s="40">
        <v>16.306699999999999</v>
      </c>
    </row>
    <row r="86" spans="1:6" x14ac:dyDescent="0.2">
      <c r="A86" s="9" t="s">
        <v>65</v>
      </c>
      <c r="C86" s="40">
        <v>34.338799999999999</v>
      </c>
      <c r="D86" s="40">
        <v>32.789299999999997</v>
      </c>
    </row>
    <row r="87" spans="1:6" x14ac:dyDescent="0.2">
      <c r="A87" s="9" t="s">
        <v>69</v>
      </c>
      <c r="C87" s="40">
        <v>18.2437</v>
      </c>
      <c r="D87" s="40">
        <v>17.4194</v>
      </c>
    </row>
    <row r="89" spans="1:6" x14ac:dyDescent="0.2">
      <c r="A89" s="9" t="s">
        <v>44</v>
      </c>
    </row>
    <row r="91" spans="1:6" x14ac:dyDescent="0.2">
      <c r="A91" s="18" t="s">
        <v>45</v>
      </c>
      <c r="D91" s="41" t="s">
        <v>46</v>
      </c>
    </row>
    <row r="93" spans="1:6" x14ac:dyDescent="0.2">
      <c r="A93" s="18" t="s">
        <v>201</v>
      </c>
      <c r="D93" s="45">
        <v>8.72E-2</v>
      </c>
    </row>
    <row r="95" spans="1:6" x14ac:dyDescent="0.2">
      <c r="A95" s="18" t="s">
        <v>1216</v>
      </c>
      <c r="D95" s="9"/>
      <c r="F95" s="55"/>
    </row>
    <row r="96" spans="1:6" x14ac:dyDescent="0.2">
      <c r="A96" s="49"/>
      <c r="D96" s="9"/>
      <c r="F96" s="55"/>
    </row>
    <row r="97" spans="1:6" x14ac:dyDescent="0.2">
      <c r="A97" s="47" t="s">
        <v>813</v>
      </c>
      <c r="D97" s="9"/>
      <c r="F97" s="55"/>
    </row>
    <row r="98" spans="1:6" x14ac:dyDescent="0.2">
      <c r="A98" s="58"/>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A111" s="47" t="s">
        <v>1221</v>
      </c>
      <c r="D111" s="9"/>
      <c r="F111" s="55"/>
    </row>
    <row r="112" spans="1:6" x14ac:dyDescent="0.2">
      <c r="A112" s="56"/>
      <c r="D112" s="9"/>
      <c r="F112" s="55"/>
    </row>
    <row r="113" spans="1:6" x14ac:dyDescent="0.2">
      <c r="A113" s="47" t="s">
        <v>864</v>
      </c>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A124" s="56"/>
      <c r="D124" s="9"/>
      <c r="F124" s="55"/>
    </row>
    <row r="125" spans="1:6" x14ac:dyDescent="0.2">
      <c r="A125" s="56"/>
      <c r="D125" s="9"/>
      <c r="F125" s="55"/>
    </row>
    <row r="126" spans="1:6" x14ac:dyDescent="0.2">
      <c r="D126" s="9"/>
      <c r="F126" s="55"/>
    </row>
  </sheetData>
  <mergeCells count="1">
    <mergeCell ref="A1:F1"/>
  </mergeCells>
  <conditionalFormatting sqref="F2:F3 F5:F94 F127:F65534">
    <cfRule type="cellIs" dxfId="48" priority="2" stopIfTrue="1" operator="between">
      <formula>0.009</formula>
      <formula>-0.009</formula>
    </cfRule>
  </conditionalFormatting>
  <conditionalFormatting sqref="F95:F126">
    <cfRule type="cellIs" dxfId="4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2"/>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0" style="9" bestFit="1" customWidth="1"/>
    <col min="4" max="4" width="15" style="10" bestFit="1" customWidth="1"/>
    <col min="5" max="5" width="23" style="13" bestFit="1" customWidth="1"/>
    <col min="6" max="6" width="14.6640625" style="14" bestFit="1" customWidth="1"/>
    <col min="7" max="16384" width="9.109375" style="9"/>
  </cols>
  <sheetData>
    <row r="1" spans="1:6" s="1" customFormat="1" ht="13.8" x14ac:dyDescent="0.2">
      <c r="A1" s="75" t="s">
        <v>21</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557</v>
      </c>
      <c r="B7" s="27" t="s">
        <v>556</v>
      </c>
      <c r="C7" s="27" t="s">
        <v>104</v>
      </c>
      <c r="D7" s="31">
        <v>195081</v>
      </c>
      <c r="E7" s="29">
        <v>4947.7418630000002</v>
      </c>
      <c r="F7" s="30">
        <v>10.654668487063899</v>
      </c>
    </row>
    <row r="8" spans="1:6" x14ac:dyDescent="0.2">
      <c r="A8" s="27" t="s">
        <v>94</v>
      </c>
      <c r="B8" s="27" t="s">
        <v>93</v>
      </c>
      <c r="C8" s="27" t="s">
        <v>92</v>
      </c>
      <c r="D8" s="31">
        <v>265090</v>
      </c>
      <c r="E8" s="29">
        <v>4195.977065</v>
      </c>
      <c r="F8" s="30">
        <v>9.0357876067105707</v>
      </c>
    </row>
    <row r="9" spans="1:6" x14ac:dyDescent="0.2">
      <c r="A9" s="27" t="s">
        <v>88</v>
      </c>
      <c r="B9" s="27" t="s">
        <v>87</v>
      </c>
      <c r="C9" s="27" t="s">
        <v>89</v>
      </c>
      <c r="D9" s="31">
        <v>223137</v>
      </c>
      <c r="E9" s="29">
        <v>3721.3673180000001</v>
      </c>
      <c r="F9" s="30">
        <v>8.0137436814140806</v>
      </c>
    </row>
    <row r="10" spans="1:6" x14ac:dyDescent="0.2">
      <c r="A10" s="27" t="s">
        <v>91</v>
      </c>
      <c r="B10" s="27" t="s">
        <v>90</v>
      </c>
      <c r="C10" s="27" t="s">
        <v>92</v>
      </c>
      <c r="D10" s="31">
        <v>417258</v>
      </c>
      <c r="E10" s="29">
        <v>3346.6177889999999</v>
      </c>
      <c r="F10" s="30">
        <v>7.2067428095542603</v>
      </c>
    </row>
    <row r="11" spans="1:6" x14ac:dyDescent="0.2">
      <c r="A11" s="27" t="s">
        <v>186</v>
      </c>
      <c r="B11" s="27" t="s">
        <v>185</v>
      </c>
      <c r="C11" s="27" t="s">
        <v>187</v>
      </c>
      <c r="D11" s="31">
        <v>108414</v>
      </c>
      <c r="E11" s="29">
        <v>3084.053058</v>
      </c>
      <c r="F11" s="30">
        <v>6.6413252427809004</v>
      </c>
    </row>
    <row r="12" spans="1:6" x14ac:dyDescent="0.2">
      <c r="A12" s="27" t="s">
        <v>259</v>
      </c>
      <c r="B12" s="27" t="s">
        <v>258</v>
      </c>
      <c r="C12" s="27" t="s">
        <v>89</v>
      </c>
      <c r="D12" s="31">
        <v>63103</v>
      </c>
      <c r="E12" s="29">
        <v>2144.082183</v>
      </c>
      <c r="F12" s="30">
        <v>4.6171537443616497</v>
      </c>
    </row>
    <row r="13" spans="1:6" x14ac:dyDescent="0.2">
      <c r="A13" s="27" t="s">
        <v>101</v>
      </c>
      <c r="B13" s="27" t="s">
        <v>100</v>
      </c>
      <c r="C13" s="27" t="s">
        <v>92</v>
      </c>
      <c r="D13" s="31">
        <v>87234</v>
      </c>
      <c r="E13" s="29">
        <v>1771.8533910000001</v>
      </c>
      <c r="F13" s="30">
        <v>3.8155811300426898</v>
      </c>
    </row>
    <row r="14" spans="1:6" x14ac:dyDescent="0.2">
      <c r="A14" s="27" t="s">
        <v>126</v>
      </c>
      <c r="B14" s="27" t="s">
        <v>125</v>
      </c>
      <c r="C14" s="27" t="s">
        <v>127</v>
      </c>
      <c r="D14" s="31">
        <v>54016</v>
      </c>
      <c r="E14" s="29">
        <v>1292.683904</v>
      </c>
      <c r="F14" s="30">
        <v>2.7837180752458299</v>
      </c>
    </row>
    <row r="15" spans="1:6" x14ac:dyDescent="0.2">
      <c r="A15" s="27" t="s">
        <v>120</v>
      </c>
      <c r="B15" s="27" t="s">
        <v>119</v>
      </c>
      <c r="C15" s="27" t="s">
        <v>121</v>
      </c>
      <c r="D15" s="31">
        <v>72700</v>
      </c>
      <c r="E15" s="29">
        <v>1284.35455</v>
      </c>
      <c r="F15" s="30">
        <v>2.76578130569747</v>
      </c>
    </row>
    <row r="16" spans="1:6" x14ac:dyDescent="0.2">
      <c r="A16" s="27" t="s">
        <v>219</v>
      </c>
      <c r="B16" s="27" t="s">
        <v>218</v>
      </c>
      <c r="C16" s="27" t="s">
        <v>127</v>
      </c>
      <c r="D16" s="31">
        <v>521309</v>
      </c>
      <c r="E16" s="29">
        <v>1163.561688</v>
      </c>
      <c r="F16" s="30">
        <v>2.5056610456171899</v>
      </c>
    </row>
    <row r="17" spans="1:6" x14ac:dyDescent="0.2">
      <c r="A17" s="27" t="s">
        <v>646</v>
      </c>
      <c r="B17" s="27" t="s">
        <v>645</v>
      </c>
      <c r="C17" s="27" t="s">
        <v>187</v>
      </c>
      <c r="D17" s="31">
        <v>15679</v>
      </c>
      <c r="E17" s="29">
        <v>1160.277358</v>
      </c>
      <c r="F17" s="30">
        <v>2.49858843586488</v>
      </c>
    </row>
    <row r="18" spans="1:6" x14ac:dyDescent="0.2">
      <c r="A18" s="27" t="s">
        <v>96</v>
      </c>
      <c r="B18" s="27" t="s">
        <v>95</v>
      </c>
      <c r="C18" s="27" t="s">
        <v>92</v>
      </c>
      <c r="D18" s="31">
        <v>152825</v>
      </c>
      <c r="E18" s="29">
        <v>1133.9614999999999</v>
      </c>
      <c r="F18" s="30">
        <v>2.4419187973294898</v>
      </c>
    </row>
    <row r="19" spans="1:6" x14ac:dyDescent="0.2">
      <c r="A19" s="27" t="s">
        <v>106</v>
      </c>
      <c r="B19" s="27" t="s">
        <v>105</v>
      </c>
      <c r="C19" s="27" t="s">
        <v>92</v>
      </c>
      <c r="D19" s="31">
        <v>224698</v>
      </c>
      <c r="E19" s="29">
        <v>1128.321007</v>
      </c>
      <c r="F19" s="30">
        <v>2.42977233037898</v>
      </c>
    </row>
    <row r="20" spans="1:6" x14ac:dyDescent="0.2">
      <c r="A20" s="27" t="s">
        <v>98</v>
      </c>
      <c r="B20" s="27" t="s">
        <v>97</v>
      </c>
      <c r="C20" s="27" t="s">
        <v>99</v>
      </c>
      <c r="D20" s="31">
        <v>142908</v>
      </c>
      <c r="E20" s="29">
        <v>979.41997800000001</v>
      </c>
      <c r="F20" s="30">
        <v>2.1091228006931799</v>
      </c>
    </row>
    <row r="21" spans="1:6" x14ac:dyDescent="0.2">
      <c r="A21" s="27" t="s">
        <v>509</v>
      </c>
      <c r="B21" s="27" t="s">
        <v>508</v>
      </c>
      <c r="C21" s="27" t="s">
        <v>127</v>
      </c>
      <c r="D21" s="31">
        <v>27292</v>
      </c>
      <c r="E21" s="29">
        <v>846.07929200000001</v>
      </c>
      <c r="F21" s="30">
        <v>1.8219815462571101</v>
      </c>
    </row>
    <row r="22" spans="1:6" x14ac:dyDescent="0.2">
      <c r="A22" s="27" t="s">
        <v>214</v>
      </c>
      <c r="B22" s="27" t="s">
        <v>213</v>
      </c>
      <c r="C22" s="27" t="s">
        <v>89</v>
      </c>
      <c r="D22" s="31">
        <v>65600</v>
      </c>
      <c r="E22" s="29">
        <v>750.3</v>
      </c>
      <c r="F22" s="30">
        <v>1.6157265247861701</v>
      </c>
    </row>
    <row r="23" spans="1:6" x14ac:dyDescent="0.2">
      <c r="A23" s="27" t="s">
        <v>648</v>
      </c>
      <c r="B23" s="27" t="s">
        <v>647</v>
      </c>
      <c r="C23" s="27" t="s">
        <v>525</v>
      </c>
      <c r="D23" s="31">
        <v>3653</v>
      </c>
      <c r="E23" s="29">
        <v>651.00660949999997</v>
      </c>
      <c r="F23" s="30">
        <v>1.4019041007333899</v>
      </c>
    </row>
    <row r="24" spans="1:6" x14ac:dyDescent="0.2">
      <c r="A24" s="27" t="s">
        <v>650</v>
      </c>
      <c r="B24" s="27" t="s">
        <v>649</v>
      </c>
      <c r="C24" s="27" t="s">
        <v>651</v>
      </c>
      <c r="D24" s="31">
        <v>46210</v>
      </c>
      <c r="E24" s="29">
        <v>608.10049500000002</v>
      </c>
      <c r="F24" s="30">
        <v>1.3095083293444001</v>
      </c>
    </row>
    <row r="25" spans="1:6" x14ac:dyDescent="0.2">
      <c r="A25" s="27" t="s">
        <v>653</v>
      </c>
      <c r="B25" s="27" t="s">
        <v>652</v>
      </c>
      <c r="C25" s="27" t="s">
        <v>112</v>
      </c>
      <c r="D25" s="31">
        <v>25197</v>
      </c>
      <c r="E25" s="29">
        <v>600.58309350000002</v>
      </c>
      <c r="F25" s="30">
        <v>1.29332005132092</v>
      </c>
    </row>
    <row r="26" spans="1:6" x14ac:dyDescent="0.2">
      <c r="A26" s="27" t="s">
        <v>189</v>
      </c>
      <c r="B26" s="27" t="s">
        <v>188</v>
      </c>
      <c r="C26" s="27" t="s">
        <v>138</v>
      </c>
      <c r="D26" s="31">
        <v>7961</v>
      </c>
      <c r="E26" s="29">
        <v>595.67386399999998</v>
      </c>
      <c r="F26" s="30">
        <v>1.2827483169221301</v>
      </c>
    </row>
    <row r="27" spans="1:6" x14ac:dyDescent="0.2">
      <c r="A27" s="27" t="s">
        <v>233</v>
      </c>
      <c r="B27" s="27" t="s">
        <v>232</v>
      </c>
      <c r="C27" s="27" t="s">
        <v>89</v>
      </c>
      <c r="D27" s="31">
        <v>37041</v>
      </c>
      <c r="E27" s="29">
        <v>547.41041849999999</v>
      </c>
      <c r="F27" s="30">
        <v>1.1788158511458799</v>
      </c>
    </row>
    <row r="28" spans="1:6" x14ac:dyDescent="0.2">
      <c r="A28" s="27" t="s">
        <v>551</v>
      </c>
      <c r="B28" s="27" t="s">
        <v>550</v>
      </c>
      <c r="C28" s="27" t="s">
        <v>143</v>
      </c>
      <c r="D28" s="31">
        <v>6984</v>
      </c>
      <c r="E28" s="29">
        <v>533.30173200000002</v>
      </c>
      <c r="F28" s="30">
        <v>1.14843363202293</v>
      </c>
    </row>
    <row r="29" spans="1:6" x14ac:dyDescent="0.2">
      <c r="A29" s="27" t="s">
        <v>655</v>
      </c>
      <c r="B29" s="27" t="s">
        <v>654</v>
      </c>
      <c r="C29" s="27" t="s">
        <v>89</v>
      </c>
      <c r="D29" s="31">
        <v>82173</v>
      </c>
      <c r="E29" s="29">
        <v>531.45387749999998</v>
      </c>
      <c r="F29" s="30">
        <v>1.1444543870148101</v>
      </c>
    </row>
    <row r="30" spans="1:6" x14ac:dyDescent="0.2">
      <c r="A30" s="27" t="s">
        <v>148</v>
      </c>
      <c r="B30" s="27" t="s">
        <v>147</v>
      </c>
      <c r="C30" s="27" t="s">
        <v>138</v>
      </c>
      <c r="D30" s="31">
        <v>107333</v>
      </c>
      <c r="E30" s="29">
        <v>519.16972099999998</v>
      </c>
      <c r="F30" s="30">
        <v>1.11800118497339</v>
      </c>
    </row>
    <row r="31" spans="1:6" x14ac:dyDescent="0.2">
      <c r="A31" s="27" t="s">
        <v>137</v>
      </c>
      <c r="B31" s="27" t="s">
        <v>136</v>
      </c>
      <c r="C31" s="27" t="s">
        <v>138</v>
      </c>
      <c r="D31" s="31">
        <v>57886</v>
      </c>
      <c r="E31" s="29">
        <v>511.85695500000003</v>
      </c>
      <c r="F31" s="30">
        <v>1.1022535773554401</v>
      </c>
    </row>
    <row r="32" spans="1:6" x14ac:dyDescent="0.2">
      <c r="A32" s="27" t="s">
        <v>539</v>
      </c>
      <c r="B32" s="27" t="s">
        <v>538</v>
      </c>
      <c r="C32" s="27" t="s">
        <v>115</v>
      </c>
      <c r="D32" s="31">
        <v>63933</v>
      </c>
      <c r="E32" s="29">
        <v>508.26735000000002</v>
      </c>
      <c r="F32" s="30">
        <v>1.0945235760066301</v>
      </c>
    </row>
    <row r="33" spans="1:6" x14ac:dyDescent="0.2">
      <c r="A33" s="27" t="s">
        <v>545</v>
      </c>
      <c r="B33" s="27" t="s">
        <v>544</v>
      </c>
      <c r="C33" s="27" t="s">
        <v>92</v>
      </c>
      <c r="D33" s="31">
        <v>35922</v>
      </c>
      <c r="E33" s="29">
        <v>409.58264400000002</v>
      </c>
      <c r="F33" s="30">
        <v>0.88201191790330902</v>
      </c>
    </row>
    <row r="34" spans="1:6" x14ac:dyDescent="0.2">
      <c r="A34" s="27" t="s">
        <v>657</v>
      </c>
      <c r="B34" s="27" t="s">
        <v>656</v>
      </c>
      <c r="C34" s="27" t="s">
        <v>127</v>
      </c>
      <c r="D34" s="31">
        <v>2125</v>
      </c>
      <c r="E34" s="29">
        <v>403.75318750000002</v>
      </c>
      <c r="F34" s="30">
        <v>0.86945852926924605</v>
      </c>
    </row>
    <row r="35" spans="1:6" x14ac:dyDescent="0.2">
      <c r="A35" s="27" t="s">
        <v>659</v>
      </c>
      <c r="B35" s="27" t="s">
        <v>658</v>
      </c>
      <c r="C35" s="27" t="s">
        <v>115</v>
      </c>
      <c r="D35" s="31">
        <v>7699</v>
      </c>
      <c r="E35" s="29">
        <v>396.51004849999998</v>
      </c>
      <c r="F35" s="30">
        <v>0.85386085926389799</v>
      </c>
    </row>
    <row r="36" spans="1:6" x14ac:dyDescent="0.2">
      <c r="A36" s="27" t="s">
        <v>142</v>
      </c>
      <c r="B36" s="27" t="s">
        <v>141</v>
      </c>
      <c r="C36" s="27" t="s">
        <v>143</v>
      </c>
      <c r="D36" s="31">
        <v>22884</v>
      </c>
      <c r="E36" s="29">
        <v>393.85652399999998</v>
      </c>
      <c r="F36" s="30">
        <v>0.84814665172182102</v>
      </c>
    </row>
    <row r="37" spans="1:6" x14ac:dyDescent="0.2">
      <c r="A37" s="27" t="s">
        <v>661</v>
      </c>
      <c r="B37" s="27" t="s">
        <v>660</v>
      </c>
      <c r="C37" s="27" t="s">
        <v>651</v>
      </c>
      <c r="D37" s="31">
        <v>58370</v>
      </c>
      <c r="E37" s="29">
        <v>390.582855</v>
      </c>
      <c r="F37" s="30">
        <v>0.84109699980036301</v>
      </c>
    </row>
    <row r="38" spans="1:6" x14ac:dyDescent="0.2">
      <c r="A38" s="27" t="s">
        <v>553</v>
      </c>
      <c r="B38" s="27" t="s">
        <v>552</v>
      </c>
      <c r="C38" s="27" t="s">
        <v>281</v>
      </c>
      <c r="D38" s="31">
        <v>84105</v>
      </c>
      <c r="E38" s="29">
        <v>386.71478999999999</v>
      </c>
      <c r="F38" s="30">
        <v>0.832767351366273</v>
      </c>
    </row>
    <row r="39" spans="1:6" x14ac:dyDescent="0.2">
      <c r="A39" s="27" t="s">
        <v>129</v>
      </c>
      <c r="B39" s="27" t="s">
        <v>128</v>
      </c>
      <c r="C39" s="27" t="s">
        <v>124</v>
      </c>
      <c r="D39" s="31">
        <v>276813</v>
      </c>
      <c r="E39" s="29">
        <v>367.19244450000002</v>
      </c>
      <c r="F39" s="30">
        <v>0.79072713885075996</v>
      </c>
    </row>
    <row r="40" spans="1:6" x14ac:dyDescent="0.2">
      <c r="A40" s="27" t="s">
        <v>123</v>
      </c>
      <c r="B40" s="27" t="s">
        <v>122</v>
      </c>
      <c r="C40" s="27" t="s">
        <v>124</v>
      </c>
      <c r="D40" s="31">
        <v>196945</v>
      </c>
      <c r="E40" s="29">
        <v>364.44672250000002</v>
      </c>
      <c r="F40" s="30">
        <v>0.78481438946372895</v>
      </c>
    </row>
    <row r="41" spans="1:6" x14ac:dyDescent="0.2">
      <c r="A41" s="27" t="s">
        <v>549</v>
      </c>
      <c r="B41" s="27" t="s">
        <v>548</v>
      </c>
      <c r="C41" s="27" t="s">
        <v>525</v>
      </c>
      <c r="D41" s="31">
        <v>50586</v>
      </c>
      <c r="E41" s="29">
        <v>344.21243700000002</v>
      </c>
      <c r="F41" s="30">
        <v>0.74124105640702398</v>
      </c>
    </row>
    <row r="42" spans="1:6" x14ac:dyDescent="0.2">
      <c r="A42" s="27" t="s">
        <v>114</v>
      </c>
      <c r="B42" s="27" t="s">
        <v>113</v>
      </c>
      <c r="C42" s="27" t="s">
        <v>115</v>
      </c>
      <c r="D42" s="31">
        <v>7292</v>
      </c>
      <c r="E42" s="29">
        <v>339.74886400000003</v>
      </c>
      <c r="F42" s="30">
        <v>0.73162901683429304</v>
      </c>
    </row>
    <row r="43" spans="1:6" x14ac:dyDescent="0.2">
      <c r="A43" s="27" t="s">
        <v>266</v>
      </c>
      <c r="B43" s="27" t="s">
        <v>265</v>
      </c>
      <c r="C43" s="27" t="s">
        <v>267</v>
      </c>
      <c r="D43" s="31">
        <v>203130</v>
      </c>
      <c r="E43" s="29">
        <v>302.765265</v>
      </c>
      <c r="F43" s="30">
        <v>0.65198703111344103</v>
      </c>
    </row>
    <row r="44" spans="1:6" x14ac:dyDescent="0.2">
      <c r="A44" s="27" t="s">
        <v>663</v>
      </c>
      <c r="B44" s="27" t="s">
        <v>662</v>
      </c>
      <c r="C44" s="27" t="s">
        <v>422</v>
      </c>
      <c r="D44" s="31">
        <v>42975</v>
      </c>
      <c r="E44" s="29">
        <v>297.81675000000001</v>
      </c>
      <c r="F44" s="30">
        <v>0.64133069772172802</v>
      </c>
    </row>
    <row r="45" spans="1:6" x14ac:dyDescent="0.2">
      <c r="A45" s="27" t="s">
        <v>272</v>
      </c>
      <c r="B45" s="27" t="s">
        <v>271</v>
      </c>
      <c r="C45" s="27" t="s">
        <v>127</v>
      </c>
      <c r="D45" s="31">
        <v>36521</v>
      </c>
      <c r="E45" s="29">
        <v>295.637495</v>
      </c>
      <c r="F45" s="30">
        <v>0.63663780140322501</v>
      </c>
    </row>
    <row r="46" spans="1:6" x14ac:dyDescent="0.2">
      <c r="A46" s="27" t="s">
        <v>524</v>
      </c>
      <c r="B46" s="27" t="s">
        <v>523</v>
      </c>
      <c r="C46" s="27" t="s">
        <v>525</v>
      </c>
      <c r="D46" s="31">
        <v>25717</v>
      </c>
      <c r="E46" s="29">
        <v>294.60109349999999</v>
      </c>
      <c r="F46" s="30">
        <v>0.63440597227637197</v>
      </c>
    </row>
    <row r="47" spans="1:6" x14ac:dyDescent="0.2">
      <c r="A47" s="27" t="s">
        <v>150</v>
      </c>
      <c r="B47" s="27" t="s">
        <v>149</v>
      </c>
      <c r="C47" s="27" t="s">
        <v>138</v>
      </c>
      <c r="D47" s="31">
        <v>7834</v>
      </c>
      <c r="E47" s="29">
        <v>290.42596500000002</v>
      </c>
      <c r="F47" s="30">
        <v>0.62541508081716801</v>
      </c>
    </row>
    <row r="48" spans="1:6" x14ac:dyDescent="0.2">
      <c r="A48" s="27" t="s">
        <v>518</v>
      </c>
      <c r="B48" s="27" t="s">
        <v>517</v>
      </c>
      <c r="C48" s="27" t="s">
        <v>115</v>
      </c>
      <c r="D48" s="31">
        <v>30529</v>
      </c>
      <c r="E48" s="29">
        <v>276.30271449999998</v>
      </c>
      <c r="F48" s="30">
        <v>0.59500149898450105</v>
      </c>
    </row>
    <row r="49" spans="1:9" x14ac:dyDescent="0.2">
      <c r="A49" s="27" t="s">
        <v>665</v>
      </c>
      <c r="B49" s="27" t="s">
        <v>664</v>
      </c>
      <c r="C49" s="27" t="s">
        <v>127</v>
      </c>
      <c r="D49" s="31">
        <v>6756</v>
      </c>
      <c r="E49" s="29">
        <v>248.33367000000001</v>
      </c>
      <c r="F49" s="30">
        <v>0.53477182142675805</v>
      </c>
    </row>
    <row r="50" spans="1:9" x14ac:dyDescent="0.2">
      <c r="A50" s="27" t="s">
        <v>667</v>
      </c>
      <c r="B50" s="27" t="s">
        <v>666</v>
      </c>
      <c r="C50" s="27" t="s">
        <v>245</v>
      </c>
      <c r="D50" s="31">
        <v>32142</v>
      </c>
      <c r="E50" s="29">
        <v>237.91508400000001</v>
      </c>
      <c r="F50" s="30">
        <v>0.51233601474814205</v>
      </c>
    </row>
    <row r="51" spans="1:9" x14ac:dyDescent="0.2">
      <c r="A51" s="27" t="s">
        <v>669</v>
      </c>
      <c r="B51" s="27" t="s">
        <v>668</v>
      </c>
      <c r="C51" s="27" t="s">
        <v>143</v>
      </c>
      <c r="D51" s="31">
        <v>799</v>
      </c>
      <c r="E51" s="29">
        <v>228.7956475</v>
      </c>
      <c r="F51" s="30">
        <v>0.49269784942206801</v>
      </c>
    </row>
    <row r="52" spans="1:9" x14ac:dyDescent="0.2">
      <c r="A52" s="27" t="s">
        <v>671</v>
      </c>
      <c r="B52" s="27" t="s">
        <v>670</v>
      </c>
      <c r="C52" s="27" t="s">
        <v>138</v>
      </c>
      <c r="D52" s="31">
        <v>8296</v>
      </c>
      <c r="E52" s="29">
        <v>206.13900799999999</v>
      </c>
      <c r="F52" s="30">
        <v>0.443908120776635</v>
      </c>
    </row>
    <row r="53" spans="1:9" x14ac:dyDescent="0.2">
      <c r="A53" s="27" t="s">
        <v>152</v>
      </c>
      <c r="B53" s="27" t="s">
        <v>151</v>
      </c>
      <c r="C53" s="27" t="s">
        <v>104</v>
      </c>
      <c r="D53" s="31">
        <v>47078</v>
      </c>
      <c r="E53" s="29">
        <v>196.64480599999999</v>
      </c>
      <c r="F53" s="30">
        <v>0.42346292018610099</v>
      </c>
    </row>
    <row r="54" spans="1:9" x14ac:dyDescent="0.2">
      <c r="A54" s="27" t="s">
        <v>264</v>
      </c>
      <c r="B54" s="27" t="s">
        <v>263</v>
      </c>
      <c r="C54" s="27" t="s">
        <v>138</v>
      </c>
      <c r="D54" s="31">
        <v>7389</v>
      </c>
      <c r="E54" s="29">
        <v>196.33311900000001</v>
      </c>
      <c r="F54" s="30">
        <v>0.422791720728109</v>
      </c>
    </row>
    <row r="55" spans="1:9" x14ac:dyDescent="0.2">
      <c r="A55" s="27" t="s">
        <v>221</v>
      </c>
      <c r="B55" s="27" t="s">
        <v>220</v>
      </c>
      <c r="C55" s="27" t="s">
        <v>222</v>
      </c>
      <c r="D55" s="31">
        <v>118368</v>
      </c>
      <c r="E55" s="29">
        <v>194.65617599999999</v>
      </c>
      <c r="F55" s="30">
        <v>0.419180523492797</v>
      </c>
    </row>
    <row r="56" spans="1:9" x14ac:dyDescent="0.2">
      <c r="A56" s="27" t="s">
        <v>224</v>
      </c>
      <c r="B56" s="27" t="s">
        <v>223</v>
      </c>
      <c r="C56" s="27" t="s">
        <v>104</v>
      </c>
      <c r="D56" s="31">
        <v>142293</v>
      </c>
      <c r="E56" s="29">
        <v>182.06389350000001</v>
      </c>
      <c r="F56" s="30">
        <v>0.39206379039556899</v>
      </c>
    </row>
    <row r="57" spans="1:9" x14ac:dyDescent="0.2">
      <c r="A57" s="27" t="s">
        <v>673</v>
      </c>
      <c r="B57" s="27" t="s">
        <v>672</v>
      </c>
      <c r="C57" s="27" t="s">
        <v>92</v>
      </c>
      <c r="D57" s="31">
        <v>92088</v>
      </c>
      <c r="E57" s="29">
        <v>9.2088000000000003E-5</v>
      </c>
      <c r="F57" s="30">
        <v>1.98306043202065E-7</v>
      </c>
    </row>
    <row r="58" spans="1:9" x14ac:dyDescent="0.2">
      <c r="A58" s="26" t="s">
        <v>33</v>
      </c>
      <c r="B58" s="26"/>
      <c r="C58" s="26"/>
      <c r="D58" s="32"/>
      <c r="E58" s="33">
        <f>SUM(E7:E57)</f>
        <v>45802.507356088005</v>
      </c>
      <c r="F58" s="34">
        <f>SUM(F7:F57)</f>
        <v>98.632981523317639</v>
      </c>
      <c r="G58" s="18"/>
      <c r="H58" s="18"/>
      <c r="I58" s="18"/>
    </row>
    <row r="59" spans="1:9" x14ac:dyDescent="0.2">
      <c r="A59" s="27"/>
      <c r="B59" s="27"/>
      <c r="C59" s="27"/>
      <c r="D59" s="28"/>
      <c r="E59" s="29"/>
      <c r="F59" s="30"/>
    </row>
    <row r="60" spans="1:9" x14ac:dyDescent="0.2">
      <c r="A60" s="26" t="s">
        <v>35</v>
      </c>
      <c r="B60" s="26"/>
      <c r="C60" s="26"/>
      <c r="D60" s="32"/>
      <c r="E60" s="33">
        <f>E58</f>
        <v>45802.507356088005</v>
      </c>
      <c r="F60" s="34">
        <f>F58</f>
        <v>98.632981523317639</v>
      </c>
      <c r="G60" s="18"/>
      <c r="H60" s="18"/>
      <c r="I60" s="18"/>
    </row>
    <row r="61" spans="1:9" x14ac:dyDescent="0.2">
      <c r="A61" s="26"/>
      <c r="B61" s="26"/>
      <c r="C61" s="26"/>
      <c r="D61" s="32"/>
      <c r="E61" s="33"/>
      <c r="F61" s="34"/>
      <c r="G61" s="18"/>
      <c r="H61" s="18"/>
      <c r="I61" s="18"/>
    </row>
    <row r="62" spans="1:9" x14ac:dyDescent="0.2">
      <c r="A62" s="26" t="s">
        <v>37</v>
      </c>
      <c r="B62" s="26"/>
      <c r="C62" s="26"/>
      <c r="D62" s="32"/>
      <c r="E62" s="33">
        <f>E64-(E58)</f>
        <v>634.8066627119988</v>
      </c>
      <c r="F62" s="34">
        <f>F64-(F58)</f>
        <v>1.367018476682361</v>
      </c>
      <c r="G62" s="18"/>
      <c r="H62" s="18"/>
      <c r="I62" s="18"/>
    </row>
    <row r="63" spans="1:9" x14ac:dyDescent="0.2">
      <c r="A63" s="26"/>
      <c r="B63" s="26"/>
      <c r="C63" s="26"/>
      <c r="D63" s="32"/>
      <c r="E63" s="33"/>
      <c r="F63" s="34"/>
      <c r="G63" s="18"/>
      <c r="H63" s="18"/>
      <c r="I63" s="18"/>
    </row>
    <row r="64" spans="1:9" x14ac:dyDescent="0.2">
      <c r="A64" s="35" t="s">
        <v>36</v>
      </c>
      <c r="B64" s="35"/>
      <c r="C64" s="35"/>
      <c r="D64" s="36"/>
      <c r="E64" s="37">
        <v>46437.314018800003</v>
      </c>
      <c r="F64" s="38">
        <v>100</v>
      </c>
      <c r="G64" s="18"/>
      <c r="H64" s="18"/>
      <c r="I64" s="18"/>
    </row>
    <row r="65" spans="1:6" x14ac:dyDescent="0.2">
      <c r="F65" s="20" t="s">
        <v>507</v>
      </c>
    </row>
    <row r="67" spans="1:6" x14ac:dyDescent="0.2">
      <c r="A67" s="18" t="s">
        <v>39</v>
      </c>
    </row>
    <row r="68" spans="1:6" x14ac:dyDescent="0.2">
      <c r="A68" s="18" t="s">
        <v>40</v>
      </c>
    </row>
    <row r="69" spans="1:6" x14ac:dyDescent="0.2">
      <c r="A69" s="18" t="s">
        <v>41</v>
      </c>
      <c r="B69" s="18"/>
      <c r="C69" s="39" t="s">
        <v>43</v>
      </c>
      <c r="D69" s="19" t="s">
        <v>42</v>
      </c>
    </row>
    <row r="70" spans="1:6" x14ac:dyDescent="0.2">
      <c r="A70" s="9" t="s">
        <v>62</v>
      </c>
      <c r="C70" s="40">
        <v>115.3968</v>
      </c>
      <c r="D70" s="40">
        <v>139.67740000000001</v>
      </c>
    </row>
    <row r="71" spans="1:6" x14ac:dyDescent="0.2">
      <c r="A71" s="9" t="s">
        <v>68</v>
      </c>
      <c r="C71" s="40">
        <v>115.3968</v>
      </c>
      <c r="D71" s="40">
        <v>139.67740000000001</v>
      </c>
    </row>
    <row r="72" spans="1:6" x14ac:dyDescent="0.2">
      <c r="A72" s="9" t="s">
        <v>65</v>
      </c>
      <c r="C72" s="40">
        <v>119.2773</v>
      </c>
      <c r="D72" s="40">
        <v>144.66220000000001</v>
      </c>
    </row>
    <row r="73" spans="1:6" x14ac:dyDescent="0.2">
      <c r="A73" s="9" t="s">
        <v>69</v>
      </c>
      <c r="C73" s="40">
        <v>119.2773</v>
      </c>
      <c r="D73" s="40">
        <v>144.66220000000001</v>
      </c>
    </row>
    <row r="75" spans="1:6" x14ac:dyDescent="0.2">
      <c r="A75" s="9" t="s">
        <v>44</v>
      </c>
    </row>
    <row r="77" spans="1:6" x14ac:dyDescent="0.2">
      <c r="A77" s="18" t="s">
        <v>45</v>
      </c>
      <c r="D77" s="41" t="s">
        <v>46</v>
      </c>
    </row>
    <row r="79" spans="1:6" x14ac:dyDescent="0.2">
      <c r="A79" s="18" t="s">
        <v>201</v>
      </c>
      <c r="D79" s="45">
        <v>4.8999999999999998E-3</v>
      </c>
    </row>
    <row r="81" spans="1:6" x14ac:dyDescent="0.2">
      <c r="A81" s="18" t="s">
        <v>1216</v>
      </c>
      <c r="D81" s="9"/>
      <c r="F81" s="55"/>
    </row>
    <row r="82" spans="1:6" x14ac:dyDescent="0.2">
      <c r="A82" s="18"/>
      <c r="D82" s="9"/>
      <c r="F82" s="55"/>
    </row>
    <row r="83" spans="1:6" x14ac:dyDescent="0.2">
      <c r="A83" s="47" t="s">
        <v>813</v>
      </c>
      <c r="D83" s="9"/>
      <c r="F83" s="55"/>
    </row>
    <row r="84" spans="1:6" x14ac:dyDescent="0.2">
      <c r="A84" s="58"/>
      <c r="D84" s="9"/>
      <c r="F84" s="55"/>
    </row>
    <row r="85" spans="1:6" x14ac:dyDescent="0.2">
      <c r="A85" s="56"/>
      <c r="D85" s="9"/>
      <c r="F85" s="55"/>
    </row>
    <row r="86" spans="1:6" x14ac:dyDescent="0.2">
      <c r="A86" s="56"/>
      <c r="D86" s="9"/>
      <c r="F86" s="55"/>
    </row>
    <row r="87" spans="1:6" x14ac:dyDescent="0.2">
      <c r="A87" s="56"/>
      <c r="D87" s="9"/>
      <c r="F87" s="55"/>
    </row>
    <row r="88" spans="1:6" x14ac:dyDescent="0.2">
      <c r="A88" s="56"/>
      <c r="D88" s="9"/>
      <c r="F88" s="55"/>
    </row>
    <row r="89" spans="1:6" x14ac:dyDescent="0.2">
      <c r="A89" s="56"/>
      <c r="D89" s="9"/>
      <c r="F89" s="55"/>
    </row>
    <row r="90" spans="1:6" x14ac:dyDescent="0.2">
      <c r="A90" s="56"/>
      <c r="D90" s="9"/>
      <c r="F90" s="55"/>
    </row>
    <row r="91" spans="1:6" x14ac:dyDescent="0.2">
      <c r="A91" s="56"/>
      <c r="D91" s="9"/>
      <c r="F91" s="55"/>
    </row>
    <row r="92" spans="1:6" x14ac:dyDescent="0.2">
      <c r="A92" s="56"/>
      <c r="D92" s="9"/>
      <c r="F92" s="55"/>
    </row>
    <row r="93" spans="1:6" x14ac:dyDescent="0.2">
      <c r="A93" s="56"/>
      <c r="D93" s="9"/>
      <c r="F93" s="55"/>
    </row>
    <row r="94" spans="1:6" x14ac:dyDescent="0.2">
      <c r="A94" s="56"/>
      <c r="D94" s="9"/>
      <c r="F94" s="55"/>
    </row>
    <row r="95" spans="1:6" x14ac:dyDescent="0.2">
      <c r="A95" s="56"/>
      <c r="D95" s="9"/>
      <c r="F95" s="55"/>
    </row>
    <row r="96" spans="1:6" x14ac:dyDescent="0.2">
      <c r="A96" s="56"/>
      <c r="D96" s="9"/>
      <c r="F96" s="55"/>
    </row>
    <row r="97" spans="1:6" x14ac:dyDescent="0.2">
      <c r="A97" s="47" t="s">
        <v>1222</v>
      </c>
      <c r="D97" s="9"/>
      <c r="F97" s="55"/>
    </row>
    <row r="98" spans="1:6" x14ac:dyDescent="0.2">
      <c r="A98" s="56"/>
      <c r="D98" s="9"/>
      <c r="F98" s="55"/>
    </row>
    <row r="99" spans="1:6" x14ac:dyDescent="0.2">
      <c r="A99" s="47" t="s">
        <v>864</v>
      </c>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A111" s="56"/>
      <c r="D111" s="9"/>
      <c r="F111" s="55"/>
    </row>
    <row r="112" spans="1:6" x14ac:dyDescent="0.2">
      <c r="D112" s="9"/>
      <c r="F112" s="55"/>
    </row>
  </sheetData>
  <mergeCells count="1">
    <mergeCell ref="A1:F1"/>
  </mergeCells>
  <conditionalFormatting sqref="F2:F3 F5:F80 F113:F65534">
    <cfRule type="cellIs" dxfId="46" priority="2" stopIfTrue="1" operator="between">
      <formula>0.009</formula>
      <formula>-0.009</formula>
    </cfRule>
  </conditionalFormatting>
  <conditionalFormatting sqref="F81:F112">
    <cfRule type="cellIs" dxfId="4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6"/>
  <sheetViews>
    <sheetView showGridLines="0" workbookViewId="0">
      <selection sqref="A1:F1"/>
    </sheetView>
  </sheetViews>
  <sheetFormatPr defaultColWidth="9.109375" defaultRowHeight="10.199999999999999" x14ac:dyDescent="0.2"/>
  <cols>
    <col min="1" max="1" width="38.6640625" style="9" bestFit="1" customWidth="1"/>
    <col min="2" max="2" width="36.44140625" style="9" customWidth="1"/>
    <col min="3" max="3" width="21.6640625" style="9" customWidth="1"/>
    <col min="4" max="4" width="15" style="10" bestFit="1" customWidth="1"/>
    <col min="5" max="5" width="23" style="13" bestFit="1" customWidth="1"/>
    <col min="6" max="6" width="14.6640625" style="14" bestFit="1" customWidth="1"/>
    <col min="7" max="16384" width="9.109375" style="9"/>
  </cols>
  <sheetData>
    <row r="1" spans="1:6" s="1" customFormat="1" ht="13.8" x14ac:dyDescent="0.2">
      <c r="A1" s="75" t="s">
        <v>22</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255</v>
      </c>
      <c r="D4" s="16" t="s">
        <v>1</v>
      </c>
      <c r="E4" s="15" t="s">
        <v>3</v>
      </c>
      <c r="F4" s="15" t="s">
        <v>4</v>
      </c>
    </row>
    <row r="5" spans="1:6" x14ac:dyDescent="0.2">
      <c r="A5" s="21" t="s">
        <v>86</v>
      </c>
      <c r="B5" s="22"/>
      <c r="C5" s="22"/>
      <c r="D5" s="23"/>
      <c r="E5" s="24"/>
      <c r="F5" s="25"/>
    </row>
    <row r="6" spans="1:6" x14ac:dyDescent="0.2">
      <c r="A6" s="26" t="s">
        <v>32</v>
      </c>
      <c r="B6" s="27"/>
      <c r="C6" s="27"/>
      <c r="D6" s="28"/>
      <c r="E6" s="29"/>
      <c r="F6" s="30"/>
    </row>
    <row r="7" spans="1:6" x14ac:dyDescent="0.2">
      <c r="A7" s="27" t="s">
        <v>88</v>
      </c>
      <c r="B7" s="27" t="s">
        <v>87</v>
      </c>
      <c r="C7" s="27" t="s">
        <v>89</v>
      </c>
      <c r="D7" s="31">
        <v>2700000</v>
      </c>
      <c r="E7" s="29">
        <v>45029.25</v>
      </c>
      <c r="F7" s="30">
        <v>8.8051470672352199</v>
      </c>
    </row>
    <row r="8" spans="1:6" x14ac:dyDescent="0.2">
      <c r="A8" s="27" t="s">
        <v>96</v>
      </c>
      <c r="B8" s="27" t="s">
        <v>95</v>
      </c>
      <c r="C8" s="27" t="s">
        <v>92</v>
      </c>
      <c r="D8" s="31">
        <v>5100000</v>
      </c>
      <c r="E8" s="29">
        <v>37842</v>
      </c>
      <c r="F8" s="30">
        <v>7.3997318480391101</v>
      </c>
    </row>
    <row r="9" spans="1:6" x14ac:dyDescent="0.2">
      <c r="A9" s="27" t="s">
        <v>94</v>
      </c>
      <c r="B9" s="27" t="s">
        <v>93</v>
      </c>
      <c r="C9" s="27" t="s">
        <v>92</v>
      </c>
      <c r="D9" s="31">
        <v>2350000</v>
      </c>
      <c r="E9" s="29">
        <v>37196.974999999999</v>
      </c>
      <c r="F9" s="30">
        <v>7.2736018328369196</v>
      </c>
    </row>
    <row r="10" spans="1:6" x14ac:dyDescent="0.2">
      <c r="A10" s="27" t="s">
        <v>91</v>
      </c>
      <c r="B10" s="27" t="s">
        <v>90</v>
      </c>
      <c r="C10" s="27" t="s">
        <v>92</v>
      </c>
      <c r="D10" s="31">
        <v>4250000</v>
      </c>
      <c r="E10" s="29">
        <v>34087.125</v>
      </c>
      <c r="F10" s="30">
        <v>6.6654929567832104</v>
      </c>
    </row>
    <row r="11" spans="1:6" x14ac:dyDescent="0.2">
      <c r="A11" s="27" t="s">
        <v>159</v>
      </c>
      <c r="B11" s="27" t="s">
        <v>158</v>
      </c>
      <c r="C11" s="27" t="s">
        <v>124</v>
      </c>
      <c r="D11" s="31">
        <v>11600000</v>
      </c>
      <c r="E11" s="29">
        <v>24858.799999999999</v>
      </c>
      <c r="F11" s="30">
        <v>4.8609601517899304</v>
      </c>
    </row>
    <row r="12" spans="1:6" x14ac:dyDescent="0.2">
      <c r="A12" s="27" t="s">
        <v>120</v>
      </c>
      <c r="B12" s="27" t="s">
        <v>119</v>
      </c>
      <c r="C12" s="27" t="s">
        <v>121</v>
      </c>
      <c r="D12" s="31">
        <v>1100000</v>
      </c>
      <c r="E12" s="29">
        <v>19433.150000000001</v>
      </c>
      <c r="F12" s="30">
        <v>3.8000131854215198</v>
      </c>
    </row>
    <row r="13" spans="1:6" x14ac:dyDescent="0.2">
      <c r="A13" s="27" t="s">
        <v>98</v>
      </c>
      <c r="B13" s="27" t="s">
        <v>97</v>
      </c>
      <c r="C13" s="27" t="s">
        <v>99</v>
      </c>
      <c r="D13" s="31">
        <v>2294619</v>
      </c>
      <c r="E13" s="29">
        <v>15726.171319999999</v>
      </c>
      <c r="F13" s="30">
        <v>3.0751400762201602</v>
      </c>
    </row>
    <row r="14" spans="1:6" x14ac:dyDescent="0.2">
      <c r="A14" s="27" t="s">
        <v>133</v>
      </c>
      <c r="B14" s="27" t="s">
        <v>132</v>
      </c>
      <c r="C14" s="27" t="s">
        <v>127</v>
      </c>
      <c r="D14" s="31">
        <v>870000</v>
      </c>
      <c r="E14" s="29">
        <v>14429.385</v>
      </c>
      <c r="F14" s="30">
        <v>2.8215628067258001</v>
      </c>
    </row>
    <row r="15" spans="1:6" x14ac:dyDescent="0.2">
      <c r="A15" s="27" t="s">
        <v>142</v>
      </c>
      <c r="B15" s="27" t="s">
        <v>141</v>
      </c>
      <c r="C15" s="27" t="s">
        <v>143</v>
      </c>
      <c r="D15" s="31">
        <v>830000</v>
      </c>
      <c r="E15" s="29">
        <v>14285.13</v>
      </c>
      <c r="F15" s="30">
        <v>2.7933547754975701</v>
      </c>
    </row>
    <row r="16" spans="1:6" x14ac:dyDescent="0.2">
      <c r="A16" s="27" t="s">
        <v>101</v>
      </c>
      <c r="B16" s="27" t="s">
        <v>100</v>
      </c>
      <c r="C16" s="27" t="s">
        <v>92</v>
      </c>
      <c r="D16" s="31">
        <v>600000</v>
      </c>
      <c r="E16" s="29">
        <v>12186.9</v>
      </c>
      <c r="F16" s="30">
        <v>2.3830609391382001</v>
      </c>
    </row>
    <row r="17" spans="1:6" x14ac:dyDescent="0.2">
      <c r="A17" s="27" t="s">
        <v>123</v>
      </c>
      <c r="B17" s="27" t="s">
        <v>122</v>
      </c>
      <c r="C17" s="27" t="s">
        <v>124</v>
      </c>
      <c r="D17" s="31">
        <v>6000000</v>
      </c>
      <c r="E17" s="29">
        <v>11103</v>
      </c>
      <c r="F17" s="30">
        <v>2.1711120635478598</v>
      </c>
    </row>
    <row r="18" spans="1:6" x14ac:dyDescent="0.2">
      <c r="A18" s="27" t="s">
        <v>126</v>
      </c>
      <c r="B18" s="27" t="s">
        <v>125</v>
      </c>
      <c r="C18" s="27" t="s">
        <v>127</v>
      </c>
      <c r="D18" s="31">
        <v>450000</v>
      </c>
      <c r="E18" s="29">
        <v>10769.174999999999</v>
      </c>
      <c r="F18" s="30">
        <v>2.1058349776599199</v>
      </c>
    </row>
    <row r="19" spans="1:6" x14ac:dyDescent="0.2">
      <c r="A19" s="27" t="s">
        <v>165</v>
      </c>
      <c r="B19" s="27" t="s">
        <v>164</v>
      </c>
      <c r="C19" s="27" t="s">
        <v>92</v>
      </c>
      <c r="D19" s="31">
        <v>5900000</v>
      </c>
      <c r="E19" s="29">
        <v>9920.85</v>
      </c>
      <c r="F19" s="30">
        <v>1.9399511047148399</v>
      </c>
    </row>
    <row r="20" spans="1:6" x14ac:dyDescent="0.2">
      <c r="A20" s="27" t="s">
        <v>106</v>
      </c>
      <c r="B20" s="27" t="s">
        <v>105</v>
      </c>
      <c r="C20" s="27" t="s">
        <v>92</v>
      </c>
      <c r="D20" s="31">
        <v>1935519</v>
      </c>
      <c r="E20" s="29">
        <v>9719.2086589999999</v>
      </c>
      <c r="F20" s="30">
        <v>1.9005215858501101</v>
      </c>
    </row>
    <row r="21" spans="1:6" x14ac:dyDescent="0.2">
      <c r="A21" s="27" t="s">
        <v>529</v>
      </c>
      <c r="B21" s="27" t="s">
        <v>528</v>
      </c>
      <c r="C21" s="27" t="s">
        <v>127</v>
      </c>
      <c r="D21" s="31">
        <v>890000</v>
      </c>
      <c r="E21" s="29">
        <v>8431.4150000000009</v>
      </c>
      <c r="F21" s="30">
        <v>1.64870276675479</v>
      </c>
    </row>
    <row r="22" spans="1:6" x14ac:dyDescent="0.2">
      <c r="A22" s="27" t="s">
        <v>216</v>
      </c>
      <c r="B22" s="27" t="s">
        <v>215</v>
      </c>
      <c r="C22" s="27" t="s">
        <v>217</v>
      </c>
      <c r="D22" s="31">
        <v>3900000</v>
      </c>
      <c r="E22" s="29">
        <v>8067.15</v>
      </c>
      <c r="F22" s="30">
        <v>1.5774733570611701</v>
      </c>
    </row>
    <row r="23" spans="1:6" x14ac:dyDescent="0.2">
      <c r="A23" s="27" t="s">
        <v>467</v>
      </c>
      <c r="B23" s="27" t="s">
        <v>466</v>
      </c>
      <c r="C23" s="27" t="s">
        <v>155</v>
      </c>
      <c r="D23" s="31">
        <v>4000000</v>
      </c>
      <c r="E23" s="29">
        <v>7866</v>
      </c>
      <c r="F23" s="30">
        <v>1.5381399164070499</v>
      </c>
    </row>
    <row r="24" spans="1:6" x14ac:dyDescent="0.2">
      <c r="A24" s="27" t="s">
        <v>233</v>
      </c>
      <c r="B24" s="27" t="s">
        <v>232</v>
      </c>
      <c r="C24" s="27" t="s">
        <v>89</v>
      </c>
      <c r="D24" s="31">
        <v>530000</v>
      </c>
      <c r="E24" s="29">
        <v>7832.6049999999996</v>
      </c>
      <c r="F24" s="30">
        <v>1.53160976353286</v>
      </c>
    </row>
    <row r="25" spans="1:6" x14ac:dyDescent="0.2">
      <c r="A25" s="27" t="s">
        <v>103</v>
      </c>
      <c r="B25" s="27" t="s">
        <v>102</v>
      </c>
      <c r="C25" s="27" t="s">
        <v>104</v>
      </c>
      <c r="D25" s="31">
        <v>2500000</v>
      </c>
      <c r="E25" s="29">
        <v>7760</v>
      </c>
      <c r="F25" s="30">
        <v>1.51741237621647</v>
      </c>
    </row>
    <row r="26" spans="1:6" x14ac:dyDescent="0.2">
      <c r="A26" s="27" t="s">
        <v>224</v>
      </c>
      <c r="B26" s="27" t="s">
        <v>223</v>
      </c>
      <c r="C26" s="27" t="s">
        <v>104</v>
      </c>
      <c r="D26" s="31">
        <v>5900000</v>
      </c>
      <c r="E26" s="29">
        <v>7549.05</v>
      </c>
      <c r="F26" s="30">
        <v>1.4761626158088801</v>
      </c>
    </row>
    <row r="27" spans="1:6" x14ac:dyDescent="0.2">
      <c r="A27" s="27" t="s">
        <v>198</v>
      </c>
      <c r="B27" s="27" t="s">
        <v>197</v>
      </c>
      <c r="C27" s="27" t="s">
        <v>187</v>
      </c>
      <c r="D27" s="31">
        <v>1013946</v>
      </c>
      <c r="E27" s="29">
        <v>7102.184757</v>
      </c>
      <c r="F27" s="30">
        <v>1.38878132067625</v>
      </c>
    </row>
    <row r="28" spans="1:6" x14ac:dyDescent="0.2">
      <c r="A28" s="27" t="s">
        <v>137</v>
      </c>
      <c r="B28" s="27" t="s">
        <v>136</v>
      </c>
      <c r="C28" s="27" t="s">
        <v>138</v>
      </c>
      <c r="D28" s="31">
        <v>800000</v>
      </c>
      <c r="E28" s="29">
        <v>7074</v>
      </c>
      <c r="F28" s="30">
        <v>1.3832699934736199</v>
      </c>
    </row>
    <row r="29" spans="1:6" x14ac:dyDescent="0.2">
      <c r="A29" s="27" t="s">
        <v>191</v>
      </c>
      <c r="B29" s="27" t="s">
        <v>190</v>
      </c>
      <c r="C29" s="27" t="s">
        <v>127</v>
      </c>
      <c r="D29" s="31">
        <v>1200000</v>
      </c>
      <c r="E29" s="29">
        <v>7030.2</v>
      </c>
      <c r="F29" s="30">
        <v>1.3747052174326</v>
      </c>
    </row>
    <row r="30" spans="1:6" x14ac:dyDescent="0.2">
      <c r="A30" s="27" t="s">
        <v>543</v>
      </c>
      <c r="B30" s="27" t="s">
        <v>542</v>
      </c>
      <c r="C30" s="27" t="s">
        <v>227</v>
      </c>
      <c r="D30" s="31">
        <v>2511493</v>
      </c>
      <c r="E30" s="29">
        <v>6685.5943660000003</v>
      </c>
      <c r="F30" s="30">
        <v>1.30732005584169</v>
      </c>
    </row>
    <row r="31" spans="1:6" x14ac:dyDescent="0.2">
      <c r="A31" s="27" t="s">
        <v>214</v>
      </c>
      <c r="B31" s="27" t="s">
        <v>213</v>
      </c>
      <c r="C31" s="27" t="s">
        <v>89</v>
      </c>
      <c r="D31" s="31">
        <v>550000</v>
      </c>
      <c r="E31" s="29">
        <v>6290.625</v>
      </c>
      <c r="F31" s="30">
        <v>1.23008662746607</v>
      </c>
    </row>
    <row r="32" spans="1:6" x14ac:dyDescent="0.2">
      <c r="A32" s="27" t="s">
        <v>140</v>
      </c>
      <c r="B32" s="27" t="s">
        <v>139</v>
      </c>
      <c r="C32" s="27" t="s">
        <v>109</v>
      </c>
      <c r="D32" s="31">
        <v>2000000</v>
      </c>
      <c r="E32" s="29">
        <v>6103</v>
      </c>
      <c r="F32" s="30">
        <v>1.1933979036145701</v>
      </c>
    </row>
    <row r="33" spans="1:6" x14ac:dyDescent="0.2">
      <c r="A33" s="27" t="s">
        <v>150</v>
      </c>
      <c r="B33" s="27" t="s">
        <v>149</v>
      </c>
      <c r="C33" s="27" t="s">
        <v>138</v>
      </c>
      <c r="D33" s="31">
        <v>160000</v>
      </c>
      <c r="E33" s="29">
        <v>5931.6</v>
      </c>
      <c r="F33" s="30">
        <v>1.1598818622120599</v>
      </c>
    </row>
    <row r="34" spans="1:6" x14ac:dyDescent="0.2">
      <c r="A34" s="27" t="s">
        <v>114</v>
      </c>
      <c r="B34" s="27" t="s">
        <v>113</v>
      </c>
      <c r="C34" s="27" t="s">
        <v>115</v>
      </c>
      <c r="D34" s="31">
        <v>127107</v>
      </c>
      <c r="E34" s="29">
        <v>5922.1693439999999</v>
      </c>
      <c r="F34" s="30">
        <v>1.15803776503033</v>
      </c>
    </row>
    <row r="35" spans="1:6" x14ac:dyDescent="0.2">
      <c r="A35" s="27" t="s">
        <v>545</v>
      </c>
      <c r="B35" s="27" t="s">
        <v>544</v>
      </c>
      <c r="C35" s="27" t="s">
        <v>92</v>
      </c>
      <c r="D35" s="31">
        <v>500000</v>
      </c>
      <c r="E35" s="29">
        <v>5701</v>
      </c>
      <c r="F35" s="30">
        <v>1.11478968515594</v>
      </c>
    </row>
    <row r="36" spans="1:6" x14ac:dyDescent="0.2">
      <c r="A36" s="27" t="s">
        <v>186</v>
      </c>
      <c r="B36" s="27" t="s">
        <v>185</v>
      </c>
      <c r="C36" s="27" t="s">
        <v>187</v>
      </c>
      <c r="D36" s="31">
        <v>200000</v>
      </c>
      <c r="E36" s="29">
        <v>5689.4</v>
      </c>
      <c r="F36" s="30">
        <v>1.1125213883048899</v>
      </c>
    </row>
    <row r="37" spans="1:6" x14ac:dyDescent="0.2">
      <c r="A37" s="27" t="s">
        <v>196</v>
      </c>
      <c r="B37" s="27" t="s">
        <v>195</v>
      </c>
      <c r="C37" s="27" t="s">
        <v>187</v>
      </c>
      <c r="D37" s="31">
        <v>1158898</v>
      </c>
      <c r="E37" s="29">
        <v>5595.7389929999999</v>
      </c>
      <c r="F37" s="30">
        <v>1.0942066497493901</v>
      </c>
    </row>
    <row r="38" spans="1:6" x14ac:dyDescent="0.2">
      <c r="A38" s="27" t="s">
        <v>117</v>
      </c>
      <c r="B38" s="27" t="s">
        <v>116</v>
      </c>
      <c r="C38" s="27" t="s">
        <v>118</v>
      </c>
      <c r="D38" s="31">
        <v>225000</v>
      </c>
      <c r="E38" s="29">
        <v>5535.2250000000004</v>
      </c>
      <c r="F38" s="30">
        <v>1.0823735721833501</v>
      </c>
    </row>
    <row r="39" spans="1:6" x14ac:dyDescent="0.2">
      <c r="A39" s="27" t="s">
        <v>129</v>
      </c>
      <c r="B39" s="27" t="s">
        <v>128</v>
      </c>
      <c r="C39" s="27" t="s">
        <v>124</v>
      </c>
      <c r="D39" s="31">
        <v>3900000</v>
      </c>
      <c r="E39" s="29">
        <v>5173.3500000000004</v>
      </c>
      <c r="F39" s="30">
        <v>1.0116115098581799</v>
      </c>
    </row>
    <row r="40" spans="1:6" x14ac:dyDescent="0.2">
      <c r="A40" s="27" t="s">
        <v>148</v>
      </c>
      <c r="B40" s="27" t="s">
        <v>147</v>
      </c>
      <c r="C40" s="27" t="s">
        <v>138</v>
      </c>
      <c r="D40" s="31">
        <v>1046634</v>
      </c>
      <c r="E40" s="29">
        <v>5062.5686580000001</v>
      </c>
      <c r="F40" s="30">
        <v>0.98994901251221501</v>
      </c>
    </row>
    <row r="41" spans="1:6" x14ac:dyDescent="0.2">
      <c r="A41" s="27" t="s">
        <v>108</v>
      </c>
      <c r="B41" s="27" t="s">
        <v>107</v>
      </c>
      <c r="C41" s="27" t="s">
        <v>109</v>
      </c>
      <c r="D41" s="31">
        <v>2195568</v>
      </c>
      <c r="E41" s="29">
        <v>5039.9263440000004</v>
      </c>
      <c r="F41" s="30">
        <v>0.98552147030992299</v>
      </c>
    </row>
    <row r="42" spans="1:6" x14ac:dyDescent="0.2">
      <c r="A42" s="27" t="s">
        <v>212</v>
      </c>
      <c r="B42" s="27" t="s">
        <v>211</v>
      </c>
      <c r="C42" s="27" t="s">
        <v>138</v>
      </c>
      <c r="D42" s="31">
        <v>2000000</v>
      </c>
      <c r="E42" s="29">
        <v>4920</v>
      </c>
      <c r="F42" s="30">
        <v>0.962070733374357</v>
      </c>
    </row>
    <row r="43" spans="1:6" x14ac:dyDescent="0.2">
      <c r="A43" s="27" t="s">
        <v>259</v>
      </c>
      <c r="B43" s="27" t="s">
        <v>258</v>
      </c>
      <c r="C43" s="27" t="s">
        <v>89</v>
      </c>
      <c r="D43" s="31">
        <v>140000</v>
      </c>
      <c r="E43" s="29">
        <v>4756.8500000000004</v>
      </c>
      <c r="F43" s="30">
        <v>0.93016792033573403</v>
      </c>
    </row>
    <row r="44" spans="1:6" x14ac:dyDescent="0.2">
      <c r="A44" s="27" t="s">
        <v>249</v>
      </c>
      <c r="B44" s="27" t="s">
        <v>248</v>
      </c>
      <c r="C44" s="27" t="s">
        <v>115</v>
      </c>
      <c r="D44" s="31">
        <v>503898</v>
      </c>
      <c r="E44" s="29">
        <v>4650.4746420000001</v>
      </c>
      <c r="F44" s="30">
        <v>0.90936698157881901</v>
      </c>
    </row>
    <row r="45" spans="1:6" x14ac:dyDescent="0.2">
      <c r="A45" s="27" t="s">
        <v>553</v>
      </c>
      <c r="B45" s="27" t="s">
        <v>552</v>
      </c>
      <c r="C45" s="27" t="s">
        <v>281</v>
      </c>
      <c r="D45" s="31">
        <v>1000000</v>
      </c>
      <c r="E45" s="29">
        <v>4598</v>
      </c>
      <c r="F45" s="30">
        <v>0.89910594147465295</v>
      </c>
    </row>
    <row r="46" spans="1:6" x14ac:dyDescent="0.2">
      <c r="A46" s="27" t="s">
        <v>229</v>
      </c>
      <c r="B46" s="27" t="s">
        <v>228</v>
      </c>
      <c r="C46" s="27" t="s">
        <v>109</v>
      </c>
      <c r="D46" s="31">
        <v>2700000</v>
      </c>
      <c r="E46" s="29">
        <v>4018.95</v>
      </c>
      <c r="F46" s="30">
        <v>0.78587686461277895</v>
      </c>
    </row>
    <row r="47" spans="1:6" x14ac:dyDescent="0.2">
      <c r="A47" s="27" t="s">
        <v>226</v>
      </c>
      <c r="B47" s="27" t="s">
        <v>225</v>
      </c>
      <c r="C47" s="27" t="s">
        <v>227</v>
      </c>
      <c r="D47" s="31">
        <v>770000</v>
      </c>
      <c r="E47" s="29">
        <v>3597.0549999999998</v>
      </c>
      <c r="F47" s="30">
        <v>0.70337832151176805</v>
      </c>
    </row>
    <row r="48" spans="1:6" x14ac:dyDescent="0.2">
      <c r="A48" s="27" t="s">
        <v>388</v>
      </c>
      <c r="B48" s="27" t="s">
        <v>387</v>
      </c>
      <c r="C48" s="27" t="s">
        <v>155</v>
      </c>
      <c r="D48" s="31">
        <v>6320734</v>
      </c>
      <c r="E48" s="29">
        <v>3444.8000299999999</v>
      </c>
      <c r="F48" s="30">
        <v>0.67360595349392405</v>
      </c>
    </row>
    <row r="49" spans="1:9" x14ac:dyDescent="0.2">
      <c r="A49" s="27" t="s">
        <v>675</v>
      </c>
      <c r="B49" s="27" t="s">
        <v>674</v>
      </c>
      <c r="C49" s="27" t="s">
        <v>252</v>
      </c>
      <c r="D49" s="31">
        <v>771008</v>
      </c>
      <c r="E49" s="29">
        <v>3285.2650880000001</v>
      </c>
      <c r="F49" s="30">
        <v>0.64241003913441697</v>
      </c>
    </row>
    <row r="50" spans="1:9" x14ac:dyDescent="0.2">
      <c r="A50" s="27" t="s">
        <v>177</v>
      </c>
      <c r="B50" s="27" t="s">
        <v>176</v>
      </c>
      <c r="C50" s="27" t="s">
        <v>127</v>
      </c>
      <c r="D50" s="31">
        <v>600000</v>
      </c>
      <c r="E50" s="29">
        <v>3270.3</v>
      </c>
      <c r="F50" s="30">
        <v>0.63948372344596804</v>
      </c>
    </row>
    <row r="51" spans="1:9" x14ac:dyDescent="0.2">
      <c r="A51" s="27" t="s">
        <v>237</v>
      </c>
      <c r="B51" s="27" t="s">
        <v>236</v>
      </c>
      <c r="C51" s="27" t="s">
        <v>238</v>
      </c>
      <c r="D51" s="31">
        <v>366815</v>
      </c>
      <c r="E51" s="29">
        <v>2866.8426330000002</v>
      </c>
      <c r="F51" s="30">
        <v>0.56059052731690695</v>
      </c>
    </row>
    <row r="52" spans="1:9" x14ac:dyDescent="0.2">
      <c r="A52" s="27" t="s">
        <v>193</v>
      </c>
      <c r="B52" s="27" t="s">
        <v>192</v>
      </c>
      <c r="C52" s="27" t="s">
        <v>194</v>
      </c>
      <c r="D52" s="31">
        <v>1021027</v>
      </c>
      <c r="E52" s="29">
        <v>2534.189014</v>
      </c>
      <c r="F52" s="30">
        <v>0.49554249658703597</v>
      </c>
    </row>
    <row r="53" spans="1:9" x14ac:dyDescent="0.2">
      <c r="A53" s="27" t="s">
        <v>200</v>
      </c>
      <c r="B53" s="27" t="s">
        <v>199</v>
      </c>
      <c r="C53" s="27" t="s">
        <v>92</v>
      </c>
      <c r="D53" s="31">
        <v>2500000</v>
      </c>
      <c r="E53" s="29">
        <v>2436.25</v>
      </c>
      <c r="F53" s="30">
        <v>0.47639122442749499</v>
      </c>
    </row>
    <row r="54" spans="1:9" x14ac:dyDescent="0.2">
      <c r="A54" s="27" t="s">
        <v>167</v>
      </c>
      <c r="B54" s="27" t="s">
        <v>166</v>
      </c>
      <c r="C54" s="27" t="s">
        <v>168</v>
      </c>
      <c r="D54" s="31">
        <v>135624</v>
      </c>
      <c r="E54" s="29">
        <v>2310.6939000000002</v>
      </c>
      <c r="F54" s="30">
        <v>0.45183962906029601</v>
      </c>
    </row>
    <row r="55" spans="1:9" x14ac:dyDescent="0.2">
      <c r="A55" s="27" t="s">
        <v>131</v>
      </c>
      <c r="B55" s="27" t="s">
        <v>130</v>
      </c>
      <c r="C55" s="27" t="s">
        <v>115</v>
      </c>
      <c r="D55" s="31">
        <v>459280</v>
      </c>
      <c r="E55" s="29">
        <v>2309.2598400000002</v>
      </c>
      <c r="F55" s="30">
        <v>0.45155920890665702</v>
      </c>
    </row>
    <row r="56" spans="1:9" x14ac:dyDescent="0.2">
      <c r="A56" s="27" t="s">
        <v>247</v>
      </c>
      <c r="B56" s="27" t="s">
        <v>246</v>
      </c>
      <c r="C56" s="27" t="s">
        <v>187</v>
      </c>
      <c r="D56" s="31">
        <v>1557810</v>
      </c>
      <c r="E56" s="29">
        <v>2022.03738</v>
      </c>
      <c r="F56" s="30">
        <v>0.39539491566808199</v>
      </c>
    </row>
    <row r="57" spans="1:9" x14ac:dyDescent="0.2">
      <c r="A57" s="27" t="s">
        <v>306</v>
      </c>
      <c r="B57" s="27" t="s">
        <v>305</v>
      </c>
      <c r="C57" s="27" t="s">
        <v>89</v>
      </c>
      <c r="D57" s="31">
        <v>55067</v>
      </c>
      <c r="E57" s="29">
        <v>588.25322749999998</v>
      </c>
      <c r="F57" s="30">
        <v>0.115028702030642</v>
      </c>
    </row>
    <row r="58" spans="1:9" x14ac:dyDescent="0.2">
      <c r="A58" s="27" t="s">
        <v>169</v>
      </c>
      <c r="B58" s="27" t="s">
        <v>719</v>
      </c>
      <c r="C58" s="27" t="s">
        <v>99</v>
      </c>
      <c r="D58" s="31">
        <v>163901</v>
      </c>
      <c r="E58" s="29">
        <v>465.642741</v>
      </c>
      <c r="F58" s="30">
        <v>9.1053100269169907E-2</v>
      </c>
    </row>
    <row r="59" spans="1:9" x14ac:dyDescent="0.2">
      <c r="A59" s="26" t="s">
        <v>33</v>
      </c>
      <c r="B59" s="26"/>
      <c r="C59" s="26"/>
      <c r="D59" s="32"/>
      <c r="E59" s="33">
        <f>SUM(E7:E58)</f>
        <v>486104.78593649977</v>
      </c>
      <c r="F59" s="34">
        <f>SUM(F7:F58)</f>
        <v>95.054306484291317</v>
      </c>
      <c r="G59" s="18"/>
      <c r="H59" s="18"/>
      <c r="I59" s="18"/>
    </row>
    <row r="60" spans="1:9" x14ac:dyDescent="0.2">
      <c r="A60" s="27"/>
      <c r="B60" s="27"/>
      <c r="C60" s="27"/>
      <c r="D60" s="28"/>
      <c r="E60" s="29"/>
      <c r="F60" s="30"/>
    </row>
    <row r="61" spans="1:9" x14ac:dyDescent="0.2">
      <c r="A61" s="26" t="s">
        <v>206</v>
      </c>
      <c r="B61" s="27"/>
      <c r="C61" s="27"/>
      <c r="D61" s="28"/>
      <c r="E61" s="29"/>
      <c r="F61" s="30"/>
    </row>
    <row r="62" spans="1:9" x14ac:dyDescent="0.2">
      <c r="A62" s="27" t="s">
        <v>207</v>
      </c>
      <c r="B62" s="27" t="s">
        <v>716</v>
      </c>
      <c r="C62" s="27" t="s">
        <v>89</v>
      </c>
      <c r="D62" s="31">
        <v>30000</v>
      </c>
      <c r="E62" s="29">
        <v>3.0000000000000001E-3</v>
      </c>
      <c r="F62" s="30">
        <v>5.8662849595997404E-7</v>
      </c>
    </row>
    <row r="63" spans="1:9" x14ac:dyDescent="0.2">
      <c r="A63" s="27" t="s">
        <v>516</v>
      </c>
      <c r="B63" s="27" t="s">
        <v>725</v>
      </c>
      <c r="C63" s="27" t="s">
        <v>367</v>
      </c>
      <c r="D63" s="31">
        <v>3500</v>
      </c>
      <c r="E63" s="29">
        <v>3.5E-4</v>
      </c>
      <c r="F63" s="30">
        <v>6.8439991195330301E-8</v>
      </c>
    </row>
    <row r="64" spans="1:9" x14ac:dyDescent="0.2">
      <c r="A64" s="27"/>
      <c r="B64" s="27" t="s">
        <v>717</v>
      </c>
      <c r="C64" s="27" t="s">
        <v>187</v>
      </c>
      <c r="D64" s="31">
        <v>2900</v>
      </c>
      <c r="E64" s="29">
        <v>2.9E-4</v>
      </c>
      <c r="F64" s="30">
        <v>5.67074212761308E-8</v>
      </c>
    </row>
    <row r="65" spans="1:9" x14ac:dyDescent="0.2">
      <c r="A65" s="26" t="s">
        <v>33</v>
      </c>
      <c r="B65" s="26"/>
      <c r="C65" s="26"/>
      <c r="D65" s="32"/>
      <c r="E65" s="33">
        <f>SUM(E61:E64)</f>
        <v>3.64E-3</v>
      </c>
      <c r="F65" s="34">
        <f>SUM(F61:F64)</f>
        <v>7.1177590843143514E-7</v>
      </c>
      <c r="G65" s="18"/>
      <c r="H65" s="18"/>
      <c r="I65" s="18"/>
    </row>
    <row r="66" spans="1:9" x14ac:dyDescent="0.2">
      <c r="A66" s="27"/>
      <c r="B66" s="27"/>
      <c r="C66" s="27"/>
      <c r="D66" s="28"/>
      <c r="E66" s="29"/>
      <c r="F66" s="30"/>
    </row>
    <row r="67" spans="1:9" x14ac:dyDescent="0.2">
      <c r="A67" s="26" t="s">
        <v>35</v>
      </c>
      <c r="B67" s="26"/>
      <c r="C67" s="26"/>
      <c r="D67" s="32"/>
      <c r="E67" s="33">
        <f>E59+E65</f>
        <v>486104.78957649978</v>
      </c>
      <c r="F67" s="34">
        <f>F59+F65</f>
        <v>95.054307196067228</v>
      </c>
      <c r="G67" s="18"/>
      <c r="H67" s="18"/>
      <c r="I67" s="18"/>
    </row>
    <row r="68" spans="1:9" x14ac:dyDescent="0.2">
      <c r="A68" s="26"/>
      <c r="B68" s="26"/>
      <c r="C68" s="26"/>
      <c r="D68" s="32"/>
      <c r="E68" s="33"/>
      <c r="F68" s="34"/>
      <c r="G68" s="18"/>
      <c r="H68" s="18"/>
      <c r="I68" s="18"/>
    </row>
    <row r="69" spans="1:9" x14ac:dyDescent="0.2">
      <c r="A69" s="26" t="s">
        <v>37</v>
      </c>
      <c r="B69" s="26"/>
      <c r="C69" s="26"/>
      <c r="D69" s="32"/>
      <c r="E69" s="33">
        <f>E71-(E59+E65)</f>
        <v>25292.120164600201</v>
      </c>
      <c r="F69" s="34">
        <f>F71-(F59+F65)</f>
        <v>4.9456928039327721</v>
      </c>
      <c r="G69" s="18"/>
      <c r="H69" s="18"/>
      <c r="I69" s="18"/>
    </row>
    <row r="70" spans="1:9" x14ac:dyDescent="0.2">
      <c r="A70" s="26"/>
      <c r="B70" s="26"/>
      <c r="C70" s="26"/>
      <c r="D70" s="32"/>
      <c r="E70" s="33"/>
      <c r="F70" s="34"/>
      <c r="G70" s="18"/>
      <c r="H70" s="18"/>
      <c r="I70" s="18"/>
    </row>
    <row r="71" spans="1:9" x14ac:dyDescent="0.2">
      <c r="A71" s="35" t="s">
        <v>36</v>
      </c>
      <c r="B71" s="35"/>
      <c r="C71" s="35"/>
      <c r="D71" s="36"/>
      <c r="E71" s="37">
        <v>511396.90974109998</v>
      </c>
      <c r="F71" s="38">
        <v>100</v>
      </c>
      <c r="G71" s="18"/>
      <c r="H71" s="18"/>
      <c r="I71" s="18"/>
    </row>
    <row r="72" spans="1:9" x14ac:dyDescent="0.2">
      <c r="F72" s="20" t="s">
        <v>507</v>
      </c>
    </row>
    <row r="73" spans="1:9" x14ac:dyDescent="0.2">
      <c r="A73" s="51" t="s">
        <v>38</v>
      </c>
      <c r="F73" s="20"/>
    </row>
    <row r="74" spans="1:9" x14ac:dyDescent="0.2">
      <c r="A74" s="51" t="s">
        <v>721</v>
      </c>
      <c r="F74" s="20"/>
    </row>
    <row r="75" spans="1:9" ht="11.4" x14ac:dyDescent="0.2">
      <c r="A75" s="50" t="s">
        <v>720</v>
      </c>
      <c r="F75" s="20"/>
    </row>
    <row r="77" spans="1:9" x14ac:dyDescent="0.2">
      <c r="A77" s="18" t="s">
        <v>39</v>
      </c>
    </row>
    <row r="78" spans="1:9" x14ac:dyDescent="0.2">
      <c r="A78" s="18" t="s">
        <v>40</v>
      </c>
    </row>
    <row r="79" spans="1:9" x14ac:dyDescent="0.2">
      <c r="A79" s="18" t="s">
        <v>41</v>
      </c>
      <c r="B79" s="18"/>
      <c r="C79" s="39" t="s">
        <v>43</v>
      </c>
      <c r="D79" s="19" t="s">
        <v>42</v>
      </c>
    </row>
    <row r="80" spans="1:9" x14ac:dyDescent="0.2">
      <c r="A80" s="9" t="s">
        <v>62</v>
      </c>
      <c r="C80" s="40">
        <v>699.77980000000002</v>
      </c>
      <c r="D80" s="40">
        <v>876.71540000000005</v>
      </c>
    </row>
    <row r="81" spans="1:6" x14ac:dyDescent="0.2">
      <c r="A81" s="9" t="s">
        <v>68</v>
      </c>
      <c r="C81" s="40">
        <v>42.850999999999999</v>
      </c>
      <c r="D81" s="40">
        <v>53.685699999999997</v>
      </c>
    </row>
    <row r="82" spans="1:6" x14ac:dyDescent="0.2">
      <c r="A82" s="9" t="s">
        <v>65</v>
      </c>
      <c r="C82" s="40">
        <v>753.72320000000002</v>
      </c>
      <c r="D82" s="40">
        <v>948.23119999999994</v>
      </c>
    </row>
    <row r="83" spans="1:6" x14ac:dyDescent="0.2">
      <c r="A83" s="9" t="s">
        <v>69</v>
      </c>
      <c r="C83" s="40">
        <v>47.674700000000001</v>
      </c>
      <c r="D83" s="40">
        <v>59.9773</v>
      </c>
    </row>
    <row r="85" spans="1:6" x14ac:dyDescent="0.2">
      <c r="A85" s="9" t="s">
        <v>44</v>
      </c>
    </row>
    <row r="87" spans="1:6" x14ac:dyDescent="0.2">
      <c r="A87" s="18" t="s">
        <v>45</v>
      </c>
      <c r="D87" s="41" t="s">
        <v>46</v>
      </c>
    </row>
    <row r="89" spans="1:6" x14ac:dyDescent="0.2">
      <c r="A89" s="18" t="s">
        <v>201</v>
      </c>
      <c r="D89" s="45">
        <v>5.4497571846905776E-2</v>
      </c>
    </row>
    <row r="91" spans="1:6" x14ac:dyDescent="0.2">
      <c r="A91" s="18" t="s">
        <v>724</v>
      </c>
      <c r="D91" s="41" t="s">
        <v>718</v>
      </c>
    </row>
    <row r="92" spans="1:6" x14ac:dyDescent="0.2">
      <c r="A92" s="9" t="s">
        <v>713</v>
      </c>
      <c r="D92" s="41"/>
    </row>
    <row r="93" spans="1:6" x14ac:dyDescent="0.2">
      <c r="A93" s="49" t="s">
        <v>714</v>
      </c>
      <c r="D93" s="41"/>
    </row>
    <row r="95" spans="1:6" x14ac:dyDescent="0.2">
      <c r="A95" s="18" t="s">
        <v>1213</v>
      </c>
      <c r="D95" s="9"/>
      <c r="F95" s="55"/>
    </row>
    <row r="96" spans="1:6" x14ac:dyDescent="0.2">
      <c r="A96" s="49"/>
      <c r="D96" s="9"/>
      <c r="F96" s="55"/>
    </row>
    <row r="97" spans="1:6" x14ac:dyDescent="0.2">
      <c r="A97" s="47" t="s">
        <v>813</v>
      </c>
      <c r="D97" s="9"/>
      <c r="F97" s="55"/>
    </row>
    <row r="98" spans="1:6" x14ac:dyDescent="0.2">
      <c r="A98" s="58"/>
      <c r="D98" s="9"/>
      <c r="F98" s="55"/>
    </row>
    <row r="99" spans="1:6" x14ac:dyDescent="0.2">
      <c r="A99" s="56"/>
      <c r="D99" s="9"/>
      <c r="F99" s="55"/>
    </row>
    <row r="100" spans="1:6" x14ac:dyDescent="0.2">
      <c r="A100" s="56"/>
      <c r="D100" s="9"/>
      <c r="F100" s="55"/>
    </row>
    <row r="101" spans="1:6" x14ac:dyDescent="0.2">
      <c r="A101" s="56"/>
      <c r="D101" s="9"/>
      <c r="F101" s="55"/>
    </row>
    <row r="102" spans="1:6" x14ac:dyDescent="0.2">
      <c r="A102" s="56"/>
      <c r="D102" s="9"/>
      <c r="F102" s="55"/>
    </row>
    <row r="103" spans="1:6" x14ac:dyDescent="0.2">
      <c r="A103" s="56"/>
      <c r="D103" s="9"/>
      <c r="F103" s="55"/>
    </row>
    <row r="104" spans="1:6" x14ac:dyDescent="0.2">
      <c r="A104" s="56"/>
      <c r="D104" s="9"/>
      <c r="F104" s="55"/>
    </row>
    <row r="105" spans="1:6" x14ac:dyDescent="0.2">
      <c r="A105" s="56"/>
      <c r="D105" s="9"/>
      <c r="F105" s="55"/>
    </row>
    <row r="106" spans="1:6" x14ac:dyDescent="0.2">
      <c r="A106" s="56"/>
      <c r="D106" s="9"/>
      <c r="F106" s="55"/>
    </row>
    <row r="107" spans="1:6" x14ac:dyDescent="0.2">
      <c r="A107" s="56"/>
      <c r="D107" s="9"/>
      <c r="F107" s="55"/>
    </row>
    <row r="108" spans="1:6" x14ac:dyDescent="0.2">
      <c r="A108" s="56"/>
      <c r="D108" s="9"/>
      <c r="F108" s="55"/>
    </row>
    <row r="109" spans="1:6" x14ac:dyDescent="0.2">
      <c r="A109" s="56"/>
      <c r="D109" s="9"/>
      <c r="F109" s="55"/>
    </row>
    <row r="110" spans="1:6" x14ac:dyDescent="0.2">
      <c r="A110" s="56"/>
      <c r="D110" s="9"/>
      <c r="F110" s="55"/>
    </row>
    <row r="111" spans="1:6" x14ac:dyDescent="0.2">
      <c r="A111" s="47" t="s">
        <v>1215</v>
      </c>
      <c r="D111" s="9"/>
      <c r="F111" s="55"/>
    </row>
    <row r="112" spans="1:6" x14ac:dyDescent="0.2">
      <c r="A112" s="56"/>
      <c r="D112" s="9"/>
      <c r="F112" s="55"/>
    </row>
    <row r="113" spans="1:6" x14ac:dyDescent="0.2">
      <c r="A113" s="47" t="s">
        <v>864</v>
      </c>
      <c r="D113" s="9"/>
      <c r="F113" s="55"/>
    </row>
    <row r="114" spans="1:6" x14ac:dyDescent="0.2">
      <c r="A114" s="56"/>
      <c r="D114" s="9"/>
      <c r="F114" s="55"/>
    </row>
    <row r="115" spans="1:6" x14ac:dyDescent="0.2">
      <c r="A115" s="56"/>
      <c r="D115" s="9"/>
      <c r="F115" s="55"/>
    </row>
    <row r="116" spans="1:6" x14ac:dyDescent="0.2">
      <c r="A116" s="56"/>
      <c r="D116" s="9"/>
      <c r="F116" s="55"/>
    </row>
    <row r="117" spans="1:6" x14ac:dyDescent="0.2">
      <c r="A117" s="56"/>
      <c r="D117" s="9"/>
      <c r="F117" s="55"/>
    </row>
    <row r="118" spans="1:6" x14ac:dyDescent="0.2">
      <c r="A118" s="56"/>
      <c r="D118" s="9"/>
      <c r="F118" s="55"/>
    </row>
    <row r="119" spans="1:6" x14ac:dyDescent="0.2">
      <c r="A119" s="56"/>
      <c r="D119" s="9"/>
      <c r="F119" s="55"/>
    </row>
    <row r="120" spans="1:6" x14ac:dyDescent="0.2">
      <c r="A120" s="56"/>
      <c r="D120" s="9"/>
      <c r="F120" s="55"/>
    </row>
    <row r="121" spans="1:6" x14ac:dyDescent="0.2">
      <c r="A121" s="56"/>
      <c r="D121" s="9"/>
      <c r="F121" s="55"/>
    </row>
    <row r="122" spans="1:6" x14ac:dyDescent="0.2">
      <c r="A122" s="56"/>
      <c r="D122" s="9"/>
      <c r="F122" s="55"/>
    </row>
    <row r="123" spans="1:6" x14ac:dyDescent="0.2">
      <c r="A123" s="56"/>
      <c r="D123" s="9"/>
      <c r="F123" s="55"/>
    </row>
    <row r="124" spans="1:6" x14ac:dyDescent="0.2">
      <c r="A124" s="56"/>
      <c r="D124" s="9"/>
      <c r="F124" s="55"/>
    </row>
    <row r="125" spans="1:6" x14ac:dyDescent="0.2">
      <c r="A125" s="56"/>
      <c r="D125" s="9"/>
      <c r="F125" s="55"/>
    </row>
    <row r="126" spans="1:6" x14ac:dyDescent="0.2">
      <c r="D126" s="9"/>
      <c r="F126" s="55"/>
    </row>
  </sheetData>
  <mergeCells count="1">
    <mergeCell ref="A1:F1"/>
  </mergeCells>
  <conditionalFormatting sqref="F2:F3 F5:F94 F127:F65538">
    <cfRule type="cellIs" dxfId="44" priority="2" stopIfTrue="1" operator="between">
      <formula>0.009</formula>
      <formula>-0.009</formula>
    </cfRule>
  </conditionalFormatting>
  <conditionalFormatting sqref="F95:F126">
    <cfRule type="cellIs" dxfId="43" priority="1" stopIfTrue="1" operator="between">
      <formula>0.009</formula>
      <formula>-0.009</formula>
    </cfRule>
  </conditionalFormatting>
  <hyperlinks>
    <hyperlink ref="A93"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1"/>
  <sheetViews>
    <sheetView workbookViewId="0">
      <selection sqref="A1:E1"/>
    </sheetView>
  </sheetViews>
  <sheetFormatPr defaultColWidth="9.109375" defaultRowHeight="10.199999999999999" x14ac:dyDescent="0.2"/>
  <cols>
    <col min="1" max="1" width="35" style="9" bestFit="1" customWidth="1"/>
    <col min="2" max="2" width="33.554687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3.8" x14ac:dyDescent="0.2">
      <c r="A1" s="75" t="s">
        <v>23</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351</v>
      </c>
      <c r="B5" s="22"/>
      <c r="C5" s="23"/>
      <c r="D5" s="24"/>
      <c r="E5" s="25"/>
    </row>
    <row r="6" spans="1:8" x14ac:dyDescent="0.2">
      <c r="A6" s="27" t="s">
        <v>677</v>
      </c>
      <c r="B6" s="27" t="s">
        <v>676</v>
      </c>
      <c r="C6" s="31">
        <v>6308784.4850000003</v>
      </c>
      <c r="D6" s="29">
        <v>418565.26513000001</v>
      </c>
      <c r="E6" s="30">
        <v>99.973280170216597</v>
      </c>
    </row>
    <row r="7" spans="1:8" x14ac:dyDescent="0.2">
      <c r="A7" s="26" t="s">
        <v>33</v>
      </c>
      <c r="B7" s="26"/>
      <c r="C7" s="32"/>
      <c r="D7" s="33">
        <f>SUM(D6:D6)</f>
        <v>418565.26513000001</v>
      </c>
      <c r="E7" s="34">
        <f>SUM(E6:E6)</f>
        <v>99.973280170216597</v>
      </c>
      <c r="F7" s="18"/>
      <c r="G7" s="18"/>
      <c r="H7" s="18"/>
    </row>
    <row r="8" spans="1:8" x14ac:dyDescent="0.2">
      <c r="A8" s="27"/>
      <c r="B8" s="27"/>
      <c r="C8" s="28"/>
      <c r="D8" s="29"/>
      <c r="E8" s="30"/>
    </row>
    <row r="9" spans="1:8" x14ac:dyDescent="0.2">
      <c r="A9" s="26" t="s">
        <v>35</v>
      </c>
      <c r="B9" s="26"/>
      <c r="C9" s="32"/>
      <c r="D9" s="33">
        <f>D7</f>
        <v>418565.26513000001</v>
      </c>
      <c r="E9" s="34">
        <f>E7</f>
        <v>99.973280170216597</v>
      </c>
      <c r="F9" s="18"/>
      <c r="G9" s="18"/>
      <c r="H9" s="18"/>
    </row>
    <row r="10" spans="1:8" x14ac:dyDescent="0.2">
      <c r="A10" s="26"/>
      <c r="B10" s="26"/>
      <c r="C10" s="32"/>
      <c r="D10" s="33"/>
      <c r="E10" s="34"/>
      <c r="F10" s="18"/>
      <c r="G10" s="18"/>
      <c r="H10" s="18"/>
    </row>
    <row r="11" spans="1:8" x14ac:dyDescent="0.2">
      <c r="A11" s="26" t="s">
        <v>37</v>
      </c>
      <c r="B11" s="26"/>
      <c r="C11" s="32"/>
      <c r="D11" s="33">
        <f>D13-(D7)</f>
        <v>111.86981780000497</v>
      </c>
      <c r="E11" s="34">
        <f>E13-(E7)</f>
        <v>2.6719829783402815E-2</v>
      </c>
      <c r="F11" s="18"/>
      <c r="G11" s="18"/>
      <c r="H11" s="18"/>
    </row>
    <row r="12" spans="1:8" x14ac:dyDescent="0.2">
      <c r="A12" s="26"/>
      <c r="B12" s="26"/>
      <c r="C12" s="32"/>
      <c r="D12" s="33"/>
      <c r="E12" s="34"/>
      <c r="F12" s="18"/>
      <c r="G12" s="18"/>
      <c r="H12" s="18"/>
    </row>
    <row r="13" spans="1:8" x14ac:dyDescent="0.2">
      <c r="A13" s="35" t="s">
        <v>36</v>
      </c>
      <c r="B13" s="35"/>
      <c r="C13" s="36"/>
      <c r="D13" s="37">
        <v>418677.13494780002</v>
      </c>
      <c r="E13" s="38">
        <v>100</v>
      </c>
      <c r="F13" s="18"/>
      <c r="G13" s="18"/>
      <c r="H13" s="18"/>
    </row>
    <row r="16" spans="1:8" x14ac:dyDescent="0.2">
      <c r="A16" s="18" t="s">
        <v>39</v>
      </c>
    </row>
    <row r="17" spans="1:4" x14ac:dyDescent="0.2">
      <c r="A17" s="18" t="s">
        <v>40</v>
      </c>
    </row>
    <row r="18" spans="1:4" x14ac:dyDescent="0.2">
      <c r="A18" s="18" t="s">
        <v>41</v>
      </c>
      <c r="B18" s="18"/>
      <c r="C18" s="39" t="s">
        <v>43</v>
      </c>
      <c r="D18" s="41" t="s">
        <v>42</v>
      </c>
    </row>
    <row r="19" spans="1:4" x14ac:dyDescent="0.2">
      <c r="A19" s="9" t="s">
        <v>62</v>
      </c>
      <c r="C19" s="40">
        <v>53.361600000000003</v>
      </c>
      <c r="D19" s="40">
        <v>61.429299999999998</v>
      </c>
    </row>
    <row r="20" spans="1:4" x14ac:dyDescent="0.2">
      <c r="A20" s="9" t="s">
        <v>68</v>
      </c>
      <c r="C20" s="40">
        <v>53.361600000000003</v>
      </c>
      <c r="D20" s="40">
        <v>61.429299999999998</v>
      </c>
    </row>
    <row r="21" spans="1:4" x14ac:dyDescent="0.2">
      <c r="A21" s="9" t="s">
        <v>65</v>
      </c>
      <c r="C21" s="40">
        <v>57.845399999999998</v>
      </c>
      <c r="D21" s="40">
        <v>66.936800000000005</v>
      </c>
    </row>
    <row r="22" spans="1:4" x14ac:dyDescent="0.2">
      <c r="A22" s="9" t="s">
        <v>69</v>
      </c>
      <c r="C22" s="40">
        <v>57.845399999999998</v>
      </c>
      <c r="D22" s="40">
        <v>66.936800000000005</v>
      </c>
    </row>
    <row r="24" spans="1:4" x14ac:dyDescent="0.2">
      <c r="A24" s="9" t="s">
        <v>44</v>
      </c>
    </row>
    <row r="26" spans="1:4" x14ac:dyDescent="0.2">
      <c r="A26" s="18" t="s">
        <v>45</v>
      </c>
      <c r="D26" s="41" t="s">
        <v>46</v>
      </c>
    </row>
    <row r="28" spans="1:4" x14ac:dyDescent="0.2">
      <c r="A28" s="18" t="s">
        <v>201</v>
      </c>
      <c r="D28" s="45">
        <v>1.2999999999999999E-3</v>
      </c>
    </row>
    <row r="30" spans="1:4" x14ac:dyDescent="0.2">
      <c r="A30" s="18" t="s">
        <v>1216</v>
      </c>
      <c r="D30" s="9"/>
    </row>
    <row r="31" spans="1:4" x14ac:dyDescent="0.2">
      <c r="A31" s="49"/>
      <c r="D31" s="9"/>
    </row>
    <row r="32" spans="1:4" x14ac:dyDescent="0.2">
      <c r="A32" s="47" t="s">
        <v>813</v>
      </c>
      <c r="D32" s="9"/>
    </row>
    <row r="33" spans="1:4" x14ac:dyDescent="0.2">
      <c r="A33" s="58"/>
      <c r="D33" s="9"/>
    </row>
    <row r="34" spans="1:4" x14ac:dyDescent="0.2">
      <c r="A34" s="56"/>
      <c r="D34" s="9"/>
    </row>
    <row r="35" spans="1:4" x14ac:dyDescent="0.2">
      <c r="A35" s="56"/>
      <c r="D35" s="9"/>
    </row>
    <row r="36" spans="1:4" x14ac:dyDescent="0.2">
      <c r="A36" s="56"/>
      <c r="D36" s="9"/>
    </row>
    <row r="37" spans="1:4" x14ac:dyDescent="0.2">
      <c r="A37" s="56"/>
      <c r="D37" s="9"/>
    </row>
    <row r="38" spans="1:4" x14ac:dyDescent="0.2">
      <c r="A38" s="56"/>
      <c r="D38" s="9"/>
    </row>
    <row r="39" spans="1:4" x14ac:dyDescent="0.2">
      <c r="A39" s="56"/>
      <c r="D39" s="9"/>
    </row>
    <row r="40" spans="1:4" x14ac:dyDescent="0.2">
      <c r="A40" s="56"/>
      <c r="D40" s="9"/>
    </row>
    <row r="41" spans="1:4" x14ac:dyDescent="0.2">
      <c r="A41" s="56"/>
      <c r="D41" s="9"/>
    </row>
    <row r="42" spans="1:4" x14ac:dyDescent="0.2">
      <c r="A42" s="56"/>
      <c r="D42" s="9"/>
    </row>
    <row r="43" spans="1:4" x14ac:dyDescent="0.2">
      <c r="A43" s="56"/>
      <c r="D43" s="9"/>
    </row>
    <row r="44" spans="1:4" x14ac:dyDescent="0.2">
      <c r="A44" s="56"/>
      <c r="D44" s="9"/>
    </row>
    <row r="45" spans="1:4" x14ac:dyDescent="0.2">
      <c r="A45" s="56"/>
      <c r="D45" s="9"/>
    </row>
    <row r="46" spans="1:4" x14ac:dyDescent="0.2">
      <c r="A46" s="47" t="s">
        <v>1223</v>
      </c>
      <c r="D46" s="9"/>
    </row>
    <row r="47" spans="1:4" x14ac:dyDescent="0.2">
      <c r="A47" s="56"/>
      <c r="D47" s="9"/>
    </row>
    <row r="48" spans="1:4" x14ac:dyDescent="0.2">
      <c r="A48" s="47" t="s">
        <v>864</v>
      </c>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x14ac:dyDescent="0.2">
      <c r="A60" s="56"/>
      <c r="D60" s="9"/>
    </row>
    <row r="61" spans="1:4" x14ac:dyDescent="0.2">
      <c r="D61" s="9"/>
    </row>
  </sheetData>
  <mergeCells count="1">
    <mergeCell ref="A1:E1"/>
  </mergeCells>
  <conditionalFormatting sqref="E5:E13">
    <cfRule type="cellIs" dxfId="4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3"/>
  <sheetViews>
    <sheetView workbookViewId="0">
      <selection sqref="A1:E1"/>
    </sheetView>
  </sheetViews>
  <sheetFormatPr defaultColWidth="9.109375" defaultRowHeight="10.199999999999999" x14ac:dyDescent="0.2"/>
  <cols>
    <col min="1" max="1" width="35" style="9" bestFit="1" customWidth="1"/>
    <col min="2" max="2" width="39.3320312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3.8" x14ac:dyDescent="0.2">
      <c r="A1" s="75" t="s">
        <v>733</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351</v>
      </c>
      <c r="B5" s="22"/>
      <c r="C5" s="23"/>
      <c r="D5" s="24"/>
      <c r="E5" s="25"/>
    </row>
    <row r="6" spans="1:8" x14ac:dyDescent="0.2">
      <c r="A6" s="27" t="s">
        <v>679</v>
      </c>
      <c r="B6" s="27" t="s">
        <v>678</v>
      </c>
      <c r="C6" s="31">
        <v>88842.567999999999</v>
      </c>
      <c r="D6" s="29">
        <v>2344.8898939999999</v>
      </c>
      <c r="E6" s="30">
        <v>99.004404826116399</v>
      </c>
    </row>
    <row r="7" spans="1:8" x14ac:dyDescent="0.2">
      <c r="A7" s="26" t="s">
        <v>33</v>
      </c>
      <c r="B7" s="26"/>
      <c r="C7" s="32"/>
      <c r="D7" s="33">
        <f>SUM(D6:D6)</f>
        <v>2344.8898939999999</v>
      </c>
      <c r="E7" s="34">
        <f>SUM(E6:E6)</f>
        <v>99.004404826116399</v>
      </c>
      <c r="F7" s="18"/>
      <c r="G7" s="18"/>
      <c r="H7" s="18"/>
    </row>
    <row r="8" spans="1:8" x14ac:dyDescent="0.2">
      <c r="A8" s="27"/>
      <c r="B8" s="27"/>
      <c r="C8" s="28"/>
      <c r="D8" s="29"/>
      <c r="E8" s="30"/>
    </row>
    <row r="9" spans="1:8" x14ac:dyDescent="0.2">
      <c r="A9" s="26" t="s">
        <v>35</v>
      </c>
      <c r="B9" s="26"/>
      <c r="C9" s="32"/>
      <c r="D9" s="33">
        <f>D7</f>
        <v>2344.8898939999999</v>
      </c>
      <c r="E9" s="34">
        <f>E7</f>
        <v>99.004404826116399</v>
      </c>
      <c r="F9" s="18"/>
      <c r="G9" s="18"/>
      <c r="H9" s="18"/>
    </row>
    <row r="10" spans="1:8" x14ac:dyDescent="0.2">
      <c r="A10" s="26"/>
      <c r="B10" s="26"/>
      <c r="C10" s="32"/>
      <c r="D10" s="33"/>
      <c r="E10" s="34"/>
      <c r="F10" s="18"/>
      <c r="G10" s="18"/>
      <c r="H10" s="18"/>
    </row>
    <row r="11" spans="1:8" x14ac:dyDescent="0.2">
      <c r="A11" s="26" t="s">
        <v>37</v>
      </c>
      <c r="B11" s="26"/>
      <c r="C11" s="32"/>
      <c r="D11" s="33">
        <f>D13-(D7)</f>
        <v>23.580375699999877</v>
      </c>
      <c r="E11" s="34">
        <f>E13-(E7)</f>
        <v>0.99559517388360064</v>
      </c>
      <c r="F11" s="18"/>
      <c r="G11" s="18"/>
      <c r="H11" s="18"/>
    </row>
    <row r="12" spans="1:8" x14ac:dyDescent="0.2">
      <c r="A12" s="26"/>
      <c r="B12" s="26"/>
      <c r="C12" s="32"/>
      <c r="D12" s="33"/>
      <c r="E12" s="34"/>
      <c r="F12" s="18"/>
      <c r="G12" s="18"/>
      <c r="H12" s="18"/>
    </row>
    <row r="13" spans="1:8" x14ac:dyDescent="0.2">
      <c r="A13" s="35" t="s">
        <v>36</v>
      </c>
      <c r="B13" s="35"/>
      <c r="C13" s="36"/>
      <c r="D13" s="37">
        <v>2368.4702696999998</v>
      </c>
      <c r="E13" s="38">
        <v>100</v>
      </c>
      <c r="F13" s="18"/>
      <c r="G13" s="18"/>
      <c r="H13" s="18"/>
    </row>
    <row r="16" spans="1:8" x14ac:dyDescent="0.2">
      <c r="A16" s="18" t="s">
        <v>39</v>
      </c>
    </row>
    <row r="17" spans="1:4" x14ac:dyDescent="0.2">
      <c r="A17" s="18" t="s">
        <v>40</v>
      </c>
    </row>
    <row r="18" spans="1:4" x14ac:dyDescent="0.2">
      <c r="A18" s="18" t="s">
        <v>41</v>
      </c>
      <c r="B18" s="18"/>
      <c r="C18" s="39" t="s">
        <v>43</v>
      </c>
      <c r="D18" s="41" t="s">
        <v>42</v>
      </c>
    </row>
    <row r="19" spans="1:4" x14ac:dyDescent="0.2">
      <c r="A19" s="9" t="s">
        <v>62</v>
      </c>
      <c r="C19" s="40">
        <v>9.5976999999999997</v>
      </c>
      <c r="D19" s="40">
        <v>9.8366000000000007</v>
      </c>
    </row>
    <row r="20" spans="1:4" x14ac:dyDescent="0.2">
      <c r="A20" s="9" t="s">
        <v>68</v>
      </c>
      <c r="C20" s="40">
        <v>9.5976999999999997</v>
      </c>
      <c r="D20" s="40">
        <v>9.8366000000000007</v>
      </c>
    </row>
    <row r="21" spans="1:4" x14ac:dyDescent="0.2">
      <c r="A21" s="9" t="s">
        <v>65</v>
      </c>
      <c r="C21" s="40">
        <v>10.4201</v>
      </c>
      <c r="D21" s="40">
        <v>10.729900000000001</v>
      </c>
    </row>
    <row r="22" spans="1:4" x14ac:dyDescent="0.2">
      <c r="A22" s="9" t="s">
        <v>69</v>
      </c>
      <c r="C22" s="40">
        <v>10.4201</v>
      </c>
      <c r="D22" s="40">
        <v>10.729900000000001</v>
      </c>
    </row>
    <row r="24" spans="1:4" x14ac:dyDescent="0.2">
      <c r="A24" s="9" t="s">
        <v>44</v>
      </c>
    </row>
    <row r="26" spans="1:4" x14ac:dyDescent="0.2">
      <c r="A26" s="18" t="s">
        <v>45</v>
      </c>
      <c r="D26" s="41" t="s">
        <v>46</v>
      </c>
    </row>
    <row r="28" spans="1:4" x14ac:dyDescent="0.2">
      <c r="A28" s="18" t="s">
        <v>201</v>
      </c>
      <c r="D28" s="45">
        <v>8.5500000000000007E-2</v>
      </c>
    </row>
    <row r="30" spans="1:4" x14ac:dyDescent="0.2">
      <c r="A30" s="18" t="s">
        <v>1216</v>
      </c>
      <c r="D30" s="9"/>
    </row>
    <row r="31" spans="1:4" x14ac:dyDescent="0.2">
      <c r="A31" s="49"/>
      <c r="D31" s="9"/>
    </row>
    <row r="32" spans="1:4" x14ac:dyDescent="0.2">
      <c r="A32" s="47" t="s">
        <v>813</v>
      </c>
      <c r="D32" s="9"/>
    </row>
    <row r="33" spans="1:4" x14ac:dyDescent="0.2">
      <c r="A33" s="58"/>
      <c r="D33" s="9"/>
    </row>
    <row r="34" spans="1:4" x14ac:dyDescent="0.2">
      <c r="A34" s="56"/>
      <c r="D34" s="9"/>
    </row>
    <row r="35" spans="1:4" x14ac:dyDescent="0.2">
      <c r="A35" s="56"/>
      <c r="D35" s="9"/>
    </row>
    <row r="36" spans="1:4" x14ac:dyDescent="0.2">
      <c r="A36" s="56"/>
      <c r="D36" s="9"/>
    </row>
    <row r="37" spans="1:4" x14ac:dyDescent="0.2">
      <c r="A37" s="56"/>
      <c r="D37" s="9"/>
    </row>
    <row r="38" spans="1:4" x14ac:dyDescent="0.2">
      <c r="A38" s="56"/>
      <c r="D38" s="9"/>
    </row>
    <row r="39" spans="1:4" x14ac:dyDescent="0.2">
      <c r="A39" s="56"/>
      <c r="D39" s="9"/>
    </row>
    <row r="40" spans="1:4" x14ac:dyDescent="0.2">
      <c r="A40" s="56"/>
      <c r="D40" s="9"/>
    </row>
    <row r="41" spans="1:4" x14ac:dyDescent="0.2">
      <c r="A41" s="56"/>
      <c r="D41" s="9"/>
    </row>
    <row r="42" spans="1:4" x14ac:dyDescent="0.2">
      <c r="A42" s="56"/>
      <c r="D42" s="9"/>
    </row>
    <row r="43" spans="1:4" x14ac:dyDescent="0.2">
      <c r="A43" s="56"/>
      <c r="D43" s="9"/>
    </row>
    <row r="44" spans="1:4" x14ac:dyDescent="0.2">
      <c r="A44" s="56"/>
      <c r="D44" s="9"/>
    </row>
    <row r="45" spans="1:4" x14ac:dyDescent="0.2">
      <c r="A45" s="56"/>
      <c r="D45" s="9"/>
    </row>
    <row r="46" spans="1:4" x14ac:dyDescent="0.2">
      <c r="A46" s="47" t="s">
        <v>1224</v>
      </c>
      <c r="D46" s="9"/>
    </row>
    <row r="47" spans="1:4" x14ac:dyDescent="0.2">
      <c r="A47" s="56"/>
      <c r="D47" s="9"/>
    </row>
    <row r="48" spans="1:4" x14ac:dyDescent="0.2">
      <c r="A48" s="47" t="s">
        <v>864</v>
      </c>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x14ac:dyDescent="0.2">
      <c r="A60" s="56"/>
      <c r="D60" s="9"/>
    </row>
    <row r="61" spans="1:4" x14ac:dyDescent="0.2">
      <c r="D61" s="9"/>
    </row>
    <row r="62" spans="1:4" x14ac:dyDescent="0.2">
      <c r="A62" s="49"/>
      <c r="D62" s="9"/>
    </row>
    <row r="63" spans="1:4" x14ac:dyDescent="0.2">
      <c r="A63" s="18" t="s">
        <v>1225</v>
      </c>
      <c r="D63" s="9"/>
    </row>
  </sheetData>
  <mergeCells count="1">
    <mergeCell ref="A1:E1"/>
  </mergeCells>
  <conditionalFormatting sqref="E5:E13">
    <cfRule type="cellIs" dxfId="4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2"/>
  <sheetViews>
    <sheetView workbookViewId="0">
      <selection sqref="A1:E1"/>
    </sheetView>
  </sheetViews>
  <sheetFormatPr defaultColWidth="9.109375" defaultRowHeight="10.199999999999999" x14ac:dyDescent="0.2"/>
  <cols>
    <col min="1" max="1" width="3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5" t="s">
        <v>24</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x14ac:dyDescent="0.2">
      <c r="A6" s="27" t="s">
        <v>681</v>
      </c>
      <c r="B6" s="52" t="s">
        <v>680</v>
      </c>
      <c r="C6" s="31">
        <v>288368.212</v>
      </c>
      <c r="D6" s="29">
        <v>2243.8017089999998</v>
      </c>
      <c r="E6" s="30">
        <v>43.684973849758997</v>
      </c>
    </row>
    <row r="7" spans="1:8" x14ac:dyDescent="0.2">
      <c r="A7" s="27" t="s">
        <v>683</v>
      </c>
      <c r="B7" s="52" t="s">
        <v>682</v>
      </c>
      <c r="C7" s="31">
        <v>1850013</v>
      </c>
      <c r="D7" s="29">
        <v>767.75539500000002</v>
      </c>
      <c r="E7" s="30">
        <v>14.9475660968874</v>
      </c>
    </row>
    <row r="8" spans="1:8" x14ac:dyDescent="0.2">
      <c r="A8" s="27" t="s">
        <v>685</v>
      </c>
      <c r="B8" s="52" t="s">
        <v>684</v>
      </c>
      <c r="C8" s="31">
        <v>5921.3509999999997</v>
      </c>
      <c r="D8" s="29">
        <v>186.5592748</v>
      </c>
      <c r="E8" s="30">
        <v>3.6321556438693299</v>
      </c>
    </row>
    <row r="9" spans="1:8" ht="20.399999999999999" x14ac:dyDescent="0.2">
      <c r="A9" s="27" t="s">
        <v>686</v>
      </c>
      <c r="B9" s="52" t="s">
        <v>734</v>
      </c>
      <c r="C9" s="31">
        <v>5159.3100000000004</v>
      </c>
      <c r="D9" s="29">
        <v>167.404405</v>
      </c>
      <c r="E9" s="30">
        <v>3.2592260828692798</v>
      </c>
    </row>
    <row r="10" spans="1:8" ht="20.399999999999999" x14ac:dyDescent="0.2">
      <c r="A10" s="27" t="s">
        <v>688</v>
      </c>
      <c r="B10" s="52" t="s">
        <v>687</v>
      </c>
      <c r="C10" s="31">
        <v>23973.544999999998</v>
      </c>
      <c r="D10" s="29">
        <v>0</v>
      </c>
      <c r="E10" s="29">
        <v>0</v>
      </c>
    </row>
    <row r="11" spans="1:8" ht="20.399999999999999" x14ac:dyDescent="0.2">
      <c r="A11" s="27" t="s">
        <v>690</v>
      </c>
      <c r="B11" s="52" t="s">
        <v>689</v>
      </c>
      <c r="C11" s="31">
        <v>20869.901999999998</v>
      </c>
      <c r="D11" s="29">
        <v>0</v>
      </c>
      <c r="E11" s="29">
        <v>0</v>
      </c>
    </row>
    <row r="12" spans="1:8" x14ac:dyDescent="0.2">
      <c r="A12" s="26" t="s">
        <v>33</v>
      </c>
      <c r="B12" s="26"/>
      <c r="C12" s="32"/>
      <c r="D12" s="33">
        <f>SUM(D6:D11)</f>
        <v>3365.5207837999997</v>
      </c>
      <c r="E12" s="34">
        <f>SUM(E6:E11)</f>
        <v>65.523921673385004</v>
      </c>
      <c r="F12" s="18"/>
      <c r="G12" s="18"/>
      <c r="H12" s="18"/>
    </row>
    <row r="13" spans="1:8" x14ac:dyDescent="0.2">
      <c r="A13" s="27"/>
      <c r="B13" s="27"/>
      <c r="C13" s="28"/>
      <c r="D13" s="29"/>
      <c r="E13" s="30"/>
    </row>
    <row r="14" spans="1:8" x14ac:dyDescent="0.2">
      <c r="A14" s="26" t="s">
        <v>35</v>
      </c>
      <c r="B14" s="26"/>
      <c r="C14" s="32"/>
      <c r="D14" s="33">
        <f>D12</f>
        <v>3365.5207837999997</v>
      </c>
      <c r="E14" s="34">
        <f>E12</f>
        <v>65.523921673385004</v>
      </c>
      <c r="F14" s="18"/>
      <c r="G14" s="18"/>
      <c r="H14" s="18"/>
    </row>
    <row r="15" spans="1:8" x14ac:dyDescent="0.2">
      <c r="A15" s="26"/>
      <c r="B15" s="26"/>
      <c r="C15" s="32"/>
      <c r="D15" s="33"/>
      <c r="E15" s="34"/>
      <c r="F15" s="18"/>
      <c r="G15" s="18"/>
      <c r="H15" s="18"/>
    </row>
    <row r="16" spans="1:8" x14ac:dyDescent="0.2">
      <c r="A16" s="26" t="s">
        <v>37</v>
      </c>
      <c r="B16" s="26"/>
      <c r="C16" s="32"/>
      <c r="D16" s="33">
        <f>D18-(D12)</f>
        <v>1770.8030165</v>
      </c>
      <c r="E16" s="34">
        <f>E18-(E12)</f>
        <v>34.476078326614996</v>
      </c>
      <c r="F16" s="18"/>
      <c r="G16" s="18"/>
      <c r="H16" s="18"/>
    </row>
    <row r="17" spans="1:8" x14ac:dyDescent="0.2">
      <c r="A17" s="26"/>
      <c r="B17" s="26"/>
      <c r="C17" s="32"/>
      <c r="D17" s="33"/>
      <c r="E17" s="34"/>
      <c r="F17" s="18"/>
      <c r="G17" s="18"/>
      <c r="H17" s="18"/>
    </row>
    <row r="18" spans="1:8" x14ac:dyDescent="0.2">
      <c r="A18" s="35" t="s">
        <v>36</v>
      </c>
      <c r="B18" s="35"/>
      <c r="C18" s="36"/>
      <c r="D18" s="37">
        <v>5136.3238002999997</v>
      </c>
      <c r="E18" s="38">
        <v>100</v>
      </c>
      <c r="F18" s="18"/>
      <c r="G18" s="18"/>
      <c r="H18" s="18"/>
    </row>
    <row r="19" spans="1:8" x14ac:dyDescent="0.2">
      <c r="C19" s="10"/>
      <c r="D19" s="13"/>
      <c r="E19" s="20"/>
    </row>
    <row r="20" spans="1:8" x14ac:dyDescent="0.2">
      <c r="A20" s="18" t="s">
        <v>735</v>
      </c>
    </row>
    <row r="21" spans="1:8" ht="25.5" customHeight="1" x14ac:dyDescent="0.3">
      <c r="A21" s="82" t="s">
        <v>736</v>
      </c>
      <c r="B21" s="81"/>
      <c r="C21" s="81"/>
      <c r="D21" s="81"/>
      <c r="E21" s="81"/>
    </row>
    <row r="23" spans="1:8" x14ac:dyDescent="0.2">
      <c r="A23" s="18" t="s">
        <v>39</v>
      </c>
    </row>
    <row r="24" spans="1:8" x14ac:dyDescent="0.2">
      <c r="A24" s="18" t="s">
        <v>40</v>
      </c>
    </row>
    <row r="25" spans="1:8" x14ac:dyDescent="0.2">
      <c r="A25" s="18" t="s">
        <v>41</v>
      </c>
      <c r="B25" s="18"/>
      <c r="C25" s="39" t="s">
        <v>43</v>
      </c>
      <c r="D25" s="19" t="s">
        <v>42</v>
      </c>
    </row>
    <row r="26" spans="1:8" x14ac:dyDescent="0.2">
      <c r="A26" s="9" t="s">
        <v>62</v>
      </c>
      <c r="C26" s="40">
        <v>12.1699</v>
      </c>
      <c r="D26" s="40">
        <v>14.2128</v>
      </c>
    </row>
    <row r="27" spans="1:8" x14ac:dyDescent="0.2">
      <c r="A27" s="9" t="s">
        <v>68</v>
      </c>
      <c r="C27" s="40">
        <v>12.1699</v>
      </c>
      <c r="D27" s="40">
        <v>14.2128</v>
      </c>
    </row>
    <row r="28" spans="1:8" x14ac:dyDescent="0.2">
      <c r="A28" s="9" t="s">
        <v>65</v>
      </c>
      <c r="C28" s="40">
        <v>13.1785</v>
      </c>
      <c r="D28" s="40">
        <v>15.4696</v>
      </c>
    </row>
    <row r="29" spans="1:8" x14ac:dyDescent="0.2">
      <c r="A29" s="9" t="s">
        <v>69</v>
      </c>
      <c r="C29" s="40">
        <v>13.1785</v>
      </c>
      <c r="D29" s="40">
        <v>15.4696</v>
      </c>
    </row>
    <row r="31" spans="1:8" x14ac:dyDescent="0.2">
      <c r="A31" s="9" t="s">
        <v>44</v>
      </c>
    </row>
    <row r="33" spans="1:4" x14ac:dyDescent="0.2">
      <c r="A33" s="18" t="s">
        <v>45</v>
      </c>
      <c r="D33" s="41" t="s">
        <v>46</v>
      </c>
    </row>
    <row r="35" spans="1:4" x14ac:dyDescent="0.2">
      <c r="A35" s="18" t="s">
        <v>201</v>
      </c>
      <c r="D35" s="45">
        <v>0.73150000000000004</v>
      </c>
    </row>
    <row r="37" spans="1:4" x14ac:dyDescent="0.2">
      <c r="A37" s="18" t="s">
        <v>724</v>
      </c>
      <c r="D37" s="41" t="s">
        <v>46</v>
      </c>
    </row>
    <row r="38" spans="1:4" x14ac:dyDescent="0.2">
      <c r="A38" s="9" t="s">
        <v>713</v>
      </c>
      <c r="D38" s="41"/>
    </row>
    <row r="39" spans="1:4" x14ac:dyDescent="0.2">
      <c r="A39" s="49" t="s">
        <v>714</v>
      </c>
      <c r="D39" s="41"/>
    </row>
    <row r="41" spans="1:4" x14ac:dyDescent="0.2">
      <c r="A41" s="18" t="s">
        <v>1213</v>
      </c>
      <c r="D41" s="9"/>
    </row>
    <row r="42" spans="1:4" x14ac:dyDescent="0.2">
      <c r="A42" s="49"/>
      <c r="D42" s="9"/>
    </row>
    <row r="43" spans="1:4" x14ac:dyDescent="0.2">
      <c r="A43" s="47" t="s">
        <v>813</v>
      </c>
      <c r="D43" s="9"/>
    </row>
    <row r="44" spans="1:4" x14ac:dyDescent="0.2">
      <c r="A44" s="58"/>
      <c r="D44" s="9"/>
    </row>
    <row r="45" spans="1:4" x14ac:dyDescent="0.2">
      <c r="A45" s="56"/>
      <c r="D45" s="9"/>
    </row>
    <row r="46" spans="1:4" x14ac:dyDescent="0.2">
      <c r="A46" s="56"/>
      <c r="D46" s="9"/>
    </row>
    <row r="47" spans="1:4" x14ac:dyDescent="0.2">
      <c r="A47" s="56"/>
      <c r="D47" s="9"/>
    </row>
    <row r="48" spans="1:4" x14ac:dyDescent="0.2">
      <c r="A48" s="56"/>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47" t="s">
        <v>1206</v>
      </c>
      <c r="D57" s="9"/>
    </row>
    <row r="58" spans="1:4" x14ac:dyDescent="0.2">
      <c r="A58" s="56"/>
      <c r="D58" s="9"/>
    </row>
    <row r="59" spans="1:4" x14ac:dyDescent="0.2">
      <c r="A59" s="47" t="s">
        <v>864</v>
      </c>
      <c r="D59" s="9"/>
    </row>
    <row r="60" spans="1:4" x14ac:dyDescent="0.2">
      <c r="A60" s="56"/>
      <c r="D60" s="9"/>
    </row>
    <row r="61" spans="1:4" x14ac:dyDescent="0.2">
      <c r="A61" s="56"/>
      <c r="D61" s="9"/>
    </row>
    <row r="62" spans="1:4" x14ac:dyDescent="0.2">
      <c r="A62" s="56"/>
      <c r="D62" s="9"/>
    </row>
    <row r="63" spans="1:4" x14ac:dyDescent="0.2">
      <c r="A63" s="56"/>
      <c r="D63" s="9"/>
    </row>
    <row r="64" spans="1:4" x14ac:dyDescent="0.2">
      <c r="A64" s="56"/>
      <c r="D64" s="9"/>
    </row>
    <row r="65" spans="1:4" x14ac:dyDescent="0.2">
      <c r="A65" s="56"/>
      <c r="D65" s="9"/>
    </row>
    <row r="66" spans="1:4" x14ac:dyDescent="0.2">
      <c r="A66" s="56"/>
      <c r="D66" s="9"/>
    </row>
    <row r="67" spans="1:4" x14ac:dyDescent="0.2">
      <c r="A67" s="56"/>
      <c r="D67" s="9"/>
    </row>
    <row r="68" spans="1:4" x14ac:dyDescent="0.2">
      <c r="A68" s="56"/>
      <c r="D68" s="9"/>
    </row>
    <row r="69" spans="1:4" x14ac:dyDescent="0.2">
      <c r="A69" s="56"/>
      <c r="D69" s="9"/>
    </row>
    <row r="70" spans="1:4" x14ac:dyDescent="0.2">
      <c r="A70" s="56"/>
      <c r="D70" s="9"/>
    </row>
    <row r="71" spans="1:4" x14ac:dyDescent="0.2">
      <c r="A71" s="56"/>
      <c r="D71" s="9"/>
    </row>
    <row r="72" spans="1:4" x14ac:dyDescent="0.2">
      <c r="D72" s="9"/>
    </row>
  </sheetData>
  <mergeCells count="2">
    <mergeCell ref="A1:E1"/>
    <mergeCell ref="A21:E21"/>
  </mergeCells>
  <conditionalFormatting sqref="E5:E9 E12:E19">
    <cfRule type="cellIs" dxfId="40" priority="1" stopIfTrue="1" operator="between">
      <formula>0.009</formula>
      <formula>-0.009</formula>
    </cfRule>
  </conditionalFormatting>
  <hyperlinks>
    <hyperlink ref="A39"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7"/>
  <sheetViews>
    <sheetView workbookViewId="0">
      <selection sqref="A1:E1"/>
    </sheetView>
  </sheetViews>
  <sheetFormatPr defaultColWidth="9.109375" defaultRowHeight="10.199999999999999" x14ac:dyDescent="0.2"/>
  <cols>
    <col min="1" max="1" width="35" style="9" bestFit="1" customWidth="1"/>
    <col min="2" max="2" width="34.44140625" style="9" bestFit="1"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25</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x14ac:dyDescent="0.2">
      <c r="A6" s="27" t="s">
        <v>692</v>
      </c>
      <c r="B6" s="27" t="s">
        <v>691</v>
      </c>
      <c r="C6" s="31">
        <v>3856419.514</v>
      </c>
      <c r="D6" s="29">
        <v>1574.097892</v>
      </c>
      <c r="E6" s="30">
        <v>79.811796164427093</v>
      </c>
    </row>
    <row r="7" spans="1:8" x14ac:dyDescent="0.2">
      <c r="A7" s="27" t="s">
        <v>681</v>
      </c>
      <c r="B7" s="27" t="s">
        <v>680</v>
      </c>
      <c r="C7" s="31">
        <v>24747.644</v>
      </c>
      <c r="D7" s="29">
        <v>192.56216040000001</v>
      </c>
      <c r="E7" s="30">
        <v>9.7635172329082192</v>
      </c>
    </row>
    <row r="8" spans="1:8" x14ac:dyDescent="0.2">
      <c r="A8" s="27" t="s">
        <v>694</v>
      </c>
      <c r="B8" s="27" t="s">
        <v>693</v>
      </c>
      <c r="C8" s="31">
        <v>43506.345000000001</v>
      </c>
      <c r="D8" s="29">
        <v>188.18765239999999</v>
      </c>
      <c r="E8" s="30">
        <v>9.5417156902023592</v>
      </c>
    </row>
    <row r="9" spans="1:8" x14ac:dyDescent="0.2">
      <c r="A9" s="26" t="s">
        <v>33</v>
      </c>
      <c r="B9" s="26"/>
      <c r="C9" s="32"/>
      <c r="D9" s="33">
        <f>SUM(D6:D8)</f>
        <v>1954.8477048</v>
      </c>
      <c r="E9" s="34">
        <f>SUM(E6:E8)</f>
        <v>99.117029087537674</v>
      </c>
      <c r="F9" s="18"/>
      <c r="G9" s="18"/>
      <c r="H9" s="18"/>
    </row>
    <row r="10" spans="1:8" x14ac:dyDescent="0.2">
      <c r="A10" s="27"/>
      <c r="B10" s="27"/>
      <c r="C10" s="28"/>
      <c r="D10" s="29"/>
      <c r="E10" s="30"/>
    </row>
    <row r="11" spans="1:8" x14ac:dyDescent="0.2">
      <c r="A11" s="26" t="s">
        <v>35</v>
      </c>
      <c r="B11" s="26"/>
      <c r="C11" s="32"/>
      <c r="D11" s="33">
        <f>D9</f>
        <v>1954.8477048</v>
      </c>
      <c r="E11" s="34">
        <f>E9</f>
        <v>99.117029087537674</v>
      </c>
      <c r="F11" s="18"/>
      <c r="G11" s="18"/>
      <c r="H11" s="18"/>
    </row>
    <row r="12" spans="1:8" x14ac:dyDescent="0.2">
      <c r="A12" s="26"/>
      <c r="B12" s="26"/>
      <c r="C12" s="32"/>
      <c r="D12" s="33"/>
      <c r="E12" s="34"/>
      <c r="F12" s="18"/>
      <c r="G12" s="18"/>
      <c r="H12" s="18"/>
    </row>
    <row r="13" spans="1:8" x14ac:dyDescent="0.2">
      <c r="A13" s="26" t="s">
        <v>37</v>
      </c>
      <c r="B13" s="26"/>
      <c r="C13" s="32"/>
      <c r="D13" s="33">
        <f>D15-(D9)</f>
        <v>17.414501599999994</v>
      </c>
      <c r="E13" s="34">
        <f>E15-(E9)</f>
        <v>0.8829709124623264</v>
      </c>
      <c r="F13" s="18"/>
      <c r="G13" s="18"/>
      <c r="H13" s="18"/>
    </row>
    <row r="14" spans="1:8" x14ac:dyDescent="0.2">
      <c r="A14" s="26"/>
      <c r="B14" s="26"/>
      <c r="C14" s="32"/>
      <c r="D14" s="33"/>
      <c r="E14" s="34"/>
      <c r="F14" s="18"/>
      <c r="G14" s="18"/>
      <c r="H14" s="18"/>
    </row>
    <row r="15" spans="1:8" x14ac:dyDescent="0.2">
      <c r="A15" s="35" t="s">
        <v>36</v>
      </c>
      <c r="B15" s="35"/>
      <c r="C15" s="36"/>
      <c r="D15" s="37">
        <v>1972.2622064</v>
      </c>
      <c r="E15" s="38">
        <v>100</v>
      </c>
      <c r="F15" s="18"/>
      <c r="G15" s="18"/>
      <c r="H15" s="18"/>
    </row>
    <row r="18" spans="1:4" x14ac:dyDescent="0.2">
      <c r="A18" s="18" t="s">
        <v>39</v>
      </c>
    </row>
    <row r="19" spans="1:4" x14ac:dyDescent="0.2">
      <c r="A19" s="18" t="s">
        <v>40</v>
      </c>
    </row>
    <row r="20" spans="1:4" x14ac:dyDescent="0.2">
      <c r="A20" s="18" t="s">
        <v>41</v>
      </c>
      <c r="B20" s="18"/>
      <c r="C20" s="39" t="s">
        <v>43</v>
      </c>
      <c r="D20" s="41" t="s">
        <v>42</v>
      </c>
    </row>
    <row r="21" spans="1:4" x14ac:dyDescent="0.2">
      <c r="A21" s="9" t="s">
        <v>76</v>
      </c>
      <c r="C21" s="40">
        <v>43.962000000000003</v>
      </c>
      <c r="D21" s="40">
        <v>46.467100000000002</v>
      </c>
    </row>
    <row r="22" spans="1:4" x14ac:dyDescent="0.2">
      <c r="A22" s="9" t="s">
        <v>695</v>
      </c>
      <c r="C22" s="40">
        <v>14.2249</v>
      </c>
      <c r="D22" s="40">
        <v>14.493499999999999</v>
      </c>
    </row>
    <row r="23" spans="1:4" x14ac:dyDescent="0.2">
      <c r="A23" s="9" t="s">
        <v>77</v>
      </c>
      <c r="C23" s="40">
        <v>45.618600000000001</v>
      </c>
      <c r="D23" s="40">
        <v>48.363100000000003</v>
      </c>
    </row>
    <row r="24" spans="1:4" x14ac:dyDescent="0.2">
      <c r="A24" s="9" t="s">
        <v>696</v>
      </c>
      <c r="C24" s="40">
        <v>14.8116</v>
      </c>
      <c r="D24" s="40">
        <v>15.141299999999999</v>
      </c>
    </row>
    <row r="26" spans="1:4" x14ac:dyDescent="0.2">
      <c r="A26" s="18" t="s">
        <v>45</v>
      </c>
    </row>
    <row r="27" spans="1:4" x14ac:dyDescent="0.2">
      <c r="A27" s="77" t="s">
        <v>59</v>
      </c>
      <c r="B27" s="78"/>
      <c r="C27" s="43" t="s">
        <v>60</v>
      </c>
    </row>
    <row r="28" spans="1:4" x14ac:dyDescent="0.2">
      <c r="A28" s="73" t="s">
        <v>695</v>
      </c>
      <c r="B28" s="74"/>
      <c r="C28" s="44">
        <v>0.53</v>
      </c>
    </row>
    <row r="29" spans="1:4" x14ac:dyDescent="0.2">
      <c r="A29" s="73" t="s">
        <v>696</v>
      </c>
      <c r="B29" s="74"/>
      <c r="C29" s="44">
        <v>0.53</v>
      </c>
    </row>
    <row r="30" spans="1:4" x14ac:dyDescent="0.2">
      <c r="A30" s="9" t="s">
        <v>61</v>
      </c>
    </row>
    <row r="31" spans="1:4" x14ac:dyDescent="0.2">
      <c r="A31" s="9" t="s">
        <v>44</v>
      </c>
    </row>
    <row r="33" spans="1:4" x14ac:dyDescent="0.2">
      <c r="A33" s="18" t="s">
        <v>201</v>
      </c>
      <c r="D33" s="45">
        <v>5.3900000000000003E-2</v>
      </c>
    </row>
    <row r="35" spans="1:4" x14ac:dyDescent="0.2">
      <c r="A35" s="18" t="s">
        <v>1216</v>
      </c>
      <c r="D35" s="9"/>
    </row>
    <row r="36" spans="1:4" x14ac:dyDescent="0.2">
      <c r="A36" s="49"/>
      <c r="D36" s="9"/>
    </row>
    <row r="37" spans="1:4" x14ac:dyDescent="0.2">
      <c r="A37" s="47" t="s">
        <v>813</v>
      </c>
      <c r="D37" s="9"/>
    </row>
    <row r="38" spans="1:4" x14ac:dyDescent="0.2">
      <c r="A38" s="58"/>
      <c r="D38" s="9"/>
    </row>
    <row r="39" spans="1:4" x14ac:dyDescent="0.2">
      <c r="A39" s="56"/>
      <c r="D39" s="9"/>
    </row>
    <row r="40" spans="1:4" x14ac:dyDescent="0.2">
      <c r="A40" s="56"/>
      <c r="D40" s="9"/>
    </row>
    <row r="41" spans="1:4" x14ac:dyDescent="0.2">
      <c r="A41" s="56"/>
      <c r="D41" s="9"/>
    </row>
    <row r="42" spans="1:4" x14ac:dyDescent="0.2">
      <c r="A42" s="56"/>
      <c r="D42" s="9"/>
    </row>
    <row r="43" spans="1:4" x14ac:dyDescent="0.2">
      <c r="A43" s="56"/>
      <c r="D43" s="9"/>
    </row>
    <row r="44" spans="1:4" x14ac:dyDescent="0.2">
      <c r="A44" s="56"/>
      <c r="D44" s="9"/>
    </row>
    <row r="45" spans="1:4" x14ac:dyDescent="0.2">
      <c r="A45" s="56"/>
      <c r="D45" s="9"/>
    </row>
    <row r="46" spans="1:4" x14ac:dyDescent="0.2">
      <c r="A46" s="56"/>
      <c r="D46" s="9"/>
    </row>
    <row r="47" spans="1:4" x14ac:dyDescent="0.2">
      <c r="A47" s="56"/>
      <c r="D47" s="9"/>
    </row>
    <row r="48" spans="1:4" x14ac:dyDescent="0.2">
      <c r="A48" s="56"/>
      <c r="D48" s="9"/>
    </row>
    <row r="49" spans="1:4" x14ac:dyDescent="0.2">
      <c r="A49" s="56"/>
      <c r="D49" s="9"/>
    </row>
    <row r="50" spans="1:4" x14ac:dyDescent="0.2">
      <c r="A50" s="56"/>
      <c r="D50" s="9"/>
    </row>
    <row r="51" spans="1:4" ht="20.399999999999999" x14ac:dyDescent="0.2">
      <c r="A51" s="60" t="s">
        <v>1226</v>
      </c>
      <c r="D51" s="9"/>
    </row>
    <row r="52" spans="1:4" x14ac:dyDescent="0.2">
      <c r="A52" s="56"/>
      <c r="D52" s="9"/>
    </row>
    <row r="53" spans="1:4" x14ac:dyDescent="0.2">
      <c r="A53" s="47" t="s">
        <v>864</v>
      </c>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x14ac:dyDescent="0.2">
      <c r="A60" s="56"/>
      <c r="D60" s="9"/>
    </row>
    <row r="61" spans="1:4" x14ac:dyDescent="0.2">
      <c r="A61" s="56"/>
      <c r="D61" s="9"/>
    </row>
    <row r="62" spans="1:4" x14ac:dyDescent="0.2">
      <c r="A62" s="56"/>
      <c r="D62" s="9"/>
    </row>
    <row r="63" spans="1:4" x14ac:dyDescent="0.2">
      <c r="A63" s="56"/>
      <c r="D63" s="9"/>
    </row>
    <row r="64" spans="1:4" x14ac:dyDescent="0.2">
      <c r="A64" s="56"/>
      <c r="D64" s="9"/>
    </row>
    <row r="65" spans="1:4" x14ac:dyDescent="0.2">
      <c r="A65" s="56"/>
      <c r="D65" s="9"/>
    </row>
    <row r="66" spans="1:4" x14ac:dyDescent="0.2">
      <c r="D66" s="9"/>
    </row>
    <row r="67" spans="1:4" x14ac:dyDescent="0.2">
      <c r="D67" s="9"/>
    </row>
  </sheetData>
  <mergeCells count="4">
    <mergeCell ref="A1:E1"/>
    <mergeCell ref="A27:B27"/>
    <mergeCell ref="A28:B28"/>
    <mergeCell ref="A29:B29"/>
  </mergeCells>
  <conditionalFormatting sqref="E5:E15">
    <cfRule type="cellIs" dxfId="3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4"/>
  <sheetViews>
    <sheetView workbookViewId="0">
      <selection sqref="A1:E1"/>
    </sheetView>
  </sheetViews>
  <sheetFormatPr defaultColWidth="9.109375" defaultRowHeight="10.199999999999999" x14ac:dyDescent="0.2"/>
  <cols>
    <col min="1" max="1" width="3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26</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x14ac:dyDescent="0.2">
      <c r="A6" s="27" t="s">
        <v>698</v>
      </c>
      <c r="B6" s="52" t="s">
        <v>697</v>
      </c>
      <c r="C6" s="31">
        <v>1456753.898</v>
      </c>
      <c r="D6" s="29">
        <v>1224.924626</v>
      </c>
      <c r="E6" s="30">
        <v>77.644482832185105</v>
      </c>
    </row>
    <row r="7" spans="1:8" x14ac:dyDescent="0.2">
      <c r="A7" s="27" t="s">
        <v>681</v>
      </c>
      <c r="B7" s="52" t="s">
        <v>680</v>
      </c>
      <c r="C7" s="31">
        <v>19851.688999999998</v>
      </c>
      <c r="D7" s="29">
        <v>154.46658769999999</v>
      </c>
      <c r="E7" s="30">
        <v>9.7911969946948094</v>
      </c>
    </row>
    <row r="8" spans="1:8" x14ac:dyDescent="0.2">
      <c r="A8" s="27" t="s">
        <v>694</v>
      </c>
      <c r="B8" s="52" t="s">
        <v>693</v>
      </c>
      <c r="C8" s="31">
        <v>34989.021999999997</v>
      </c>
      <c r="D8" s="29">
        <v>151.34578440000001</v>
      </c>
      <c r="E8" s="30">
        <v>9.5933781631469905</v>
      </c>
    </row>
    <row r="9" spans="1:8" ht="20.399999999999999" x14ac:dyDescent="0.2">
      <c r="A9" s="27" t="s">
        <v>699</v>
      </c>
      <c r="B9" s="52" t="s">
        <v>737</v>
      </c>
      <c r="C9" s="31">
        <v>49574.875999999997</v>
      </c>
      <c r="D9" s="29">
        <v>30.282069400000001</v>
      </c>
      <c r="E9" s="30">
        <v>1.9194941204907601</v>
      </c>
    </row>
    <row r="10" spans="1:8" ht="20.399999999999999" x14ac:dyDescent="0.2">
      <c r="A10" s="27" t="s">
        <v>701</v>
      </c>
      <c r="B10" s="52" t="s">
        <v>700</v>
      </c>
      <c r="C10" s="31">
        <v>489502.28</v>
      </c>
      <c r="D10" s="29">
        <v>0</v>
      </c>
      <c r="E10" s="29">
        <v>0</v>
      </c>
    </row>
    <row r="11" spans="1:8" ht="20.399999999999999" x14ac:dyDescent="0.2">
      <c r="A11" s="27" t="s">
        <v>703</v>
      </c>
      <c r="B11" s="52" t="s">
        <v>702</v>
      </c>
      <c r="C11" s="31">
        <v>338628.01899999997</v>
      </c>
      <c r="D11" s="29">
        <v>0</v>
      </c>
      <c r="E11" s="29">
        <v>0</v>
      </c>
    </row>
    <row r="12" spans="1:8" x14ac:dyDescent="0.2">
      <c r="A12" s="26" t="s">
        <v>33</v>
      </c>
      <c r="B12" s="26"/>
      <c r="C12" s="32"/>
      <c r="D12" s="33">
        <f>SUM(D6:D11)</f>
        <v>1561.0190674999999</v>
      </c>
      <c r="E12" s="34">
        <f>SUM(E6:E11)</f>
        <v>98.948552110517667</v>
      </c>
      <c r="F12" s="18"/>
      <c r="G12" s="18"/>
      <c r="H12" s="18"/>
    </row>
    <row r="13" spans="1:8" x14ac:dyDescent="0.2">
      <c r="A13" s="27"/>
      <c r="B13" s="27"/>
      <c r="C13" s="28"/>
      <c r="D13" s="29"/>
      <c r="E13" s="30"/>
    </row>
    <row r="14" spans="1:8" x14ac:dyDescent="0.2">
      <c r="A14" s="26" t="s">
        <v>35</v>
      </c>
      <c r="B14" s="26"/>
      <c r="C14" s="32"/>
      <c r="D14" s="33">
        <f>D12</f>
        <v>1561.0190674999999</v>
      </c>
      <c r="E14" s="34">
        <f>E12</f>
        <v>98.948552110517667</v>
      </c>
      <c r="F14" s="18"/>
      <c r="G14" s="18"/>
      <c r="H14" s="18"/>
    </row>
    <row r="15" spans="1:8" x14ac:dyDescent="0.2">
      <c r="A15" s="26"/>
      <c r="B15" s="26"/>
      <c r="C15" s="32"/>
      <c r="D15" s="33"/>
      <c r="E15" s="34"/>
      <c r="F15" s="18"/>
      <c r="G15" s="18"/>
      <c r="H15" s="18"/>
    </row>
    <row r="16" spans="1:8" x14ac:dyDescent="0.2">
      <c r="A16" s="26" t="s">
        <v>37</v>
      </c>
      <c r="B16" s="26"/>
      <c r="C16" s="32"/>
      <c r="D16" s="33">
        <f>D18-(D12)</f>
        <v>16.587713200000053</v>
      </c>
      <c r="E16" s="34">
        <f>E18-(E12)</f>
        <v>1.0514478894823327</v>
      </c>
      <c r="F16" s="18"/>
      <c r="G16" s="18"/>
      <c r="H16" s="18"/>
    </row>
    <row r="17" spans="1:8" x14ac:dyDescent="0.2">
      <c r="A17" s="26"/>
      <c r="B17" s="26"/>
      <c r="C17" s="32"/>
      <c r="D17" s="33"/>
      <c r="E17" s="34"/>
      <c r="F17" s="18"/>
      <c r="G17" s="18"/>
      <c r="H17" s="18"/>
    </row>
    <row r="18" spans="1:8" x14ac:dyDescent="0.2">
      <c r="A18" s="35" t="s">
        <v>36</v>
      </c>
      <c r="B18" s="35"/>
      <c r="C18" s="36"/>
      <c r="D18" s="37">
        <v>1577.6067806999999</v>
      </c>
      <c r="E18" s="38">
        <v>100</v>
      </c>
      <c r="F18" s="18"/>
      <c r="G18" s="18"/>
      <c r="H18" s="18"/>
    </row>
    <row r="19" spans="1:8" x14ac:dyDescent="0.2">
      <c r="C19" s="10"/>
      <c r="D19" s="13"/>
      <c r="E19" s="20"/>
    </row>
    <row r="20" spans="1:8" x14ac:dyDescent="0.2">
      <c r="A20" s="18" t="s">
        <v>735</v>
      </c>
    </row>
    <row r="21" spans="1:8" ht="25.5" customHeight="1" x14ac:dyDescent="0.2">
      <c r="A21" s="83" t="s">
        <v>736</v>
      </c>
      <c r="B21" s="84"/>
      <c r="C21" s="84"/>
      <c r="D21" s="84"/>
      <c r="E21" s="84"/>
    </row>
    <row r="23" spans="1:8" x14ac:dyDescent="0.2">
      <c r="A23" s="18" t="s">
        <v>39</v>
      </c>
    </row>
    <row r="24" spans="1:8" x14ac:dyDescent="0.2">
      <c r="A24" s="18" t="s">
        <v>40</v>
      </c>
    </row>
    <row r="25" spans="1:8" x14ac:dyDescent="0.2">
      <c r="A25" s="18" t="s">
        <v>41</v>
      </c>
      <c r="B25" s="18"/>
      <c r="C25" s="39" t="s">
        <v>43</v>
      </c>
      <c r="D25" s="41" t="s">
        <v>42</v>
      </c>
    </row>
    <row r="26" spans="1:8" x14ac:dyDescent="0.2">
      <c r="A26" s="9" t="s">
        <v>76</v>
      </c>
      <c r="C26" s="40">
        <v>32.358199999999997</v>
      </c>
      <c r="D26" s="40">
        <v>35.970300000000002</v>
      </c>
    </row>
    <row r="27" spans="1:8" x14ac:dyDescent="0.2">
      <c r="A27" s="9" t="s">
        <v>695</v>
      </c>
      <c r="C27" s="40">
        <v>10.856</v>
      </c>
      <c r="D27" s="40">
        <v>11.6096</v>
      </c>
    </row>
    <row r="28" spans="1:8" x14ac:dyDescent="0.2">
      <c r="A28" s="9" t="s">
        <v>77</v>
      </c>
      <c r="C28" s="40">
        <v>34.2393</v>
      </c>
      <c r="D28" s="40">
        <v>38.209200000000003</v>
      </c>
    </row>
    <row r="29" spans="1:8" x14ac:dyDescent="0.2">
      <c r="A29" s="9" t="s">
        <v>696</v>
      </c>
      <c r="C29" s="40">
        <v>11.5192</v>
      </c>
      <c r="D29" s="40">
        <v>12.3942</v>
      </c>
    </row>
    <row r="31" spans="1:8" x14ac:dyDescent="0.2">
      <c r="A31" s="18" t="s">
        <v>45</v>
      </c>
    </row>
    <row r="32" spans="1:8" x14ac:dyDescent="0.2">
      <c r="A32" s="77" t="s">
        <v>59</v>
      </c>
      <c r="B32" s="78"/>
      <c r="C32" s="43" t="s">
        <v>60</v>
      </c>
    </row>
    <row r="33" spans="1:4" x14ac:dyDescent="0.2">
      <c r="A33" s="73" t="s">
        <v>695</v>
      </c>
      <c r="B33" s="74"/>
      <c r="C33" s="44">
        <v>0.44</v>
      </c>
    </row>
    <row r="34" spans="1:4" x14ac:dyDescent="0.2">
      <c r="A34" s="73" t="s">
        <v>696</v>
      </c>
      <c r="B34" s="74"/>
      <c r="C34" s="44">
        <v>0.44</v>
      </c>
    </row>
    <row r="35" spans="1:4" x14ac:dyDescent="0.2">
      <c r="A35" s="9" t="s">
        <v>61</v>
      </c>
    </row>
    <row r="36" spans="1:4" x14ac:dyDescent="0.2">
      <c r="A36" s="9" t="s">
        <v>44</v>
      </c>
    </row>
    <row r="38" spans="1:4" x14ac:dyDescent="0.2">
      <c r="A38" s="18" t="s">
        <v>201</v>
      </c>
      <c r="D38" s="45">
        <v>0.1077</v>
      </c>
    </row>
    <row r="40" spans="1:4" x14ac:dyDescent="0.2">
      <c r="A40" s="18" t="s">
        <v>724</v>
      </c>
      <c r="D40" s="41" t="s">
        <v>46</v>
      </c>
    </row>
    <row r="41" spans="1:4" x14ac:dyDescent="0.2">
      <c r="A41" s="9" t="s">
        <v>713</v>
      </c>
      <c r="D41" s="41"/>
    </row>
    <row r="42" spans="1:4" x14ac:dyDescent="0.2">
      <c r="A42" s="49" t="s">
        <v>714</v>
      </c>
      <c r="D42" s="41"/>
    </row>
    <row r="44" spans="1:4" x14ac:dyDescent="0.2">
      <c r="A44" s="18" t="s">
        <v>1213</v>
      </c>
      <c r="D44" s="9"/>
    </row>
    <row r="45" spans="1:4" x14ac:dyDescent="0.2">
      <c r="A45" s="49"/>
      <c r="D45" s="9"/>
    </row>
    <row r="46" spans="1:4" x14ac:dyDescent="0.2">
      <c r="A46" s="47" t="s">
        <v>813</v>
      </c>
      <c r="D46" s="9"/>
    </row>
    <row r="47" spans="1:4" x14ac:dyDescent="0.2">
      <c r="A47" s="58"/>
      <c r="D47" s="9"/>
    </row>
    <row r="48" spans="1:4" x14ac:dyDescent="0.2">
      <c r="A48" s="56"/>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ht="20.399999999999999" x14ac:dyDescent="0.2">
      <c r="A60" s="60" t="s">
        <v>1227</v>
      </c>
      <c r="D60" s="9"/>
    </row>
    <row r="61" spans="1:4" x14ac:dyDescent="0.2">
      <c r="A61" s="56"/>
      <c r="D61" s="9"/>
    </row>
    <row r="62" spans="1:4" x14ac:dyDescent="0.2">
      <c r="A62" s="47" t="s">
        <v>864</v>
      </c>
      <c r="D62" s="9"/>
    </row>
    <row r="63" spans="1:4" x14ac:dyDescent="0.2">
      <c r="A63" s="56"/>
      <c r="D63" s="9"/>
    </row>
    <row r="64" spans="1:4" x14ac:dyDescent="0.2">
      <c r="A64" s="56"/>
      <c r="D64" s="9"/>
    </row>
    <row r="65" spans="1:4" x14ac:dyDescent="0.2">
      <c r="A65" s="56"/>
      <c r="D65" s="9"/>
    </row>
    <row r="66" spans="1:4" x14ac:dyDescent="0.2">
      <c r="A66" s="56"/>
      <c r="D66" s="9"/>
    </row>
    <row r="67" spans="1:4" x14ac:dyDescent="0.2">
      <c r="A67" s="56"/>
      <c r="D67" s="9"/>
    </row>
    <row r="68" spans="1:4" x14ac:dyDescent="0.2">
      <c r="A68" s="56"/>
      <c r="D68" s="9"/>
    </row>
    <row r="69" spans="1:4" x14ac:dyDescent="0.2">
      <c r="A69" s="56"/>
      <c r="D69" s="9"/>
    </row>
    <row r="70" spans="1:4" x14ac:dyDescent="0.2">
      <c r="A70" s="56"/>
      <c r="D70" s="9"/>
    </row>
    <row r="71" spans="1:4" x14ac:dyDescent="0.2">
      <c r="A71" s="56"/>
      <c r="D71" s="9"/>
    </row>
    <row r="72" spans="1:4" x14ac:dyDescent="0.2">
      <c r="A72" s="56"/>
      <c r="D72" s="9"/>
    </row>
    <row r="73" spans="1:4" x14ac:dyDescent="0.2">
      <c r="A73" s="56"/>
      <c r="D73" s="9"/>
    </row>
    <row r="74" spans="1:4" x14ac:dyDescent="0.2">
      <c r="A74" s="56"/>
      <c r="D74" s="9"/>
    </row>
  </sheetData>
  <mergeCells count="5">
    <mergeCell ref="A1:E1"/>
    <mergeCell ref="A32:B32"/>
    <mergeCell ref="A33:B33"/>
    <mergeCell ref="A34:B34"/>
    <mergeCell ref="A21:E21"/>
  </mergeCells>
  <conditionalFormatting sqref="E5:E9 E12:E19">
    <cfRule type="cellIs" dxfId="38" priority="1" stopIfTrue="1" operator="between">
      <formula>0.009</formula>
      <formula>-0.009</formula>
    </cfRule>
  </conditionalFormatting>
  <hyperlinks>
    <hyperlink ref="A42"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6"/>
  <sheetViews>
    <sheetView workbookViewId="0">
      <selection sqref="A1:E1"/>
    </sheetView>
  </sheetViews>
  <sheetFormatPr defaultColWidth="9.109375" defaultRowHeight="10.199999999999999" x14ac:dyDescent="0.2"/>
  <cols>
    <col min="1" max="1" width="3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27</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x14ac:dyDescent="0.2">
      <c r="A6" s="27" t="s">
        <v>698</v>
      </c>
      <c r="B6" s="52" t="s">
        <v>697</v>
      </c>
      <c r="C6" s="31">
        <v>1496640.8659999999</v>
      </c>
      <c r="D6" s="29">
        <v>1258.4639420000001</v>
      </c>
      <c r="E6" s="30">
        <v>62.710787504050302</v>
      </c>
    </row>
    <row r="7" spans="1:8" x14ac:dyDescent="0.2">
      <c r="A7" s="27" t="s">
        <v>681</v>
      </c>
      <c r="B7" s="52" t="s">
        <v>680</v>
      </c>
      <c r="C7" s="31">
        <v>37737.892</v>
      </c>
      <c r="D7" s="29">
        <v>293.63966979999998</v>
      </c>
      <c r="E7" s="30">
        <v>14.6324215744493</v>
      </c>
    </row>
    <row r="8" spans="1:8" x14ac:dyDescent="0.2">
      <c r="A8" s="27" t="s">
        <v>694</v>
      </c>
      <c r="B8" s="52" t="s">
        <v>693</v>
      </c>
      <c r="C8" s="31">
        <v>44126.741999999998</v>
      </c>
      <c r="D8" s="29">
        <v>190.87119329999999</v>
      </c>
      <c r="E8" s="30">
        <v>9.5113435071156101</v>
      </c>
    </row>
    <row r="9" spans="1:8" x14ac:dyDescent="0.2">
      <c r="A9" s="27" t="s">
        <v>705</v>
      </c>
      <c r="B9" s="52" t="s">
        <v>704</v>
      </c>
      <c r="C9" s="31">
        <v>11222.725</v>
      </c>
      <c r="D9" s="29">
        <v>189.01561469999999</v>
      </c>
      <c r="E9" s="30">
        <v>9.4188777705949995</v>
      </c>
    </row>
    <row r="10" spans="1:8" ht="20.399999999999999" x14ac:dyDescent="0.2">
      <c r="A10" s="27" t="s">
        <v>699</v>
      </c>
      <c r="B10" s="52" t="s">
        <v>737</v>
      </c>
      <c r="C10" s="31">
        <v>64533.285000000003</v>
      </c>
      <c r="D10" s="29">
        <v>39.419189099999997</v>
      </c>
      <c r="E10" s="30">
        <v>1.96430609470102</v>
      </c>
    </row>
    <row r="11" spans="1:8" ht="20.399999999999999" x14ac:dyDescent="0.2">
      <c r="A11" s="27" t="s">
        <v>701</v>
      </c>
      <c r="B11" s="52" t="s">
        <v>700</v>
      </c>
      <c r="C11" s="31">
        <v>631308.71</v>
      </c>
      <c r="D11" s="29">
        <v>0</v>
      </c>
      <c r="E11" s="29">
        <v>0</v>
      </c>
    </row>
    <row r="12" spans="1:8" ht="20.399999999999999" x14ac:dyDescent="0.2">
      <c r="A12" s="27" t="s">
        <v>703</v>
      </c>
      <c r="B12" s="52" t="s">
        <v>702</v>
      </c>
      <c r="C12" s="31">
        <v>533448.80299999996</v>
      </c>
      <c r="D12" s="29">
        <v>0</v>
      </c>
      <c r="E12" s="29">
        <v>0</v>
      </c>
    </row>
    <row r="13" spans="1:8" x14ac:dyDescent="0.2">
      <c r="A13" s="26" t="s">
        <v>33</v>
      </c>
      <c r="B13" s="26"/>
      <c r="C13" s="32"/>
      <c r="D13" s="33">
        <f>SUM(D6:D12)</f>
        <v>1971.4096089000002</v>
      </c>
      <c r="E13" s="34">
        <f>SUM(E6:E12)</f>
        <v>98.237736450911228</v>
      </c>
      <c r="F13" s="18"/>
      <c r="G13" s="18"/>
      <c r="H13" s="18"/>
    </row>
    <row r="14" spans="1:8" x14ac:dyDescent="0.2">
      <c r="A14" s="27"/>
      <c r="B14" s="27"/>
      <c r="C14" s="28"/>
      <c r="D14" s="29"/>
      <c r="E14" s="30"/>
    </row>
    <row r="15" spans="1:8" x14ac:dyDescent="0.2">
      <c r="A15" s="26" t="s">
        <v>35</v>
      </c>
      <c r="B15" s="26"/>
      <c r="C15" s="32"/>
      <c r="D15" s="33">
        <f>D13</f>
        <v>1971.4096089000002</v>
      </c>
      <c r="E15" s="34">
        <f>E13</f>
        <v>98.237736450911228</v>
      </c>
      <c r="F15" s="18"/>
      <c r="G15" s="18"/>
      <c r="H15" s="18"/>
    </row>
    <row r="16" spans="1:8" x14ac:dyDescent="0.2">
      <c r="A16" s="26"/>
      <c r="B16" s="26"/>
      <c r="C16" s="32"/>
      <c r="D16" s="33"/>
      <c r="E16" s="34"/>
      <c r="F16" s="18"/>
      <c r="G16" s="18"/>
      <c r="H16" s="18"/>
    </row>
    <row r="17" spans="1:8" x14ac:dyDescent="0.2">
      <c r="A17" s="26" t="s">
        <v>37</v>
      </c>
      <c r="B17" s="26"/>
      <c r="C17" s="32"/>
      <c r="D17" s="33">
        <f>D19-(D13)</f>
        <v>35.364651299999878</v>
      </c>
      <c r="E17" s="34">
        <f>E19-(E13)</f>
        <v>1.7622635490887717</v>
      </c>
      <c r="F17" s="18"/>
      <c r="G17" s="18"/>
      <c r="H17" s="18"/>
    </row>
    <row r="18" spans="1:8" x14ac:dyDescent="0.2">
      <c r="A18" s="26"/>
      <c r="B18" s="26"/>
      <c r="C18" s="32"/>
      <c r="D18" s="33"/>
      <c r="E18" s="34"/>
      <c r="F18" s="18"/>
      <c r="G18" s="18"/>
      <c r="H18" s="18"/>
    </row>
    <row r="19" spans="1:8" x14ac:dyDescent="0.2">
      <c r="A19" s="35" t="s">
        <v>36</v>
      </c>
      <c r="B19" s="35"/>
      <c r="C19" s="36"/>
      <c r="D19" s="37">
        <v>2006.7742602000001</v>
      </c>
      <c r="E19" s="38">
        <v>100</v>
      </c>
      <c r="F19" s="18"/>
      <c r="G19" s="18"/>
      <c r="H19" s="18"/>
    </row>
    <row r="20" spans="1:8" x14ac:dyDescent="0.2">
      <c r="C20" s="10"/>
      <c r="D20" s="13"/>
      <c r="E20" s="20"/>
    </row>
    <row r="21" spans="1:8" x14ac:dyDescent="0.2">
      <c r="A21" s="18" t="s">
        <v>735</v>
      </c>
      <c r="C21" s="10"/>
      <c r="D21" s="13"/>
      <c r="E21" s="14"/>
    </row>
    <row r="22" spans="1:8" ht="25.5" customHeight="1" x14ac:dyDescent="0.3">
      <c r="A22" s="82" t="s">
        <v>736</v>
      </c>
      <c r="B22" s="81"/>
      <c r="C22" s="81"/>
      <c r="D22" s="81"/>
      <c r="E22" s="81"/>
    </row>
    <row r="24" spans="1:8" x14ac:dyDescent="0.2">
      <c r="A24" s="18" t="s">
        <v>39</v>
      </c>
    </row>
    <row r="25" spans="1:8" x14ac:dyDescent="0.2">
      <c r="A25" s="18" t="s">
        <v>40</v>
      </c>
    </row>
    <row r="26" spans="1:8" x14ac:dyDescent="0.2">
      <c r="A26" s="18" t="s">
        <v>41</v>
      </c>
      <c r="B26" s="18"/>
      <c r="C26" s="39" t="s">
        <v>43</v>
      </c>
      <c r="D26" s="41" t="s">
        <v>42</v>
      </c>
    </row>
    <row r="27" spans="1:8" x14ac:dyDescent="0.2">
      <c r="A27" s="9" t="s">
        <v>76</v>
      </c>
      <c r="C27" s="40">
        <v>50.017899999999997</v>
      </c>
      <c r="D27" s="40">
        <v>57.312399999999997</v>
      </c>
    </row>
    <row r="28" spans="1:8" x14ac:dyDescent="0.2">
      <c r="A28" s="9" t="s">
        <v>695</v>
      </c>
      <c r="C28" s="40">
        <v>13.089499999999999</v>
      </c>
      <c r="D28" s="40">
        <v>13.7532</v>
      </c>
    </row>
    <row r="29" spans="1:8" x14ac:dyDescent="0.2">
      <c r="A29" s="9" t="s">
        <v>77</v>
      </c>
      <c r="C29" s="40">
        <v>52.862200000000001</v>
      </c>
      <c r="D29" s="40">
        <v>60.800800000000002</v>
      </c>
    </row>
    <row r="30" spans="1:8" x14ac:dyDescent="0.2">
      <c r="A30" s="9" t="s">
        <v>696</v>
      </c>
      <c r="C30" s="40">
        <v>13.823</v>
      </c>
      <c r="D30" s="40">
        <v>14.645099999999999</v>
      </c>
    </row>
    <row r="32" spans="1:8" x14ac:dyDescent="0.2">
      <c r="A32" s="18" t="s">
        <v>45</v>
      </c>
    </row>
    <row r="33" spans="1:4" x14ac:dyDescent="0.2">
      <c r="A33" s="77" t="s">
        <v>59</v>
      </c>
      <c r="B33" s="78"/>
      <c r="C33" s="43" t="s">
        <v>60</v>
      </c>
    </row>
    <row r="34" spans="1:4" x14ac:dyDescent="0.2">
      <c r="A34" s="73" t="s">
        <v>695</v>
      </c>
      <c r="B34" s="74"/>
      <c r="C34" s="44">
        <v>1.25</v>
      </c>
    </row>
    <row r="35" spans="1:4" x14ac:dyDescent="0.2">
      <c r="A35" s="73" t="s">
        <v>696</v>
      </c>
      <c r="B35" s="74"/>
      <c r="C35" s="44">
        <v>1.25</v>
      </c>
    </row>
    <row r="36" spans="1:4" x14ac:dyDescent="0.2">
      <c r="A36" s="9" t="s">
        <v>61</v>
      </c>
    </row>
    <row r="37" spans="1:4" x14ac:dyDescent="0.2">
      <c r="A37" s="9" t="s">
        <v>44</v>
      </c>
    </row>
    <row r="39" spans="1:4" x14ac:dyDescent="0.2">
      <c r="A39" s="18" t="s">
        <v>201</v>
      </c>
      <c r="D39" s="45">
        <v>0.13800000000000001</v>
      </c>
    </row>
    <row r="41" spans="1:4" x14ac:dyDescent="0.2">
      <c r="A41" s="18" t="s">
        <v>724</v>
      </c>
      <c r="D41" s="41" t="s">
        <v>46</v>
      </c>
    </row>
    <row r="42" spans="1:4" x14ac:dyDescent="0.2">
      <c r="A42" s="9" t="s">
        <v>713</v>
      </c>
      <c r="D42" s="41"/>
    </row>
    <row r="43" spans="1:4" x14ac:dyDescent="0.2">
      <c r="A43" s="49" t="s">
        <v>714</v>
      </c>
      <c r="D43" s="41"/>
    </row>
    <row r="45" spans="1:4" x14ac:dyDescent="0.2">
      <c r="A45" s="18" t="s">
        <v>1213</v>
      </c>
      <c r="D45" s="9"/>
    </row>
    <row r="46" spans="1:4" x14ac:dyDescent="0.2">
      <c r="A46" s="49"/>
      <c r="D46" s="9"/>
    </row>
    <row r="47" spans="1:4" x14ac:dyDescent="0.2">
      <c r="A47" s="47" t="s">
        <v>813</v>
      </c>
      <c r="D47" s="9"/>
    </row>
    <row r="48" spans="1:4" x14ac:dyDescent="0.2">
      <c r="A48" s="58"/>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x14ac:dyDescent="0.2">
      <c r="A60" s="56"/>
      <c r="D60" s="9"/>
    </row>
    <row r="61" spans="1:4" ht="30.6" x14ac:dyDescent="0.2">
      <c r="A61" s="60" t="s">
        <v>1228</v>
      </c>
      <c r="D61" s="9"/>
    </row>
    <row r="62" spans="1:4" x14ac:dyDescent="0.2">
      <c r="A62" s="56"/>
      <c r="D62" s="9"/>
    </row>
    <row r="63" spans="1:4" x14ac:dyDescent="0.2">
      <c r="A63" s="47" t="s">
        <v>864</v>
      </c>
      <c r="D63" s="9"/>
    </row>
    <row r="64" spans="1:4" x14ac:dyDescent="0.2">
      <c r="A64" s="56"/>
      <c r="D64" s="9"/>
    </row>
    <row r="65" spans="1:4" x14ac:dyDescent="0.2">
      <c r="A65" s="56"/>
      <c r="D65" s="9"/>
    </row>
    <row r="66" spans="1:4" x14ac:dyDescent="0.2">
      <c r="A66" s="56"/>
      <c r="D66" s="9"/>
    </row>
    <row r="67" spans="1:4" x14ac:dyDescent="0.2">
      <c r="A67" s="56"/>
      <c r="D67" s="9"/>
    </row>
    <row r="68" spans="1:4" x14ac:dyDescent="0.2">
      <c r="A68" s="56"/>
      <c r="D68" s="9"/>
    </row>
    <row r="69" spans="1:4" x14ac:dyDescent="0.2">
      <c r="A69" s="56"/>
      <c r="D69" s="9"/>
    </row>
    <row r="70" spans="1:4" x14ac:dyDescent="0.2">
      <c r="A70" s="56"/>
      <c r="D70" s="9"/>
    </row>
    <row r="71" spans="1:4" x14ac:dyDescent="0.2">
      <c r="A71" s="56"/>
      <c r="D71" s="9"/>
    </row>
    <row r="72" spans="1:4" x14ac:dyDescent="0.2">
      <c r="A72" s="56"/>
      <c r="D72" s="9"/>
    </row>
    <row r="73" spans="1:4" x14ac:dyDescent="0.2">
      <c r="A73" s="56"/>
      <c r="D73" s="9"/>
    </row>
    <row r="74" spans="1:4" x14ac:dyDescent="0.2">
      <c r="A74" s="56"/>
      <c r="D74" s="9"/>
    </row>
    <row r="75" spans="1:4" x14ac:dyDescent="0.2">
      <c r="A75" s="56"/>
      <c r="D75" s="9"/>
    </row>
    <row r="76" spans="1:4" x14ac:dyDescent="0.2">
      <c r="D76" s="9"/>
    </row>
  </sheetData>
  <mergeCells count="5">
    <mergeCell ref="A1:E1"/>
    <mergeCell ref="A33:B33"/>
    <mergeCell ref="A34:B34"/>
    <mergeCell ref="A35:B35"/>
    <mergeCell ref="A22:E22"/>
  </mergeCells>
  <conditionalFormatting sqref="E5:E10 E13:E20">
    <cfRule type="cellIs" dxfId="37" priority="2" stopIfTrue="1" operator="between">
      <formula>0.009</formula>
      <formula>-0.009</formula>
    </cfRule>
  </conditionalFormatting>
  <conditionalFormatting sqref="E21">
    <cfRule type="cellIs" dxfId="36" priority="1" stopIfTrue="1" operator="between">
      <formula>0.009</formula>
      <formula>-0.009</formula>
    </cfRule>
  </conditionalFormatting>
  <hyperlinks>
    <hyperlink ref="A43"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7"/>
  <sheetViews>
    <sheetView workbookViewId="0">
      <selection sqref="A1:E1"/>
    </sheetView>
  </sheetViews>
  <sheetFormatPr defaultColWidth="9.109375" defaultRowHeight="10.199999999999999" x14ac:dyDescent="0.2"/>
  <cols>
    <col min="1" max="1" width="3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28</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x14ac:dyDescent="0.2">
      <c r="A6" s="27" t="s">
        <v>698</v>
      </c>
      <c r="B6" s="52" t="s">
        <v>697</v>
      </c>
      <c r="C6" s="31">
        <v>331162.48100000003</v>
      </c>
      <c r="D6" s="29">
        <v>278.46095259999998</v>
      </c>
      <c r="E6" s="30">
        <v>42.853557225158497</v>
      </c>
    </row>
    <row r="7" spans="1:8" x14ac:dyDescent="0.2">
      <c r="A7" s="27" t="s">
        <v>681</v>
      </c>
      <c r="B7" s="52" t="s">
        <v>680</v>
      </c>
      <c r="C7" s="31">
        <v>28545.664000000001</v>
      </c>
      <c r="D7" s="29">
        <v>222.11466799999999</v>
      </c>
      <c r="E7" s="30">
        <v>34.182184420513501</v>
      </c>
    </row>
    <row r="8" spans="1:8" x14ac:dyDescent="0.2">
      <c r="A8" s="27" t="s">
        <v>694</v>
      </c>
      <c r="B8" s="52" t="s">
        <v>693</v>
      </c>
      <c r="C8" s="31">
        <v>14413.531999999999</v>
      </c>
      <c r="D8" s="29">
        <v>62.346049800000003</v>
      </c>
      <c r="E8" s="30">
        <v>9.5947025531610493</v>
      </c>
    </row>
    <row r="9" spans="1:8" x14ac:dyDescent="0.2">
      <c r="A9" s="27" t="s">
        <v>705</v>
      </c>
      <c r="B9" s="52" t="s">
        <v>704</v>
      </c>
      <c r="C9" s="31">
        <v>3664.0819999999999</v>
      </c>
      <c r="D9" s="29">
        <v>61.711278800000002</v>
      </c>
      <c r="E9" s="30">
        <v>9.49701490568523</v>
      </c>
    </row>
    <row r="10" spans="1:8" ht="20.399999999999999" x14ac:dyDescent="0.2">
      <c r="A10" s="27" t="s">
        <v>699</v>
      </c>
      <c r="B10" s="52" t="s">
        <v>737</v>
      </c>
      <c r="C10" s="31">
        <v>19241.138999999999</v>
      </c>
      <c r="D10" s="29">
        <v>11.7531611</v>
      </c>
      <c r="E10" s="30">
        <v>1.80874466266319</v>
      </c>
    </row>
    <row r="11" spans="1:8" ht="20.399999999999999" x14ac:dyDescent="0.2">
      <c r="A11" s="27" t="s">
        <v>701</v>
      </c>
      <c r="B11" s="52" t="s">
        <v>700</v>
      </c>
      <c r="C11" s="31">
        <v>196087.27</v>
      </c>
      <c r="D11" s="29">
        <v>0</v>
      </c>
      <c r="E11" s="29">
        <v>0</v>
      </c>
    </row>
    <row r="12" spans="1:8" ht="20.399999999999999" x14ac:dyDescent="0.2">
      <c r="A12" s="27" t="s">
        <v>703</v>
      </c>
      <c r="B12" s="52" t="s">
        <v>702</v>
      </c>
      <c r="C12" s="31">
        <v>161743.72099999999</v>
      </c>
      <c r="D12" s="29">
        <v>0</v>
      </c>
      <c r="E12" s="29">
        <v>0</v>
      </c>
    </row>
    <row r="13" spans="1:8" x14ac:dyDescent="0.2">
      <c r="A13" s="26" t="s">
        <v>33</v>
      </c>
      <c r="B13" s="26"/>
      <c r="C13" s="32"/>
      <c r="D13" s="33">
        <f>SUM(D6:D12)</f>
        <v>636.38611029999993</v>
      </c>
      <c r="E13" s="34">
        <f>SUM(E6:E12)</f>
        <v>97.936203767181482</v>
      </c>
      <c r="F13" s="18"/>
      <c r="G13" s="18"/>
      <c r="H13" s="18"/>
    </row>
    <row r="14" spans="1:8" x14ac:dyDescent="0.2">
      <c r="A14" s="27"/>
      <c r="B14" s="27"/>
      <c r="C14" s="28"/>
      <c r="D14" s="29"/>
      <c r="E14" s="30"/>
    </row>
    <row r="15" spans="1:8" x14ac:dyDescent="0.2">
      <c r="A15" s="26" t="s">
        <v>35</v>
      </c>
      <c r="B15" s="26"/>
      <c r="C15" s="32"/>
      <c r="D15" s="33">
        <f>D13</f>
        <v>636.38611029999993</v>
      </c>
      <c r="E15" s="34">
        <f>E13</f>
        <v>97.936203767181482</v>
      </c>
      <c r="F15" s="18"/>
      <c r="G15" s="18"/>
      <c r="H15" s="18"/>
    </row>
    <row r="16" spans="1:8" x14ac:dyDescent="0.2">
      <c r="A16" s="26"/>
      <c r="B16" s="26"/>
      <c r="C16" s="32"/>
      <c r="D16" s="33"/>
      <c r="E16" s="34"/>
      <c r="F16" s="18"/>
      <c r="G16" s="18"/>
      <c r="H16" s="18"/>
    </row>
    <row r="17" spans="1:8" x14ac:dyDescent="0.2">
      <c r="A17" s="26" t="s">
        <v>37</v>
      </c>
      <c r="B17" s="26"/>
      <c r="C17" s="32"/>
      <c r="D17" s="33">
        <f>D19-(D13)</f>
        <v>13.41047750000007</v>
      </c>
      <c r="E17" s="34">
        <f>E19-(E13)</f>
        <v>2.0637962328185182</v>
      </c>
      <c r="F17" s="18"/>
      <c r="G17" s="18"/>
      <c r="H17" s="18"/>
    </row>
    <row r="18" spans="1:8" x14ac:dyDescent="0.2">
      <c r="A18" s="26"/>
      <c r="B18" s="26"/>
      <c r="C18" s="32"/>
      <c r="D18" s="33"/>
      <c r="E18" s="34"/>
      <c r="F18" s="18"/>
      <c r="G18" s="18"/>
      <c r="H18" s="18"/>
    </row>
    <row r="19" spans="1:8" x14ac:dyDescent="0.2">
      <c r="A19" s="35" t="s">
        <v>36</v>
      </c>
      <c r="B19" s="35"/>
      <c r="C19" s="36"/>
      <c r="D19" s="37">
        <v>649.7965878</v>
      </c>
      <c r="E19" s="38">
        <v>100</v>
      </c>
      <c r="F19" s="18"/>
      <c r="G19" s="18"/>
      <c r="H19" s="18"/>
    </row>
    <row r="20" spans="1:8" x14ac:dyDescent="0.2">
      <c r="C20" s="10"/>
      <c r="D20" s="13"/>
      <c r="E20" s="20"/>
    </row>
    <row r="21" spans="1:8" x14ac:dyDescent="0.2">
      <c r="A21" s="18" t="s">
        <v>735</v>
      </c>
    </row>
    <row r="22" spans="1:8" ht="24" customHeight="1" x14ac:dyDescent="0.3">
      <c r="A22" s="82" t="s">
        <v>736</v>
      </c>
      <c r="B22" s="81"/>
      <c r="C22" s="81"/>
      <c r="D22" s="81"/>
      <c r="E22" s="81"/>
    </row>
    <row r="24" spans="1:8" x14ac:dyDescent="0.2">
      <c r="A24" s="18" t="s">
        <v>39</v>
      </c>
    </row>
    <row r="25" spans="1:8" x14ac:dyDescent="0.2">
      <c r="A25" s="18" t="s">
        <v>40</v>
      </c>
    </row>
    <row r="26" spans="1:8" x14ac:dyDescent="0.2">
      <c r="A26" s="18" t="s">
        <v>41</v>
      </c>
      <c r="B26" s="18"/>
      <c r="C26" s="39" t="s">
        <v>43</v>
      </c>
      <c r="D26" s="41" t="s">
        <v>42</v>
      </c>
    </row>
    <row r="27" spans="1:8" x14ac:dyDescent="0.2">
      <c r="A27" s="9" t="s">
        <v>76</v>
      </c>
      <c r="C27" s="40">
        <v>67.128699999999995</v>
      </c>
      <c r="D27" s="40">
        <v>79.366600000000005</v>
      </c>
    </row>
    <row r="28" spans="1:8" x14ac:dyDescent="0.2">
      <c r="A28" s="9" t="s">
        <v>695</v>
      </c>
      <c r="C28" s="40">
        <v>21.7925</v>
      </c>
      <c r="D28" s="40">
        <v>23.78</v>
      </c>
    </row>
    <row r="29" spans="1:8" x14ac:dyDescent="0.2">
      <c r="A29" s="9" t="s">
        <v>77</v>
      </c>
      <c r="C29" s="40">
        <v>70.475399999999993</v>
      </c>
      <c r="D29" s="40">
        <v>83.520200000000003</v>
      </c>
    </row>
    <row r="30" spans="1:8" x14ac:dyDescent="0.2">
      <c r="A30" s="9" t="s">
        <v>696</v>
      </c>
      <c r="C30" s="40">
        <v>23.243200000000002</v>
      </c>
      <c r="D30" s="40">
        <v>25.5504</v>
      </c>
    </row>
    <row r="32" spans="1:8" x14ac:dyDescent="0.2">
      <c r="A32" s="18" t="s">
        <v>45</v>
      </c>
    </row>
    <row r="33" spans="1:4" x14ac:dyDescent="0.2">
      <c r="A33" s="77" t="s">
        <v>59</v>
      </c>
      <c r="B33" s="78"/>
      <c r="C33" s="43" t="s">
        <v>60</v>
      </c>
    </row>
    <row r="34" spans="1:4" x14ac:dyDescent="0.2">
      <c r="A34" s="73" t="s">
        <v>695</v>
      </c>
      <c r="B34" s="74"/>
      <c r="C34" s="44">
        <v>2</v>
      </c>
    </row>
    <row r="35" spans="1:4" x14ac:dyDescent="0.2">
      <c r="A35" s="73" t="s">
        <v>696</v>
      </c>
      <c r="B35" s="74"/>
      <c r="C35" s="44">
        <v>2</v>
      </c>
    </row>
    <row r="36" spans="1:4" x14ac:dyDescent="0.2">
      <c r="A36" s="9" t="s">
        <v>61</v>
      </c>
    </row>
    <row r="37" spans="1:4" x14ac:dyDescent="0.2">
      <c r="A37" s="9" t="s">
        <v>44</v>
      </c>
    </row>
    <row r="39" spans="1:4" x14ac:dyDescent="0.2">
      <c r="A39" s="18" t="s">
        <v>201</v>
      </c>
      <c r="D39" s="45">
        <v>0.15939999999999999</v>
      </c>
    </row>
    <row r="41" spans="1:4" x14ac:dyDescent="0.2">
      <c r="A41" s="18" t="s">
        <v>724</v>
      </c>
      <c r="D41" s="41" t="s">
        <v>46</v>
      </c>
    </row>
    <row r="42" spans="1:4" x14ac:dyDescent="0.2">
      <c r="A42" s="9" t="s">
        <v>713</v>
      </c>
      <c r="D42" s="41"/>
    </row>
    <row r="43" spans="1:4" x14ac:dyDescent="0.2">
      <c r="A43" s="49" t="s">
        <v>714</v>
      </c>
      <c r="D43" s="41"/>
    </row>
    <row r="45" spans="1:4" x14ac:dyDescent="0.2">
      <c r="A45" s="18" t="s">
        <v>1210</v>
      </c>
      <c r="D45" s="9"/>
    </row>
    <row r="46" spans="1:4" x14ac:dyDescent="0.2">
      <c r="A46" s="49"/>
      <c r="D46" s="9"/>
    </row>
    <row r="47" spans="1:4" x14ac:dyDescent="0.2">
      <c r="A47" s="47" t="s">
        <v>813</v>
      </c>
      <c r="D47" s="9"/>
    </row>
    <row r="48" spans="1:4" x14ac:dyDescent="0.2">
      <c r="A48" s="58"/>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x14ac:dyDescent="0.2">
      <c r="A60" s="56"/>
      <c r="D60" s="9"/>
    </row>
    <row r="61" spans="1:4" ht="30.6" x14ac:dyDescent="0.2">
      <c r="A61" s="60" t="s">
        <v>1229</v>
      </c>
      <c r="D61" s="9"/>
    </row>
    <row r="62" spans="1:4" x14ac:dyDescent="0.2">
      <c r="A62" s="56"/>
      <c r="D62" s="9"/>
    </row>
    <row r="63" spans="1:4" x14ac:dyDescent="0.2">
      <c r="A63" s="47" t="s">
        <v>864</v>
      </c>
      <c r="D63" s="9"/>
    </row>
    <row r="64" spans="1:4" x14ac:dyDescent="0.2">
      <c r="A64" s="56"/>
      <c r="D64" s="9"/>
    </row>
    <row r="65" spans="1:4" x14ac:dyDescent="0.2">
      <c r="A65" s="56"/>
      <c r="D65" s="9"/>
    </row>
    <row r="66" spans="1:4" x14ac:dyDescent="0.2">
      <c r="A66" s="56"/>
      <c r="D66" s="9"/>
    </row>
    <row r="67" spans="1:4" x14ac:dyDescent="0.2">
      <c r="A67" s="56"/>
      <c r="D67" s="9"/>
    </row>
    <row r="68" spans="1:4" x14ac:dyDescent="0.2">
      <c r="A68" s="56"/>
      <c r="D68" s="9"/>
    </row>
    <row r="69" spans="1:4" x14ac:dyDescent="0.2">
      <c r="A69" s="56"/>
      <c r="D69" s="9"/>
    </row>
    <row r="70" spans="1:4" x14ac:dyDescent="0.2">
      <c r="A70" s="56"/>
      <c r="D70" s="9"/>
    </row>
    <row r="71" spans="1:4" x14ac:dyDescent="0.2">
      <c r="A71" s="56"/>
      <c r="D71" s="9"/>
    </row>
    <row r="72" spans="1:4" x14ac:dyDescent="0.2">
      <c r="A72" s="56"/>
      <c r="D72" s="9"/>
    </row>
    <row r="73" spans="1:4" x14ac:dyDescent="0.2">
      <c r="A73" s="56"/>
      <c r="D73" s="9"/>
    </row>
    <row r="74" spans="1:4" x14ac:dyDescent="0.2">
      <c r="A74" s="56"/>
      <c r="D74" s="9"/>
    </row>
    <row r="75" spans="1:4" x14ac:dyDescent="0.2">
      <c r="A75" s="56"/>
      <c r="D75" s="9"/>
    </row>
    <row r="76" spans="1:4" x14ac:dyDescent="0.2">
      <c r="D76" s="9"/>
    </row>
    <row r="77" spans="1:4" x14ac:dyDescent="0.2">
      <c r="D77" s="9"/>
    </row>
    <row r="78" spans="1:4" x14ac:dyDescent="0.2">
      <c r="D78" s="9"/>
    </row>
    <row r="79" spans="1:4" x14ac:dyDescent="0.2">
      <c r="D79" s="9"/>
    </row>
    <row r="80" spans="1: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sheetData>
  <mergeCells count="5">
    <mergeCell ref="A1:E1"/>
    <mergeCell ref="A33:B33"/>
    <mergeCell ref="A34:B34"/>
    <mergeCell ref="A35:B35"/>
    <mergeCell ref="A22:E22"/>
  </mergeCells>
  <conditionalFormatting sqref="E5:E10 E13:E20">
    <cfRule type="cellIs" dxfId="35" priority="1" stopIfTrue="1" operator="between">
      <formula>0.009</formula>
      <formula>-0.009</formula>
    </cfRule>
  </conditionalFormatting>
  <hyperlinks>
    <hyperlink ref="A43" r:id="rId1"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7"/>
  <sheetViews>
    <sheetView workbookViewId="0">
      <selection sqref="A1:E1"/>
    </sheetView>
  </sheetViews>
  <sheetFormatPr defaultColWidth="9.109375" defaultRowHeight="10.199999999999999" x14ac:dyDescent="0.2"/>
  <cols>
    <col min="1" max="1" width="3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29</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x14ac:dyDescent="0.2">
      <c r="A6" s="27" t="s">
        <v>681</v>
      </c>
      <c r="B6" s="52" t="s">
        <v>680</v>
      </c>
      <c r="C6" s="31">
        <v>76692.244000000006</v>
      </c>
      <c r="D6" s="29">
        <v>596.74465129999999</v>
      </c>
      <c r="E6" s="30">
        <v>49.370347631959703</v>
      </c>
    </row>
    <row r="7" spans="1:8" x14ac:dyDescent="0.2">
      <c r="A7" s="27" t="s">
        <v>698</v>
      </c>
      <c r="B7" s="52" t="s">
        <v>697</v>
      </c>
      <c r="C7" s="31">
        <v>276116.85800000001</v>
      </c>
      <c r="D7" s="29">
        <v>232.17534509999999</v>
      </c>
      <c r="E7" s="30">
        <v>19.208513179273801</v>
      </c>
    </row>
    <row r="8" spans="1:8" x14ac:dyDescent="0.2">
      <c r="A8" s="27" t="s">
        <v>705</v>
      </c>
      <c r="B8" s="52" t="s">
        <v>704</v>
      </c>
      <c r="C8" s="31">
        <v>10506.392</v>
      </c>
      <c r="D8" s="29">
        <v>176.950976</v>
      </c>
      <c r="E8" s="30">
        <v>14.6396472593479</v>
      </c>
    </row>
    <row r="9" spans="1:8" x14ac:dyDescent="0.2">
      <c r="A9" s="27" t="s">
        <v>694</v>
      </c>
      <c r="B9" s="52" t="s">
        <v>693</v>
      </c>
      <c r="C9" s="31">
        <v>40617.036</v>
      </c>
      <c r="D9" s="29">
        <v>175.68988279999999</v>
      </c>
      <c r="E9" s="30">
        <v>14.535313505296299</v>
      </c>
    </row>
    <row r="10" spans="1:8" ht="20.399999999999999" x14ac:dyDescent="0.2">
      <c r="A10" s="27" t="s">
        <v>699</v>
      </c>
      <c r="B10" s="52" t="s">
        <v>737</v>
      </c>
      <c r="C10" s="31">
        <v>14819.223</v>
      </c>
      <c r="D10" s="29">
        <v>9.0521001000000005</v>
      </c>
      <c r="E10" s="30">
        <v>0.74890546193035801</v>
      </c>
    </row>
    <row r="11" spans="1:8" ht="20.399999999999999" x14ac:dyDescent="0.2">
      <c r="A11" s="27" t="s">
        <v>701</v>
      </c>
      <c r="B11" s="52" t="s">
        <v>700</v>
      </c>
      <c r="C11" s="31">
        <v>167004.62</v>
      </c>
      <c r="D11" s="29">
        <v>0</v>
      </c>
      <c r="E11" s="29">
        <v>0</v>
      </c>
    </row>
    <row r="12" spans="1:8" ht="20.399999999999999" x14ac:dyDescent="0.2">
      <c r="A12" s="27" t="s">
        <v>703</v>
      </c>
      <c r="B12" s="52" t="s">
        <v>702</v>
      </c>
      <c r="C12" s="31">
        <v>134545.87</v>
      </c>
      <c r="D12" s="29">
        <v>0</v>
      </c>
      <c r="E12" s="29">
        <v>0</v>
      </c>
    </row>
    <row r="13" spans="1:8" x14ac:dyDescent="0.2">
      <c r="A13" s="26" t="s">
        <v>33</v>
      </c>
      <c r="B13" s="26"/>
      <c r="C13" s="32"/>
      <c r="D13" s="33">
        <f>SUM(D6:D12)</f>
        <v>1190.6129552999998</v>
      </c>
      <c r="E13" s="34">
        <f>SUM(E6:E12)</f>
        <v>98.502727037808071</v>
      </c>
      <c r="F13" s="18"/>
      <c r="G13" s="18"/>
      <c r="H13" s="18"/>
    </row>
    <row r="14" spans="1:8" x14ac:dyDescent="0.2">
      <c r="A14" s="27"/>
      <c r="B14" s="27"/>
      <c r="C14" s="28"/>
      <c r="D14" s="29"/>
      <c r="E14" s="30"/>
    </row>
    <row r="15" spans="1:8" x14ac:dyDescent="0.2">
      <c r="A15" s="26" t="s">
        <v>35</v>
      </c>
      <c r="B15" s="26"/>
      <c r="C15" s="32"/>
      <c r="D15" s="33">
        <f>D13</f>
        <v>1190.6129552999998</v>
      </c>
      <c r="E15" s="34">
        <f>E13</f>
        <v>98.502727037808071</v>
      </c>
      <c r="F15" s="18"/>
      <c r="G15" s="18"/>
      <c r="H15" s="18"/>
    </row>
    <row r="16" spans="1:8" x14ac:dyDescent="0.2">
      <c r="A16" s="26"/>
      <c r="B16" s="26"/>
      <c r="C16" s="32"/>
      <c r="D16" s="33"/>
      <c r="E16" s="34"/>
      <c r="F16" s="18"/>
      <c r="G16" s="18"/>
      <c r="H16" s="18"/>
    </row>
    <row r="17" spans="1:8" x14ac:dyDescent="0.2">
      <c r="A17" s="26" t="s">
        <v>37</v>
      </c>
      <c r="B17" s="26"/>
      <c r="C17" s="32"/>
      <c r="D17" s="33">
        <f>D19-(D13)</f>
        <v>18.097697800000105</v>
      </c>
      <c r="E17" s="34">
        <f>E19-(E13)</f>
        <v>1.4972729621919285</v>
      </c>
      <c r="F17" s="18"/>
      <c r="G17" s="18"/>
      <c r="H17" s="18"/>
    </row>
    <row r="18" spans="1:8" x14ac:dyDescent="0.2">
      <c r="A18" s="26"/>
      <c r="B18" s="26"/>
      <c r="C18" s="32"/>
      <c r="D18" s="33"/>
      <c r="E18" s="34"/>
      <c r="F18" s="18"/>
      <c r="G18" s="18"/>
      <c r="H18" s="18"/>
    </row>
    <row r="19" spans="1:8" x14ac:dyDescent="0.2">
      <c r="A19" s="35" t="s">
        <v>36</v>
      </c>
      <c r="B19" s="35"/>
      <c r="C19" s="36"/>
      <c r="D19" s="37">
        <v>1208.7106530999999</v>
      </c>
      <c r="E19" s="38">
        <v>100</v>
      </c>
      <c r="F19" s="18"/>
      <c r="G19" s="18"/>
      <c r="H19" s="18"/>
    </row>
    <row r="20" spans="1:8" x14ac:dyDescent="0.2">
      <c r="C20" s="10"/>
      <c r="D20" s="13"/>
      <c r="E20" s="20"/>
    </row>
    <row r="21" spans="1:8" x14ac:dyDescent="0.2">
      <c r="A21" s="18" t="s">
        <v>735</v>
      </c>
    </row>
    <row r="22" spans="1:8" ht="26.25" customHeight="1" x14ac:dyDescent="0.3">
      <c r="A22" s="82" t="s">
        <v>736</v>
      </c>
      <c r="B22" s="81"/>
      <c r="C22" s="81"/>
      <c r="D22" s="81"/>
      <c r="E22" s="81"/>
    </row>
    <row r="24" spans="1:8" x14ac:dyDescent="0.2">
      <c r="A24" s="18" t="s">
        <v>39</v>
      </c>
    </row>
    <row r="25" spans="1:8" x14ac:dyDescent="0.2">
      <c r="A25" s="18" t="s">
        <v>40</v>
      </c>
    </row>
    <row r="26" spans="1:8" x14ac:dyDescent="0.2">
      <c r="A26" s="18" t="s">
        <v>41</v>
      </c>
      <c r="B26" s="18"/>
      <c r="C26" s="39" t="s">
        <v>43</v>
      </c>
      <c r="D26" s="41" t="s">
        <v>42</v>
      </c>
    </row>
    <row r="27" spans="1:8" x14ac:dyDescent="0.2">
      <c r="A27" s="9" t="s">
        <v>62</v>
      </c>
      <c r="C27" s="40">
        <v>100.06059999999999</v>
      </c>
      <c r="D27" s="40">
        <v>120.15479999999999</v>
      </c>
    </row>
    <row r="28" spans="1:8" x14ac:dyDescent="0.2">
      <c r="A28" s="9" t="s">
        <v>68</v>
      </c>
      <c r="C28" s="40">
        <v>30.099</v>
      </c>
      <c r="D28" s="40">
        <v>33.1798</v>
      </c>
    </row>
    <row r="29" spans="1:8" x14ac:dyDescent="0.2">
      <c r="A29" s="9" t="s">
        <v>65</v>
      </c>
      <c r="C29" s="40">
        <v>104.1224</v>
      </c>
      <c r="D29" s="40">
        <v>125.31359999999999</v>
      </c>
    </row>
    <row r="30" spans="1:8" x14ac:dyDescent="0.2">
      <c r="A30" s="9" t="s">
        <v>69</v>
      </c>
      <c r="C30" s="40">
        <v>31.7058</v>
      </c>
      <c r="D30" s="40">
        <v>35.180900000000001</v>
      </c>
    </row>
    <row r="32" spans="1:8" x14ac:dyDescent="0.2">
      <c r="A32" s="18" t="s">
        <v>45</v>
      </c>
    </row>
    <row r="33" spans="1:4" x14ac:dyDescent="0.2">
      <c r="A33" s="77" t="s">
        <v>59</v>
      </c>
      <c r="B33" s="78"/>
      <c r="C33" s="43" t="s">
        <v>60</v>
      </c>
    </row>
    <row r="34" spans="1:4" x14ac:dyDescent="0.2">
      <c r="A34" s="73" t="s">
        <v>68</v>
      </c>
      <c r="B34" s="74"/>
      <c r="C34" s="44">
        <v>3</v>
      </c>
    </row>
    <row r="35" spans="1:4" x14ac:dyDescent="0.2">
      <c r="A35" s="73" t="s">
        <v>69</v>
      </c>
      <c r="B35" s="74"/>
      <c r="C35" s="44">
        <v>3</v>
      </c>
    </row>
    <row r="36" spans="1:4" x14ac:dyDescent="0.2">
      <c r="A36" s="9" t="s">
        <v>61</v>
      </c>
    </row>
    <row r="37" spans="1:4" x14ac:dyDescent="0.2">
      <c r="A37" s="9" t="s">
        <v>44</v>
      </c>
    </row>
    <row r="39" spans="1:4" x14ac:dyDescent="0.2">
      <c r="A39" s="18" t="s">
        <v>201</v>
      </c>
      <c r="D39" s="45">
        <v>0.21840000000000001</v>
      </c>
    </row>
    <row r="41" spans="1:4" x14ac:dyDescent="0.2">
      <c r="A41" s="18" t="s">
        <v>724</v>
      </c>
      <c r="D41" s="41" t="s">
        <v>46</v>
      </c>
    </row>
    <row r="42" spans="1:4" x14ac:dyDescent="0.2">
      <c r="A42" s="9" t="s">
        <v>713</v>
      </c>
      <c r="D42" s="41"/>
    </row>
    <row r="43" spans="1:4" x14ac:dyDescent="0.2">
      <c r="A43" s="49" t="s">
        <v>714</v>
      </c>
      <c r="D43" s="41"/>
    </row>
    <row r="45" spans="1:4" x14ac:dyDescent="0.2">
      <c r="A45" s="18" t="s">
        <v>1213</v>
      </c>
      <c r="D45" s="9"/>
    </row>
    <row r="46" spans="1:4" x14ac:dyDescent="0.2">
      <c r="A46" s="49"/>
      <c r="D46" s="9"/>
    </row>
    <row r="47" spans="1:4" x14ac:dyDescent="0.2">
      <c r="A47" s="47" t="s">
        <v>813</v>
      </c>
      <c r="D47" s="9"/>
    </row>
    <row r="48" spans="1:4" x14ac:dyDescent="0.2">
      <c r="A48" s="58"/>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56"/>
      <c r="D58" s="9"/>
    </row>
    <row r="59" spans="1:4" x14ac:dyDescent="0.2">
      <c r="A59" s="56"/>
      <c r="D59" s="9"/>
    </row>
    <row r="60" spans="1:4" x14ac:dyDescent="0.2">
      <c r="A60" s="56"/>
      <c r="D60" s="9"/>
    </row>
    <row r="61" spans="1:4" ht="30.6" x14ac:dyDescent="0.2">
      <c r="A61" s="60" t="s">
        <v>1230</v>
      </c>
      <c r="D61" s="9"/>
    </row>
    <row r="62" spans="1:4" x14ac:dyDescent="0.2">
      <c r="A62" s="56"/>
      <c r="D62" s="9"/>
    </row>
    <row r="63" spans="1:4" x14ac:dyDescent="0.2">
      <c r="A63" s="47" t="s">
        <v>864</v>
      </c>
      <c r="D63" s="9"/>
    </row>
    <row r="64" spans="1:4" x14ac:dyDescent="0.2">
      <c r="A64" s="56"/>
      <c r="D64" s="9"/>
    </row>
    <row r="65" spans="1:4" x14ac:dyDescent="0.2">
      <c r="A65" s="56"/>
      <c r="D65" s="9"/>
    </row>
    <row r="66" spans="1:4" x14ac:dyDescent="0.2">
      <c r="A66" s="56"/>
      <c r="D66" s="9"/>
    </row>
    <row r="67" spans="1:4" x14ac:dyDescent="0.2">
      <c r="A67" s="56"/>
      <c r="D67" s="9"/>
    </row>
    <row r="68" spans="1:4" x14ac:dyDescent="0.2">
      <c r="A68" s="56"/>
      <c r="D68" s="9"/>
    </row>
    <row r="69" spans="1:4" x14ac:dyDescent="0.2">
      <c r="A69" s="56"/>
      <c r="D69" s="9"/>
    </row>
    <row r="70" spans="1:4" x14ac:dyDescent="0.2">
      <c r="A70" s="56"/>
      <c r="D70" s="9"/>
    </row>
    <row r="71" spans="1:4" x14ac:dyDescent="0.2">
      <c r="A71" s="56"/>
      <c r="D71" s="9"/>
    </row>
    <row r="72" spans="1:4" x14ac:dyDescent="0.2">
      <c r="A72" s="56"/>
      <c r="D72" s="9"/>
    </row>
    <row r="73" spans="1:4" x14ac:dyDescent="0.2">
      <c r="A73" s="56"/>
      <c r="D73" s="9"/>
    </row>
    <row r="74" spans="1:4" x14ac:dyDescent="0.2">
      <c r="A74" s="56"/>
      <c r="D74" s="9"/>
    </row>
    <row r="75" spans="1:4" x14ac:dyDescent="0.2">
      <c r="A75" s="56"/>
      <c r="D75" s="9"/>
    </row>
    <row r="76" spans="1:4" x14ac:dyDescent="0.2">
      <c r="D76" s="9"/>
    </row>
    <row r="77" spans="1:4" x14ac:dyDescent="0.2">
      <c r="D77" s="9"/>
    </row>
  </sheetData>
  <mergeCells count="5">
    <mergeCell ref="A1:E1"/>
    <mergeCell ref="A33:B33"/>
    <mergeCell ref="A34:B34"/>
    <mergeCell ref="A35:B35"/>
    <mergeCell ref="A22:E22"/>
  </mergeCells>
  <conditionalFormatting sqref="E5:E10 E13:E20">
    <cfRule type="cellIs" dxfId="34" priority="1" stopIfTrue="1" operator="between">
      <formula>0.009</formula>
      <formula>-0.009</formula>
    </cfRule>
  </conditionalFormatting>
  <hyperlinks>
    <hyperlink ref="A43"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73"/>
  <sheetViews>
    <sheetView showGridLines="0" workbookViewId="0">
      <selection sqref="A1:E1"/>
    </sheetView>
  </sheetViews>
  <sheetFormatPr defaultColWidth="9.109375" defaultRowHeight="10.199999999999999" x14ac:dyDescent="0.2"/>
  <cols>
    <col min="1" max="1" width="3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30</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34</v>
      </c>
      <c r="B5" s="22"/>
      <c r="C5" s="23"/>
      <c r="D5" s="24"/>
      <c r="E5" s="25"/>
    </row>
    <row r="6" spans="1:8" ht="20.399999999999999" x14ac:dyDescent="0.2">
      <c r="A6" s="27" t="s">
        <v>707</v>
      </c>
      <c r="B6" s="52" t="s">
        <v>706</v>
      </c>
      <c r="C6" s="31">
        <v>4447027.88</v>
      </c>
      <c r="D6" s="29">
        <v>47002.532099999997</v>
      </c>
      <c r="E6" s="30">
        <v>40.433216850090503</v>
      </c>
    </row>
    <row r="7" spans="1:8" ht="20.399999999999999" x14ac:dyDescent="0.2">
      <c r="A7" s="27" t="s">
        <v>686</v>
      </c>
      <c r="B7" s="52" t="s">
        <v>734</v>
      </c>
      <c r="C7" s="31">
        <v>127936.549</v>
      </c>
      <c r="D7" s="29">
        <v>4151.1639859999996</v>
      </c>
      <c r="E7" s="30">
        <v>3.5709759905940102</v>
      </c>
    </row>
    <row r="8" spans="1:8" ht="20.399999999999999" x14ac:dyDescent="0.2">
      <c r="A8" s="27" t="s">
        <v>688</v>
      </c>
      <c r="B8" s="52" t="s">
        <v>687</v>
      </c>
      <c r="C8" s="31">
        <v>1370528.45</v>
      </c>
      <c r="D8" s="29">
        <v>0</v>
      </c>
      <c r="E8" s="29">
        <v>0</v>
      </c>
    </row>
    <row r="9" spans="1:8" ht="20.399999999999999" x14ac:dyDescent="0.2">
      <c r="A9" s="27" t="s">
        <v>690</v>
      </c>
      <c r="B9" s="52" t="s">
        <v>689</v>
      </c>
      <c r="C9" s="31">
        <v>1126813.243</v>
      </c>
      <c r="D9" s="29">
        <v>0</v>
      </c>
      <c r="E9" s="29">
        <v>0</v>
      </c>
    </row>
    <row r="10" spans="1:8" x14ac:dyDescent="0.2">
      <c r="A10" s="26" t="s">
        <v>33</v>
      </c>
      <c r="B10" s="26"/>
      <c r="C10" s="32"/>
      <c r="D10" s="33">
        <f>SUM(D6:D9)</f>
        <v>51153.696085999996</v>
      </c>
      <c r="E10" s="34">
        <f>SUM(E6:E9)</f>
        <v>44.00419284068451</v>
      </c>
      <c r="F10" s="18"/>
      <c r="G10" s="18"/>
      <c r="H10" s="18"/>
    </row>
    <row r="11" spans="1:8" x14ac:dyDescent="0.2">
      <c r="A11" s="27"/>
      <c r="B11" s="27"/>
      <c r="C11" s="28"/>
      <c r="D11" s="29"/>
      <c r="E11" s="30"/>
    </row>
    <row r="12" spans="1:8" x14ac:dyDescent="0.2">
      <c r="A12" s="26" t="s">
        <v>35</v>
      </c>
      <c r="B12" s="26"/>
      <c r="C12" s="32"/>
      <c r="D12" s="33">
        <f>D10</f>
        <v>51153.696085999996</v>
      </c>
      <c r="E12" s="34">
        <f>E10</f>
        <v>44.00419284068451</v>
      </c>
      <c r="F12" s="18"/>
      <c r="G12" s="18"/>
      <c r="H12" s="18"/>
    </row>
    <row r="13" spans="1:8" x14ac:dyDescent="0.2">
      <c r="A13" s="26"/>
      <c r="B13" s="26"/>
      <c r="C13" s="32"/>
      <c r="D13" s="33"/>
      <c r="E13" s="34"/>
      <c r="F13" s="18"/>
      <c r="G13" s="18"/>
      <c r="H13" s="18"/>
    </row>
    <row r="14" spans="1:8" x14ac:dyDescent="0.2">
      <c r="A14" s="26" t="s">
        <v>37</v>
      </c>
      <c r="B14" s="26"/>
      <c r="C14" s="32"/>
      <c r="D14" s="33">
        <f>D16-(D10)</f>
        <v>65093.626688900011</v>
      </c>
      <c r="E14" s="34">
        <f>E16-(E10)</f>
        <v>55.99580715931549</v>
      </c>
      <c r="F14" s="18"/>
      <c r="G14" s="18"/>
      <c r="H14" s="18"/>
    </row>
    <row r="15" spans="1:8" x14ac:dyDescent="0.2">
      <c r="A15" s="26"/>
      <c r="B15" s="26"/>
      <c r="C15" s="32"/>
      <c r="D15" s="33"/>
      <c r="E15" s="34"/>
      <c r="F15" s="18"/>
      <c r="G15" s="18"/>
      <c r="H15" s="18"/>
    </row>
    <row r="16" spans="1:8" x14ac:dyDescent="0.2">
      <c r="A16" s="35" t="s">
        <v>36</v>
      </c>
      <c r="B16" s="35"/>
      <c r="C16" s="36"/>
      <c r="D16" s="37">
        <v>116247.32277490001</v>
      </c>
      <c r="E16" s="38">
        <v>100</v>
      </c>
      <c r="F16" s="18"/>
      <c r="G16" s="18"/>
      <c r="H16" s="18"/>
    </row>
    <row r="17" spans="1:5" x14ac:dyDescent="0.2">
      <c r="C17" s="10"/>
      <c r="D17" s="13"/>
      <c r="E17" s="20"/>
    </row>
    <row r="18" spans="1:5" x14ac:dyDescent="0.2">
      <c r="A18" s="18" t="s">
        <v>735</v>
      </c>
      <c r="C18" s="10"/>
      <c r="D18" s="13"/>
      <c r="E18" s="14"/>
    </row>
    <row r="19" spans="1:5" ht="27" customHeight="1" x14ac:dyDescent="0.3">
      <c r="A19" s="82" t="s">
        <v>736</v>
      </c>
      <c r="B19" s="81"/>
      <c r="C19" s="81"/>
      <c r="D19" s="81"/>
      <c r="E19" s="81"/>
    </row>
    <row r="20" spans="1:5" ht="14.4" x14ac:dyDescent="0.3">
      <c r="A20" s="53"/>
      <c r="B20" s="54"/>
      <c r="C20" s="54"/>
      <c r="D20" s="54"/>
      <c r="E20" s="54"/>
    </row>
    <row r="21" spans="1:5" x14ac:dyDescent="0.2">
      <c r="A21" s="18" t="s">
        <v>39</v>
      </c>
    </row>
    <row r="22" spans="1:5" x14ac:dyDescent="0.2">
      <c r="A22" s="18" t="s">
        <v>40</v>
      </c>
    </row>
    <row r="23" spans="1:5" x14ac:dyDescent="0.2">
      <c r="A23" s="18" t="s">
        <v>41</v>
      </c>
      <c r="B23" s="18"/>
      <c r="C23" s="39" t="s">
        <v>43</v>
      </c>
      <c r="D23" s="41" t="s">
        <v>42</v>
      </c>
    </row>
    <row r="24" spans="1:5" x14ac:dyDescent="0.2">
      <c r="A24" s="9" t="s">
        <v>62</v>
      </c>
      <c r="C24" s="40">
        <v>87.506799999999998</v>
      </c>
      <c r="D24" s="40">
        <v>108.28449999999999</v>
      </c>
    </row>
    <row r="25" spans="1:5" x14ac:dyDescent="0.2">
      <c r="A25" s="9" t="s">
        <v>68</v>
      </c>
      <c r="C25" s="40">
        <v>31.806699999999999</v>
      </c>
      <c r="D25" s="40">
        <v>37.787100000000002</v>
      </c>
    </row>
    <row r="26" spans="1:5" x14ac:dyDescent="0.2">
      <c r="A26" s="9" t="s">
        <v>65</v>
      </c>
      <c r="C26" s="40">
        <v>95.078999999999994</v>
      </c>
      <c r="D26" s="40">
        <v>118.23860000000001</v>
      </c>
    </row>
    <row r="27" spans="1:5" x14ac:dyDescent="0.2">
      <c r="A27" s="9" t="s">
        <v>69</v>
      </c>
      <c r="C27" s="40">
        <v>35.853900000000003</v>
      </c>
      <c r="D27" s="40">
        <v>43.012700000000002</v>
      </c>
    </row>
    <row r="29" spans="1:5" x14ac:dyDescent="0.2">
      <c r="A29" s="18" t="s">
        <v>45</v>
      </c>
    </row>
    <row r="30" spans="1:5" x14ac:dyDescent="0.2">
      <c r="A30" s="77" t="s">
        <v>59</v>
      </c>
      <c r="B30" s="78"/>
      <c r="C30" s="43" t="s">
        <v>60</v>
      </c>
    </row>
    <row r="31" spans="1:5" x14ac:dyDescent="0.2">
      <c r="A31" s="73" t="s">
        <v>68</v>
      </c>
      <c r="B31" s="74"/>
      <c r="C31" s="44">
        <v>1.5</v>
      </c>
    </row>
    <row r="32" spans="1:5" x14ac:dyDescent="0.2">
      <c r="A32" s="73" t="s">
        <v>69</v>
      </c>
      <c r="B32" s="74"/>
      <c r="C32" s="44">
        <v>1.5</v>
      </c>
    </row>
    <row r="33" spans="1:4" x14ac:dyDescent="0.2">
      <c r="A33" s="9" t="s">
        <v>61</v>
      </c>
    </row>
    <row r="34" spans="1:4" x14ac:dyDescent="0.2">
      <c r="A34" s="9" t="s">
        <v>44</v>
      </c>
    </row>
    <row r="36" spans="1:4" x14ac:dyDescent="0.2">
      <c r="A36" s="18" t="s">
        <v>201</v>
      </c>
      <c r="D36" s="45">
        <v>4.7199999999999999E-2</v>
      </c>
    </row>
    <row r="38" spans="1:4" x14ac:dyDescent="0.2">
      <c r="A38" s="18" t="s">
        <v>724</v>
      </c>
      <c r="D38" s="41" t="s">
        <v>46</v>
      </c>
    </row>
    <row r="39" spans="1:4" x14ac:dyDescent="0.2">
      <c r="A39" s="9" t="s">
        <v>713</v>
      </c>
      <c r="D39" s="41"/>
    </row>
    <row r="40" spans="1:4" x14ac:dyDescent="0.2">
      <c r="A40" s="49" t="s">
        <v>714</v>
      </c>
      <c r="D40" s="41"/>
    </row>
    <row r="42" spans="1:4" x14ac:dyDescent="0.2">
      <c r="A42" s="18" t="s">
        <v>1213</v>
      </c>
      <c r="D42" s="9"/>
    </row>
    <row r="43" spans="1:4" x14ac:dyDescent="0.2">
      <c r="A43" s="49"/>
      <c r="D43" s="9"/>
    </row>
    <row r="44" spans="1:4" x14ac:dyDescent="0.2">
      <c r="A44" s="47" t="s">
        <v>813</v>
      </c>
      <c r="D44" s="9"/>
    </row>
    <row r="45" spans="1:4" ht="10.5" customHeight="1" x14ac:dyDescent="0.2">
      <c r="A45" s="58"/>
      <c r="D45" s="9"/>
    </row>
    <row r="46" spans="1:4" x14ac:dyDescent="0.2">
      <c r="A46" s="56"/>
      <c r="D46" s="9"/>
    </row>
    <row r="47" spans="1:4" x14ac:dyDescent="0.2">
      <c r="A47" s="56"/>
      <c r="D47" s="9"/>
    </row>
    <row r="48" spans="1:4" x14ac:dyDescent="0.2">
      <c r="A48" s="56"/>
      <c r="D48" s="9"/>
    </row>
    <row r="49" spans="1:4" x14ac:dyDescent="0.2">
      <c r="A49" s="56"/>
      <c r="D49" s="9"/>
    </row>
    <row r="50" spans="1:4" x14ac:dyDescent="0.2">
      <c r="A50" s="56"/>
      <c r="D50" s="9"/>
    </row>
    <row r="51" spans="1:4" x14ac:dyDescent="0.2">
      <c r="A51" s="56"/>
      <c r="D51" s="9"/>
    </row>
    <row r="52" spans="1:4" x14ac:dyDescent="0.2">
      <c r="A52" s="56"/>
      <c r="D52" s="9"/>
    </row>
    <row r="53" spans="1:4" x14ac:dyDescent="0.2">
      <c r="A53" s="56"/>
      <c r="D53" s="9"/>
    </row>
    <row r="54" spans="1:4" x14ac:dyDescent="0.2">
      <c r="A54" s="56"/>
      <c r="D54" s="9"/>
    </row>
    <row r="55" spans="1:4" x14ac:dyDescent="0.2">
      <c r="A55" s="56"/>
      <c r="D55" s="9"/>
    </row>
    <row r="56" spans="1:4" x14ac:dyDescent="0.2">
      <c r="A56" s="56"/>
      <c r="D56" s="9"/>
    </row>
    <row r="57" spans="1:4" x14ac:dyDescent="0.2">
      <c r="A57" s="56"/>
      <c r="D57" s="9"/>
    </row>
    <row r="58" spans="1:4" x14ac:dyDescent="0.2">
      <c r="A58" s="47" t="s">
        <v>1206</v>
      </c>
      <c r="D58" s="9"/>
    </row>
    <row r="59" spans="1:4" x14ac:dyDescent="0.2">
      <c r="A59" s="56"/>
      <c r="D59" s="9"/>
    </row>
    <row r="60" spans="1:4" x14ac:dyDescent="0.2">
      <c r="A60" s="47" t="s">
        <v>864</v>
      </c>
      <c r="D60" s="9"/>
    </row>
    <row r="61" spans="1:4" x14ac:dyDescent="0.2">
      <c r="A61" s="56"/>
      <c r="D61" s="9"/>
    </row>
    <row r="62" spans="1:4" x14ac:dyDescent="0.2">
      <c r="A62" s="56"/>
      <c r="D62" s="9"/>
    </row>
    <row r="63" spans="1:4" x14ac:dyDescent="0.2">
      <c r="A63" s="56"/>
      <c r="D63" s="9"/>
    </row>
    <row r="64" spans="1:4" x14ac:dyDescent="0.2">
      <c r="A64" s="56"/>
      <c r="D64" s="9"/>
    </row>
    <row r="65" spans="1:4" x14ac:dyDescent="0.2">
      <c r="A65" s="56"/>
      <c r="D65" s="9"/>
    </row>
    <row r="66" spans="1:4" x14ac:dyDescent="0.2">
      <c r="A66" s="56"/>
      <c r="D66" s="9"/>
    </row>
    <row r="67" spans="1:4" x14ac:dyDescent="0.2">
      <c r="A67" s="56"/>
      <c r="D67" s="9"/>
    </row>
    <row r="68" spans="1:4" x14ac:dyDescent="0.2">
      <c r="A68" s="56"/>
      <c r="D68" s="9"/>
    </row>
    <row r="69" spans="1:4" x14ac:dyDescent="0.2">
      <c r="A69" s="56"/>
      <c r="D69" s="9"/>
    </row>
    <row r="70" spans="1:4" x14ac:dyDescent="0.2">
      <c r="A70" s="56"/>
      <c r="D70" s="9"/>
    </row>
    <row r="71" spans="1:4" x14ac:dyDescent="0.2">
      <c r="A71" s="56"/>
      <c r="D71" s="9"/>
    </row>
    <row r="72" spans="1:4" x14ac:dyDescent="0.2">
      <c r="A72" s="56"/>
      <c r="D72" s="9"/>
    </row>
    <row r="73" spans="1:4" x14ac:dyDescent="0.2">
      <c r="D73" s="9"/>
    </row>
  </sheetData>
  <mergeCells count="5">
    <mergeCell ref="A1:E1"/>
    <mergeCell ref="A30:B30"/>
    <mergeCell ref="A31:B31"/>
    <mergeCell ref="A32:B32"/>
    <mergeCell ref="A19:E19"/>
  </mergeCells>
  <conditionalFormatting sqref="E5:E7 E10:E17">
    <cfRule type="cellIs" dxfId="33" priority="2" stopIfTrue="1" operator="between">
      <formula>0.009</formula>
      <formula>-0.009</formula>
    </cfRule>
  </conditionalFormatting>
  <conditionalFormatting sqref="E18">
    <cfRule type="cellIs" dxfId="32" priority="1" stopIfTrue="1" operator="between">
      <formula>0.009</formula>
      <formula>-0.009</formula>
    </cfRule>
  </conditionalFormatting>
  <hyperlinks>
    <hyperlink ref="A40" r:id="rId1" xr:uid="{00000000-0004-0000-2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52"/>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5" t="s">
        <v>1095</v>
      </c>
      <c r="B1" s="76"/>
      <c r="C1" s="76"/>
      <c r="D1" s="76"/>
      <c r="E1" s="76"/>
      <c r="F1" s="76"/>
      <c r="G1" s="76"/>
    </row>
    <row r="2" spans="1:9" s="1" customFormat="1" ht="12" x14ac:dyDescent="0.25">
      <c r="A2" s="61" t="s">
        <v>1090</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1096</v>
      </c>
      <c r="B7" s="27" t="s">
        <v>1097</v>
      </c>
      <c r="C7" s="27" t="s">
        <v>1098</v>
      </c>
      <c r="D7" s="31">
        <v>875</v>
      </c>
      <c r="E7" s="29">
        <v>8716.3562500000007</v>
      </c>
      <c r="F7" s="30">
        <v>25.965353224326801</v>
      </c>
      <c r="G7" s="29">
        <v>14.225</v>
      </c>
    </row>
    <row r="8" spans="1:9" x14ac:dyDescent="0.2">
      <c r="A8" s="27" t="s">
        <v>1099</v>
      </c>
      <c r="B8" s="27" t="s">
        <v>1100</v>
      </c>
      <c r="C8" s="27" t="s">
        <v>1101</v>
      </c>
      <c r="D8" s="31">
        <v>3845</v>
      </c>
      <c r="E8" s="29">
        <v>8497.0193600000002</v>
      </c>
      <c r="F8" s="30">
        <v>25.311965540227099</v>
      </c>
      <c r="G8" s="29">
        <v>8.1556999999999995</v>
      </c>
    </row>
    <row r="9" spans="1:9" x14ac:dyDescent="0.2">
      <c r="A9" s="26" t="s">
        <v>33</v>
      </c>
      <c r="B9" s="26"/>
      <c r="C9" s="26"/>
      <c r="D9" s="32"/>
      <c r="E9" s="33">
        <f>SUM(E6:E8)</f>
        <v>17213.375610000003</v>
      </c>
      <c r="F9" s="34">
        <f>SUM(F6:F8)</f>
        <v>51.277318764553897</v>
      </c>
      <c r="G9" s="33"/>
      <c r="H9" s="18"/>
      <c r="I9" s="18"/>
    </row>
    <row r="10" spans="1:9" x14ac:dyDescent="0.2">
      <c r="A10" s="27"/>
      <c r="B10" s="27"/>
      <c r="C10" s="27"/>
      <c r="D10" s="28"/>
      <c r="E10" s="29"/>
      <c r="F10" s="30"/>
      <c r="G10" s="29"/>
    </row>
    <row r="11" spans="1:9" x14ac:dyDescent="0.2">
      <c r="A11" s="26" t="s">
        <v>1080</v>
      </c>
      <c r="B11" s="27"/>
      <c r="C11" s="27"/>
      <c r="D11" s="28"/>
      <c r="E11" s="29"/>
      <c r="F11" s="30"/>
      <c r="G11" s="29"/>
    </row>
    <row r="12" spans="1:9" x14ac:dyDescent="0.2">
      <c r="A12" s="27" t="s">
        <v>1102</v>
      </c>
      <c r="B12" s="27" t="s">
        <v>1103</v>
      </c>
      <c r="C12" s="27" t="s">
        <v>1104</v>
      </c>
      <c r="D12" s="31">
        <v>600</v>
      </c>
      <c r="E12" s="29">
        <v>6.0000000000000002E-6</v>
      </c>
      <c r="F12" s="29">
        <v>0</v>
      </c>
      <c r="G12" s="29">
        <v>0</v>
      </c>
    </row>
    <row r="13" spans="1:9" x14ac:dyDescent="0.2">
      <c r="A13" s="27" t="s">
        <v>1105</v>
      </c>
      <c r="B13" s="27" t="s">
        <v>1106</v>
      </c>
      <c r="C13" s="27" t="s">
        <v>1104</v>
      </c>
      <c r="D13" s="31">
        <v>250</v>
      </c>
      <c r="E13" s="29">
        <v>2.5000000000000002E-6</v>
      </c>
      <c r="F13" s="29">
        <v>0</v>
      </c>
      <c r="G13" s="29">
        <v>0</v>
      </c>
    </row>
    <row r="14" spans="1:9" x14ac:dyDescent="0.2">
      <c r="A14" s="27" t="s">
        <v>1107</v>
      </c>
      <c r="B14" s="27" t="s">
        <v>1108</v>
      </c>
      <c r="C14" s="27" t="s">
        <v>1104</v>
      </c>
      <c r="D14" s="31">
        <v>250</v>
      </c>
      <c r="E14" s="29">
        <v>2.5000000000000002E-6</v>
      </c>
      <c r="F14" s="29">
        <v>0</v>
      </c>
      <c r="G14" s="29">
        <v>0</v>
      </c>
    </row>
    <row r="15" spans="1:9" x14ac:dyDescent="0.2">
      <c r="A15" s="26" t="s">
        <v>33</v>
      </c>
      <c r="B15" s="26"/>
      <c r="C15" s="26"/>
      <c r="D15" s="32"/>
      <c r="E15" s="33">
        <f>SUM(E11:E14)</f>
        <v>1.1E-5</v>
      </c>
      <c r="F15" s="33">
        <f>SUM(F11:F14)</f>
        <v>0</v>
      </c>
      <c r="G15" s="33"/>
      <c r="H15" s="18"/>
      <c r="I15" s="18"/>
    </row>
    <row r="16" spans="1:9" x14ac:dyDescent="0.2">
      <c r="A16" s="27"/>
      <c r="B16" s="27"/>
      <c r="C16" s="27"/>
      <c r="D16" s="28"/>
      <c r="E16" s="29"/>
      <c r="F16" s="30"/>
      <c r="G16" s="29"/>
    </row>
    <row r="17" spans="1:9" x14ac:dyDescent="0.2">
      <c r="A17" s="26" t="s">
        <v>34</v>
      </c>
      <c r="B17" s="27"/>
      <c r="C17" s="27"/>
      <c r="D17" s="28"/>
      <c r="E17" s="29"/>
      <c r="F17" s="30"/>
      <c r="G17" s="29"/>
    </row>
    <row r="18" spans="1:9" x14ac:dyDescent="0.2">
      <c r="A18" s="27" t="s">
        <v>1109</v>
      </c>
      <c r="B18" s="27" t="s">
        <v>1110</v>
      </c>
      <c r="C18" s="27" t="s">
        <v>1111</v>
      </c>
      <c r="D18" s="31">
        <v>474228.07400000002</v>
      </c>
      <c r="E18" s="29">
        <v>16186.26204</v>
      </c>
      <c r="F18" s="30">
        <v>48.217626631554097</v>
      </c>
      <c r="G18" s="29">
        <v>3.1911999999999998</v>
      </c>
    </row>
    <row r="19" spans="1:9" x14ac:dyDescent="0.2">
      <c r="A19" s="26" t="s">
        <v>33</v>
      </c>
      <c r="B19" s="26"/>
      <c r="C19" s="26"/>
      <c r="D19" s="32"/>
      <c r="E19" s="33">
        <f>SUM(E18:E18)</f>
        <v>16186.26204</v>
      </c>
      <c r="F19" s="34">
        <f>SUM(F18:F18)</f>
        <v>48.217626631554097</v>
      </c>
      <c r="G19" s="33"/>
      <c r="H19" s="18"/>
      <c r="I19" s="18"/>
    </row>
    <row r="20" spans="1:9" x14ac:dyDescent="0.2">
      <c r="A20" s="27"/>
      <c r="B20" s="27"/>
      <c r="C20" s="27"/>
      <c r="D20" s="28"/>
      <c r="E20" s="29"/>
      <c r="F20" s="30"/>
      <c r="G20" s="29"/>
    </row>
    <row r="21" spans="1:9" x14ac:dyDescent="0.2">
      <c r="A21" s="26" t="s">
        <v>35</v>
      </c>
      <c r="B21" s="26"/>
      <c r="C21" s="26"/>
      <c r="D21" s="32"/>
      <c r="E21" s="33">
        <f>E9+E15+E19</f>
        <v>33399.637661000001</v>
      </c>
      <c r="F21" s="34">
        <f>F9+F15+F19</f>
        <v>99.494945396107994</v>
      </c>
      <c r="G21" s="33"/>
      <c r="H21" s="18"/>
      <c r="I21" s="18"/>
    </row>
    <row r="22" spans="1:9" x14ac:dyDescent="0.2">
      <c r="A22" s="26"/>
      <c r="B22" s="26"/>
      <c r="C22" s="26"/>
      <c r="D22" s="32"/>
      <c r="E22" s="33"/>
      <c r="F22" s="34"/>
      <c r="G22" s="33"/>
      <c r="H22" s="18"/>
      <c r="I22" s="18"/>
    </row>
    <row r="23" spans="1:9" x14ac:dyDescent="0.2">
      <c r="A23" s="26" t="s">
        <v>37</v>
      </c>
      <c r="B23" s="26"/>
      <c r="C23" s="26"/>
      <c r="D23" s="32"/>
      <c r="E23" s="33">
        <f>E25-(E9+E15+E19)</f>
        <v>169.54267979999713</v>
      </c>
      <c r="F23" s="34">
        <f>F25-(F9+F15+F19)</f>
        <v>0.50505460389200607</v>
      </c>
      <c r="G23" s="33"/>
      <c r="H23" s="18"/>
      <c r="I23" s="18"/>
    </row>
    <row r="24" spans="1:9" x14ac:dyDescent="0.2">
      <c r="A24" s="26"/>
      <c r="B24" s="26"/>
      <c r="C24" s="26"/>
      <c r="D24" s="32"/>
      <c r="E24" s="33"/>
      <c r="F24" s="34"/>
      <c r="G24" s="33"/>
      <c r="H24" s="18"/>
      <c r="I24" s="18"/>
    </row>
    <row r="25" spans="1:9" x14ac:dyDescent="0.2">
      <c r="A25" s="35" t="s">
        <v>36</v>
      </c>
      <c r="B25" s="35"/>
      <c r="C25" s="35"/>
      <c r="D25" s="36"/>
      <c r="E25" s="37">
        <v>33569.180340799998</v>
      </c>
      <c r="F25" s="38">
        <v>100</v>
      </c>
      <c r="G25" s="37"/>
      <c r="H25" s="18"/>
      <c r="I25" s="18"/>
    </row>
    <row r="27" spans="1:9" x14ac:dyDescent="0.2">
      <c r="A27" s="18" t="s">
        <v>38</v>
      </c>
    </row>
    <row r="28" spans="1:9" x14ac:dyDescent="0.2">
      <c r="A28" s="47" t="s">
        <v>1112</v>
      </c>
    </row>
    <row r="29" spans="1:9" x14ac:dyDescent="0.2">
      <c r="A29" s="47"/>
    </row>
    <row r="30" spans="1:9" x14ac:dyDescent="0.2">
      <c r="A30" s="18" t="s">
        <v>39</v>
      </c>
    </row>
    <row r="31" spans="1:9" x14ac:dyDescent="0.2">
      <c r="A31" s="18" t="s">
        <v>40</v>
      </c>
    </row>
    <row r="32" spans="1:9" x14ac:dyDescent="0.2">
      <c r="A32" s="18" t="s">
        <v>41</v>
      </c>
      <c r="B32" s="18"/>
      <c r="C32" s="39" t="s">
        <v>43</v>
      </c>
      <c r="D32" s="19" t="s">
        <v>42</v>
      </c>
    </row>
    <row r="33" spans="1:7" x14ac:dyDescent="0.2">
      <c r="A33" s="9" t="s">
        <v>62</v>
      </c>
      <c r="C33" s="40">
        <v>71.933700000000002</v>
      </c>
      <c r="D33" s="40">
        <v>77.135499999999993</v>
      </c>
    </row>
    <row r="34" spans="1:7" x14ac:dyDescent="0.2">
      <c r="A34" s="9" t="s">
        <v>68</v>
      </c>
      <c r="C34" s="40">
        <v>11.889799999999999</v>
      </c>
      <c r="D34" s="40">
        <v>12.749700000000001</v>
      </c>
    </row>
    <row r="35" spans="1:7" x14ac:dyDescent="0.2">
      <c r="A35" s="9" t="s">
        <v>65</v>
      </c>
      <c r="C35" s="40">
        <v>76.895499999999998</v>
      </c>
      <c r="D35" s="40">
        <v>82.456100000000006</v>
      </c>
    </row>
    <row r="36" spans="1:7" x14ac:dyDescent="0.2">
      <c r="A36" s="9" t="s">
        <v>69</v>
      </c>
      <c r="C36" s="40">
        <v>12.9605</v>
      </c>
      <c r="D36" s="40">
        <v>13.8977</v>
      </c>
    </row>
    <row r="38" spans="1:7" x14ac:dyDescent="0.2">
      <c r="A38" s="9" t="s">
        <v>44</v>
      </c>
    </row>
    <row r="40" spans="1:7" x14ac:dyDescent="0.2">
      <c r="A40" s="18" t="s">
        <v>45</v>
      </c>
      <c r="D40" s="41" t="s">
        <v>46</v>
      </c>
    </row>
    <row r="42" spans="1:7" x14ac:dyDescent="0.2">
      <c r="A42" s="18" t="s">
        <v>811</v>
      </c>
      <c r="D42" s="42">
        <v>1.3991033288767101</v>
      </c>
      <c r="E42" s="13" t="s">
        <v>47</v>
      </c>
    </row>
    <row r="44" spans="1:7" x14ac:dyDescent="0.2">
      <c r="A44" s="18" t="s">
        <v>724</v>
      </c>
      <c r="D44" s="41" t="s">
        <v>46</v>
      </c>
    </row>
    <row r="45" spans="1:7" x14ac:dyDescent="0.2">
      <c r="A45" s="9" t="s">
        <v>713</v>
      </c>
    </row>
    <row r="46" spans="1:7" x14ac:dyDescent="0.2">
      <c r="A46" s="49" t="s">
        <v>1113</v>
      </c>
    </row>
    <row r="48" spans="1:7" ht="24" customHeight="1" x14ac:dyDescent="0.3">
      <c r="A48" s="85" t="s">
        <v>1114</v>
      </c>
      <c r="B48" s="86"/>
      <c r="C48" s="86"/>
      <c r="D48" s="86"/>
      <c r="E48" s="86"/>
      <c r="F48" s="86"/>
      <c r="G48" s="86"/>
    </row>
    <row r="50" spans="1:7" ht="35.25" customHeight="1" x14ac:dyDescent="0.3">
      <c r="A50" s="85" t="s">
        <v>1115</v>
      </c>
      <c r="B50" s="86"/>
      <c r="C50" s="86"/>
      <c r="D50" s="86"/>
      <c r="E50" s="86"/>
      <c r="F50" s="86"/>
      <c r="G50" s="86"/>
    </row>
    <row r="52" spans="1:7" ht="34.5" customHeight="1" x14ac:dyDescent="0.2">
      <c r="A52" s="87" t="s">
        <v>1116</v>
      </c>
      <c r="B52" s="87"/>
      <c r="C52" s="87"/>
      <c r="D52" s="87"/>
      <c r="E52" s="87"/>
      <c r="F52" s="87"/>
      <c r="G52" s="87"/>
    </row>
    <row r="53" spans="1:7" x14ac:dyDescent="0.2">
      <c r="A53" s="49" t="s">
        <v>1117</v>
      </c>
    </row>
    <row r="55" spans="1:7" ht="26.25" customHeight="1" x14ac:dyDescent="0.2">
      <c r="A55" s="88" t="s">
        <v>1118</v>
      </c>
      <c r="B55" s="88"/>
      <c r="C55" s="88"/>
      <c r="D55" s="88"/>
      <c r="E55" s="88"/>
      <c r="F55" s="88"/>
      <c r="G55" s="88"/>
    </row>
    <row r="56" spans="1:7" ht="14.4" customHeight="1" x14ac:dyDescent="0.2">
      <c r="A56" s="62"/>
      <c r="B56" s="62"/>
      <c r="C56" s="62"/>
      <c r="D56" s="62"/>
      <c r="E56" s="62"/>
      <c r="F56" s="62"/>
      <c r="G56" s="62"/>
    </row>
    <row r="57" spans="1:7" x14ac:dyDescent="0.2">
      <c r="A57" s="47" t="s">
        <v>1119</v>
      </c>
      <c r="B57" s="56"/>
      <c r="C57" s="56"/>
      <c r="D57" s="56"/>
      <c r="E57" s="55"/>
      <c r="F57" s="55"/>
      <c r="G57" s="55"/>
    </row>
    <row r="58" spans="1:7" x14ac:dyDescent="0.2">
      <c r="A58" s="47"/>
      <c r="B58" s="56"/>
      <c r="C58" s="56"/>
      <c r="D58" s="56"/>
      <c r="E58" s="55"/>
      <c r="F58" s="55"/>
      <c r="G58" s="55"/>
    </row>
    <row r="59" spans="1:7" x14ac:dyDescent="0.2">
      <c r="A59" s="47" t="s">
        <v>813</v>
      </c>
      <c r="B59" s="56"/>
      <c r="C59" s="56"/>
      <c r="D59" s="56"/>
      <c r="E59" s="55"/>
      <c r="F59" s="55"/>
      <c r="G59" s="55"/>
    </row>
    <row r="60" spans="1:7" x14ac:dyDescent="0.2">
      <c r="A60" s="58"/>
      <c r="B60" s="56"/>
      <c r="C60" s="56"/>
      <c r="D60" s="56"/>
      <c r="E60" s="55"/>
      <c r="F60" s="55"/>
      <c r="G60" s="55"/>
    </row>
    <row r="61" spans="1:7" x14ac:dyDescent="0.2">
      <c r="A61" s="56"/>
      <c r="B61" s="56"/>
      <c r="C61" s="56"/>
      <c r="D61" s="56"/>
      <c r="E61" s="55"/>
      <c r="F61" s="55"/>
      <c r="G61" s="55"/>
    </row>
    <row r="62" spans="1:7" x14ac:dyDescent="0.2">
      <c r="A62" s="56"/>
      <c r="B62" s="56"/>
      <c r="C62" s="56"/>
      <c r="D62" s="56"/>
      <c r="E62" s="55"/>
      <c r="F62" s="55"/>
      <c r="G62" s="55"/>
    </row>
    <row r="63" spans="1:7" x14ac:dyDescent="0.2">
      <c r="A63" s="56"/>
      <c r="B63" s="56"/>
      <c r="C63" s="56"/>
      <c r="D63" s="56"/>
      <c r="E63" s="55"/>
      <c r="F63" s="55"/>
      <c r="G63" s="55"/>
    </row>
    <row r="64" spans="1:7" x14ac:dyDescent="0.2">
      <c r="A64" s="56"/>
      <c r="B64" s="56"/>
      <c r="C64" s="56"/>
      <c r="D64" s="56"/>
      <c r="E64" s="55"/>
      <c r="F64" s="55"/>
      <c r="G64" s="55"/>
    </row>
    <row r="65" spans="1:7" x14ac:dyDescent="0.2">
      <c r="A65" s="56"/>
      <c r="B65" s="56"/>
      <c r="C65" s="56"/>
      <c r="D65" s="56"/>
      <c r="E65" s="55"/>
      <c r="F65" s="55"/>
      <c r="G65" s="55"/>
    </row>
    <row r="66" spans="1:7" x14ac:dyDescent="0.2">
      <c r="A66" s="56"/>
      <c r="B66" s="56"/>
      <c r="C66" s="56"/>
      <c r="D66" s="56"/>
      <c r="E66" s="55"/>
      <c r="F66" s="55"/>
      <c r="G66" s="55"/>
    </row>
    <row r="67" spans="1:7" x14ac:dyDescent="0.2">
      <c r="A67" s="56"/>
      <c r="B67" s="56"/>
      <c r="C67" s="56"/>
      <c r="D67" s="56"/>
      <c r="E67" s="55"/>
      <c r="F67" s="55"/>
      <c r="G67" s="55"/>
    </row>
    <row r="68" spans="1:7" x14ac:dyDescent="0.2">
      <c r="A68" s="56"/>
      <c r="B68" s="56"/>
      <c r="C68" s="56"/>
      <c r="D68" s="56"/>
      <c r="E68" s="55"/>
      <c r="F68" s="55"/>
      <c r="G68" s="55"/>
    </row>
    <row r="69" spans="1:7" x14ac:dyDescent="0.2">
      <c r="A69" s="56"/>
      <c r="B69" s="56"/>
      <c r="C69" s="56"/>
      <c r="D69" s="56"/>
      <c r="E69" s="55"/>
      <c r="F69" s="55"/>
      <c r="G69" s="55"/>
    </row>
    <row r="70" spans="1:7" x14ac:dyDescent="0.2">
      <c r="A70" s="56"/>
      <c r="B70" s="56"/>
      <c r="C70" s="56"/>
      <c r="D70" s="56"/>
      <c r="E70" s="55"/>
      <c r="F70" s="55"/>
      <c r="G70" s="55"/>
    </row>
    <row r="71" spans="1:7" x14ac:dyDescent="0.2">
      <c r="A71" s="56"/>
      <c r="B71" s="56"/>
      <c r="C71" s="56"/>
      <c r="D71" s="56"/>
      <c r="E71" s="55"/>
      <c r="F71" s="55"/>
      <c r="G71" s="55"/>
    </row>
    <row r="72" spans="1:7" x14ac:dyDescent="0.2">
      <c r="A72" s="56"/>
      <c r="B72" s="56"/>
      <c r="C72" s="56"/>
      <c r="D72" s="56"/>
      <c r="E72" s="55"/>
      <c r="F72" s="55"/>
      <c r="G72" s="55"/>
    </row>
    <row r="73" spans="1:7" x14ac:dyDescent="0.2">
      <c r="A73" s="47" t="s">
        <v>1048</v>
      </c>
      <c r="B73" s="56"/>
      <c r="C73" s="56"/>
      <c r="D73" s="56"/>
      <c r="E73" s="55"/>
      <c r="F73" s="55"/>
      <c r="G73" s="55"/>
    </row>
    <row r="74" spans="1:7" x14ac:dyDescent="0.2">
      <c r="A74" s="56"/>
      <c r="B74" s="56"/>
      <c r="C74" s="56"/>
      <c r="D74" s="56"/>
      <c r="E74" s="55"/>
      <c r="F74" s="55"/>
      <c r="G74" s="55"/>
    </row>
    <row r="75" spans="1:7" x14ac:dyDescent="0.2">
      <c r="A75" s="47" t="s">
        <v>815</v>
      </c>
      <c r="B75" s="56"/>
      <c r="C75" s="56"/>
      <c r="D75" s="56"/>
      <c r="E75" s="55"/>
      <c r="F75" s="55"/>
      <c r="G75" s="55"/>
    </row>
    <row r="76" spans="1:7" x14ac:dyDescent="0.2">
      <c r="A76" s="56"/>
      <c r="B76" s="56"/>
      <c r="C76" s="56"/>
      <c r="D76" s="56"/>
      <c r="E76" s="55"/>
      <c r="F76" s="55"/>
      <c r="G76" s="55"/>
    </row>
    <row r="77" spans="1:7" x14ac:dyDescent="0.2">
      <c r="A77" s="56"/>
      <c r="B77" s="56"/>
      <c r="C77" s="56"/>
      <c r="D77" s="56"/>
      <c r="E77" s="55"/>
      <c r="F77" s="55"/>
      <c r="G77" s="55"/>
    </row>
    <row r="78" spans="1:7" x14ac:dyDescent="0.2">
      <c r="A78" s="56"/>
      <c r="B78" s="56"/>
      <c r="C78" s="56"/>
      <c r="D78" s="56"/>
      <c r="E78" s="55"/>
      <c r="F78" s="55"/>
      <c r="G78" s="55"/>
    </row>
    <row r="79" spans="1:7" x14ac:dyDescent="0.2">
      <c r="A79" s="56"/>
      <c r="B79" s="56"/>
      <c r="C79" s="56"/>
      <c r="D79" s="56"/>
      <c r="E79" s="55"/>
      <c r="F79" s="55"/>
      <c r="G79" s="55"/>
    </row>
    <row r="80" spans="1:7" x14ac:dyDescent="0.2">
      <c r="A80" s="56"/>
      <c r="B80" s="56"/>
      <c r="C80" s="56"/>
      <c r="D80" s="56"/>
      <c r="E80" s="55"/>
      <c r="F80" s="55"/>
      <c r="G80" s="55"/>
    </row>
    <row r="81" spans="1:7" x14ac:dyDescent="0.2">
      <c r="A81" s="56"/>
      <c r="B81" s="56"/>
      <c r="C81" s="56"/>
      <c r="D81" s="56"/>
      <c r="E81" s="55"/>
      <c r="F81" s="55"/>
      <c r="G81" s="55"/>
    </row>
    <row r="82" spans="1:7" x14ac:dyDescent="0.2">
      <c r="A82" s="56"/>
      <c r="B82" s="56"/>
      <c r="C82" s="56"/>
      <c r="D82" s="56"/>
      <c r="E82" s="55"/>
      <c r="F82" s="55"/>
      <c r="G82" s="55"/>
    </row>
    <row r="83" spans="1:7" x14ac:dyDescent="0.2">
      <c r="A83" s="56"/>
      <c r="B83" s="56"/>
      <c r="C83" s="56"/>
      <c r="D83" s="56"/>
      <c r="E83" s="55"/>
      <c r="F83" s="55"/>
      <c r="G83" s="55"/>
    </row>
    <row r="84" spans="1:7" x14ac:dyDescent="0.2">
      <c r="A84" s="56"/>
      <c r="B84" s="56"/>
      <c r="C84" s="56"/>
      <c r="D84" s="56"/>
      <c r="E84" s="55"/>
      <c r="F84" s="55"/>
      <c r="G84" s="55"/>
    </row>
    <row r="85" spans="1:7" x14ac:dyDescent="0.2">
      <c r="A85" s="56"/>
      <c r="B85" s="56"/>
      <c r="C85" s="56"/>
      <c r="D85" s="56"/>
      <c r="E85" s="55"/>
      <c r="F85" s="55"/>
      <c r="G85" s="55"/>
    </row>
    <row r="86" spans="1:7" x14ac:dyDescent="0.2">
      <c r="A86" s="56"/>
      <c r="B86" s="56"/>
      <c r="C86" s="56"/>
      <c r="D86" s="56"/>
      <c r="E86" s="55"/>
      <c r="F86" s="55"/>
      <c r="G86" s="55"/>
    </row>
    <row r="87" spans="1:7" x14ac:dyDescent="0.2">
      <c r="A87" s="49"/>
      <c r="D87" s="9"/>
      <c r="F87" s="55"/>
    </row>
    <row r="88" spans="1:7" x14ac:dyDescent="0.2">
      <c r="D88" s="9"/>
      <c r="F88" s="55"/>
    </row>
    <row r="89" spans="1:7" x14ac:dyDescent="0.2">
      <c r="A89" s="18" t="s">
        <v>736</v>
      </c>
    </row>
    <row r="91" spans="1:7" s="1" customFormat="1" ht="13.8" x14ac:dyDescent="0.2">
      <c r="A91" s="75" t="s">
        <v>1120</v>
      </c>
      <c r="B91" s="76"/>
      <c r="C91" s="76"/>
      <c r="D91" s="76"/>
      <c r="E91" s="76"/>
      <c r="F91" s="76"/>
      <c r="G91" s="76"/>
    </row>
    <row r="92" spans="1:7" x14ac:dyDescent="0.2">
      <c r="A92" s="18" t="s">
        <v>7</v>
      </c>
    </row>
    <row r="93" spans="1:7" s="1" customFormat="1" ht="17.399999999999999" customHeight="1" x14ac:dyDescent="0.2">
      <c r="A93" s="8" t="s">
        <v>2</v>
      </c>
      <c r="B93" s="8" t="s">
        <v>0</v>
      </c>
      <c r="C93" s="17" t="s">
        <v>740</v>
      </c>
      <c r="D93" s="16" t="s">
        <v>1</v>
      </c>
      <c r="E93" s="15" t="s">
        <v>3</v>
      </c>
      <c r="F93" s="15" t="s">
        <v>4</v>
      </c>
      <c r="G93" s="15" t="s">
        <v>6</v>
      </c>
    </row>
    <row r="94" spans="1:7" x14ac:dyDescent="0.2">
      <c r="A94" s="21" t="s">
        <v>31</v>
      </c>
      <c r="B94" s="22"/>
      <c r="C94" s="22"/>
      <c r="D94" s="23"/>
      <c r="E94" s="24"/>
      <c r="F94" s="25"/>
      <c r="G94" s="24"/>
    </row>
    <row r="95" spans="1:7" x14ac:dyDescent="0.2">
      <c r="A95" s="26" t="s">
        <v>32</v>
      </c>
      <c r="B95" s="27"/>
      <c r="C95" s="27"/>
      <c r="D95" s="28"/>
      <c r="E95" s="29"/>
      <c r="F95" s="30"/>
      <c r="G95" s="29"/>
    </row>
    <row r="96" spans="1:7" x14ac:dyDescent="0.2">
      <c r="A96" s="27" t="s">
        <v>1121</v>
      </c>
      <c r="B96" s="27" t="s">
        <v>1122</v>
      </c>
      <c r="C96" s="27" t="s">
        <v>1123</v>
      </c>
      <c r="D96" s="31">
        <v>940</v>
      </c>
      <c r="E96" s="29">
        <v>0</v>
      </c>
      <c r="F96" s="30">
        <v>100</v>
      </c>
      <c r="G96" s="29">
        <v>0</v>
      </c>
    </row>
    <row r="97" spans="1:9" x14ac:dyDescent="0.2">
      <c r="A97" s="26" t="s">
        <v>33</v>
      </c>
      <c r="B97" s="26"/>
      <c r="C97" s="26"/>
      <c r="D97" s="32"/>
      <c r="E97" s="33">
        <f>SUM(E95:E96)</f>
        <v>0</v>
      </c>
      <c r="F97" s="34">
        <f>SUM(F95:F96)</f>
        <v>100</v>
      </c>
      <c r="G97" s="33"/>
      <c r="H97" s="18"/>
      <c r="I97" s="18"/>
    </row>
    <row r="98" spans="1:9" x14ac:dyDescent="0.2">
      <c r="A98" s="27"/>
      <c r="B98" s="27"/>
      <c r="C98" s="27"/>
      <c r="D98" s="28"/>
      <c r="E98" s="29"/>
      <c r="F98" s="30"/>
      <c r="G98" s="29"/>
    </row>
    <row r="99" spans="1:9" x14ac:dyDescent="0.2">
      <c r="A99" s="26" t="s">
        <v>35</v>
      </c>
      <c r="B99" s="26"/>
      <c r="C99" s="26"/>
      <c r="D99" s="32"/>
      <c r="E99" s="33">
        <f>E97</f>
        <v>0</v>
      </c>
      <c r="F99" s="34">
        <f>F97</f>
        <v>100</v>
      </c>
      <c r="G99" s="33"/>
      <c r="H99" s="18"/>
      <c r="I99" s="18"/>
    </row>
    <row r="100" spans="1:9" x14ac:dyDescent="0.2">
      <c r="A100" s="26"/>
      <c r="B100" s="26"/>
      <c r="C100" s="26"/>
      <c r="D100" s="32"/>
      <c r="E100" s="33"/>
      <c r="F100" s="34"/>
      <c r="G100" s="33"/>
      <c r="H100" s="18"/>
      <c r="I100" s="18"/>
    </row>
    <row r="101" spans="1:9" x14ac:dyDescent="0.2">
      <c r="A101" s="26" t="s">
        <v>37</v>
      </c>
      <c r="B101" s="26"/>
      <c r="C101" s="26"/>
      <c r="D101" s="32"/>
      <c r="E101" s="33">
        <f>E103-(E97)</f>
        <v>3.9999999999999998E-7</v>
      </c>
      <c r="F101" s="34">
        <v>0</v>
      </c>
      <c r="G101" s="33"/>
      <c r="H101" s="18"/>
      <c r="I101" s="18"/>
    </row>
    <row r="102" spans="1:9" x14ac:dyDescent="0.2">
      <c r="A102" s="26"/>
      <c r="B102" s="26"/>
      <c r="C102" s="26"/>
      <c r="D102" s="32"/>
      <c r="E102" s="33"/>
      <c r="F102" s="34"/>
      <c r="G102" s="33"/>
      <c r="H102" s="18"/>
      <c r="I102" s="18"/>
    </row>
    <row r="103" spans="1:9" x14ac:dyDescent="0.2">
      <c r="A103" s="35" t="s">
        <v>36</v>
      </c>
      <c r="B103" s="35"/>
      <c r="C103" s="35"/>
      <c r="D103" s="36"/>
      <c r="E103" s="37">
        <v>3.9999999999999998E-7</v>
      </c>
      <c r="F103" s="38">
        <v>100</v>
      </c>
      <c r="G103" s="37"/>
      <c r="H103" s="18"/>
      <c r="I103" s="18"/>
    </row>
    <row r="105" spans="1:9" x14ac:dyDescent="0.2">
      <c r="A105" s="18" t="s">
        <v>38</v>
      </c>
    </row>
    <row r="106" spans="1:9" x14ac:dyDescent="0.2">
      <c r="A106" s="18" t="s">
        <v>1112</v>
      </c>
    </row>
    <row r="107" spans="1:9" x14ac:dyDescent="0.2">
      <c r="A107" s="18" t="s">
        <v>1124</v>
      </c>
    </row>
    <row r="109" spans="1:9" x14ac:dyDescent="0.2">
      <c r="A109" s="18" t="s">
        <v>39</v>
      </c>
    </row>
    <row r="110" spans="1:9" x14ac:dyDescent="0.2">
      <c r="A110" s="18" t="s">
        <v>40</v>
      </c>
    </row>
    <row r="111" spans="1:9" x14ac:dyDescent="0.2">
      <c r="A111" s="18" t="s">
        <v>41</v>
      </c>
      <c r="B111" s="18"/>
      <c r="C111" s="39" t="s">
        <v>43</v>
      </c>
      <c r="D111" s="19" t="s">
        <v>42</v>
      </c>
    </row>
    <row r="112" spans="1:9" x14ac:dyDescent="0.2">
      <c r="A112" s="9" t="s">
        <v>62</v>
      </c>
      <c r="C112" s="40">
        <v>0</v>
      </c>
      <c r="D112" s="40">
        <v>0</v>
      </c>
    </row>
    <row r="113" spans="1:7" x14ac:dyDescent="0.2">
      <c r="A113" s="9" t="s">
        <v>68</v>
      </c>
      <c r="C113" s="40">
        <v>0</v>
      </c>
      <c r="D113" s="40">
        <v>0</v>
      </c>
    </row>
    <row r="114" spans="1:7" x14ac:dyDescent="0.2">
      <c r="A114" s="9" t="s">
        <v>65</v>
      </c>
      <c r="C114" s="40">
        <v>0</v>
      </c>
      <c r="D114" s="40">
        <v>0</v>
      </c>
    </row>
    <row r="115" spans="1:7" x14ac:dyDescent="0.2">
      <c r="A115" s="9" t="s">
        <v>69</v>
      </c>
      <c r="C115" s="40">
        <v>0</v>
      </c>
      <c r="D115" s="40">
        <v>0</v>
      </c>
    </row>
    <row r="117" spans="1:7" x14ac:dyDescent="0.2">
      <c r="A117" s="9" t="s">
        <v>44</v>
      </c>
    </row>
    <row r="119" spans="1:7" x14ac:dyDescent="0.2">
      <c r="A119" s="18" t="s">
        <v>1202</v>
      </c>
      <c r="D119" s="41" t="s">
        <v>46</v>
      </c>
    </row>
    <row r="120" spans="1:7" x14ac:dyDescent="0.2">
      <c r="A120" s="9" t="s">
        <v>713</v>
      </c>
    </row>
    <row r="121" spans="1:7" x14ac:dyDescent="0.2">
      <c r="A121" s="49" t="s">
        <v>714</v>
      </c>
    </row>
    <row r="123" spans="1:7" s="1" customFormat="1" ht="13.8" x14ac:dyDescent="0.2">
      <c r="A123" s="75" t="s">
        <v>1125</v>
      </c>
      <c r="B123" s="76"/>
      <c r="C123" s="76"/>
      <c r="D123" s="76"/>
      <c r="E123" s="76"/>
      <c r="F123" s="76"/>
      <c r="G123" s="76"/>
    </row>
    <row r="124" spans="1:7" x14ac:dyDescent="0.2">
      <c r="A124" s="18" t="s">
        <v>7</v>
      </c>
    </row>
    <row r="125" spans="1:7" s="1" customFormat="1" ht="17.399999999999999" customHeight="1" x14ac:dyDescent="0.2">
      <c r="A125" s="8" t="s">
        <v>2</v>
      </c>
      <c r="B125" s="8" t="s">
        <v>0</v>
      </c>
      <c r="C125" s="17" t="s">
        <v>740</v>
      </c>
      <c r="D125" s="16" t="s">
        <v>1</v>
      </c>
      <c r="E125" s="15" t="s">
        <v>3</v>
      </c>
      <c r="F125" s="15" t="s">
        <v>4</v>
      </c>
      <c r="G125" s="15" t="s">
        <v>6</v>
      </c>
    </row>
    <row r="126" spans="1:7" x14ac:dyDescent="0.2">
      <c r="A126" s="21" t="s">
        <v>31</v>
      </c>
      <c r="B126" s="22"/>
      <c r="C126" s="22"/>
      <c r="D126" s="23"/>
      <c r="E126" s="24"/>
      <c r="F126" s="25"/>
      <c r="G126" s="24"/>
    </row>
    <row r="127" spans="1:7" x14ac:dyDescent="0.2">
      <c r="A127" s="26" t="s">
        <v>32</v>
      </c>
      <c r="B127" s="27"/>
      <c r="C127" s="27"/>
      <c r="D127" s="28"/>
      <c r="E127" s="29"/>
      <c r="F127" s="30"/>
      <c r="G127" s="29"/>
    </row>
    <row r="128" spans="1:7" ht="20.399999999999999" x14ac:dyDescent="0.2">
      <c r="A128" s="27" t="s">
        <v>1126</v>
      </c>
      <c r="B128" s="27" t="s">
        <v>1127</v>
      </c>
      <c r="C128" s="52" t="s">
        <v>1128</v>
      </c>
      <c r="D128" s="31">
        <v>682</v>
      </c>
      <c r="E128" s="29">
        <v>0</v>
      </c>
      <c r="F128" s="30">
        <v>100</v>
      </c>
      <c r="G128" s="29">
        <v>0</v>
      </c>
    </row>
    <row r="129" spans="1:9" x14ac:dyDescent="0.2">
      <c r="A129" s="26" t="s">
        <v>33</v>
      </c>
      <c r="B129" s="26"/>
      <c r="C129" s="26"/>
      <c r="D129" s="32"/>
      <c r="E129" s="33">
        <f>SUM(E127:E128)</f>
        <v>0</v>
      </c>
      <c r="F129" s="34">
        <f>SUM(F127:F128)</f>
        <v>100</v>
      </c>
      <c r="G129" s="33"/>
      <c r="H129" s="18"/>
      <c r="I129" s="18"/>
    </row>
    <row r="130" spans="1:9" x14ac:dyDescent="0.2">
      <c r="A130" s="27"/>
      <c r="B130" s="27"/>
      <c r="C130" s="27"/>
      <c r="D130" s="28"/>
      <c r="E130" s="29"/>
      <c r="F130" s="30"/>
      <c r="G130" s="29"/>
    </row>
    <row r="131" spans="1:9" x14ac:dyDescent="0.2">
      <c r="A131" s="26" t="s">
        <v>35</v>
      </c>
      <c r="B131" s="26"/>
      <c r="C131" s="26"/>
      <c r="D131" s="32"/>
      <c r="E131" s="33">
        <f>E129</f>
        <v>0</v>
      </c>
      <c r="F131" s="34">
        <f>F129</f>
        <v>100</v>
      </c>
      <c r="G131" s="33"/>
      <c r="H131" s="18"/>
      <c r="I131" s="18"/>
    </row>
    <row r="132" spans="1:9" x14ac:dyDescent="0.2">
      <c r="A132" s="26"/>
      <c r="B132" s="26"/>
      <c r="C132" s="26"/>
      <c r="D132" s="32"/>
      <c r="E132" s="33"/>
      <c r="F132" s="34"/>
      <c r="G132" s="33"/>
      <c r="H132" s="18"/>
      <c r="I132" s="18"/>
    </row>
    <row r="133" spans="1:9" x14ac:dyDescent="0.2">
      <c r="A133" s="26" t="s">
        <v>37</v>
      </c>
      <c r="B133" s="26"/>
      <c r="C133" s="26"/>
      <c r="D133" s="32"/>
      <c r="E133" s="33">
        <f>E135-(E129)</f>
        <v>3.9999999999999998E-7</v>
      </c>
      <c r="F133" s="34">
        <v>0</v>
      </c>
      <c r="G133" s="33"/>
      <c r="H133" s="18"/>
      <c r="I133" s="18"/>
    </row>
    <row r="134" spans="1:9" x14ac:dyDescent="0.2">
      <c r="A134" s="26"/>
      <c r="B134" s="26"/>
      <c r="C134" s="26"/>
      <c r="D134" s="32"/>
      <c r="E134" s="33"/>
      <c r="F134" s="34"/>
      <c r="G134" s="33"/>
      <c r="H134" s="18"/>
      <c r="I134" s="18"/>
    </row>
    <row r="135" spans="1:9" x14ac:dyDescent="0.2">
      <c r="A135" s="35" t="s">
        <v>36</v>
      </c>
      <c r="B135" s="35"/>
      <c r="C135" s="35"/>
      <c r="D135" s="36"/>
      <c r="E135" s="37">
        <v>3.9999999999999998E-7</v>
      </c>
      <c r="F135" s="38">
        <v>100</v>
      </c>
      <c r="G135" s="37"/>
      <c r="H135" s="18"/>
      <c r="I135" s="18"/>
    </row>
    <row r="137" spans="1:9" x14ac:dyDescent="0.2">
      <c r="A137" s="18" t="s">
        <v>38</v>
      </c>
    </row>
    <row r="138" spans="1:9" x14ac:dyDescent="0.2">
      <c r="A138" s="18" t="s">
        <v>1112</v>
      </c>
    </row>
    <row r="139" spans="1:9" x14ac:dyDescent="0.2">
      <c r="A139" s="18"/>
    </row>
    <row r="140" spans="1:9" x14ac:dyDescent="0.2">
      <c r="A140" s="18" t="s">
        <v>39</v>
      </c>
    </row>
    <row r="141" spans="1:9" x14ac:dyDescent="0.2">
      <c r="A141" s="18" t="s">
        <v>40</v>
      </c>
    </row>
    <row r="142" spans="1:9" x14ac:dyDescent="0.2">
      <c r="A142" s="18" t="s">
        <v>41</v>
      </c>
      <c r="B142" s="18"/>
      <c r="C142" s="39" t="s">
        <v>43</v>
      </c>
      <c r="D142" s="19" t="s">
        <v>42</v>
      </c>
    </row>
    <row r="143" spans="1:9" x14ac:dyDescent="0.2">
      <c r="A143" s="9" t="s">
        <v>62</v>
      </c>
      <c r="C143" s="40">
        <v>0</v>
      </c>
      <c r="D143" s="40">
        <v>0</v>
      </c>
    </row>
    <row r="144" spans="1:9" x14ac:dyDescent="0.2">
      <c r="A144" s="9" t="s">
        <v>68</v>
      </c>
      <c r="C144" s="40">
        <v>0</v>
      </c>
      <c r="D144" s="40">
        <v>0</v>
      </c>
    </row>
    <row r="145" spans="1:4" x14ac:dyDescent="0.2">
      <c r="A145" s="9" t="s">
        <v>65</v>
      </c>
      <c r="C145" s="40">
        <v>0</v>
      </c>
      <c r="D145" s="40">
        <v>0</v>
      </c>
    </row>
    <row r="146" spans="1:4" x14ac:dyDescent="0.2">
      <c r="A146" s="9" t="s">
        <v>69</v>
      </c>
      <c r="C146" s="40">
        <v>0</v>
      </c>
      <c r="D146" s="40">
        <v>0</v>
      </c>
    </row>
    <row r="148" spans="1:4" x14ac:dyDescent="0.2">
      <c r="A148" s="9" t="s">
        <v>44</v>
      </c>
    </row>
    <row r="150" spans="1:4" x14ac:dyDescent="0.2">
      <c r="A150" s="18" t="s">
        <v>1202</v>
      </c>
      <c r="D150" s="41" t="s">
        <v>46</v>
      </c>
    </row>
    <row r="151" spans="1:4" x14ac:dyDescent="0.2">
      <c r="A151" s="9" t="s">
        <v>713</v>
      </c>
    </row>
    <row r="152" spans="1:4" x14ac:dyDescent="0.2">
      <c r="A152" s="49" t="s">
        <v>714</v>
      </c>
    </row>
  </sheetData>
  <mergeCells count="7">
    <mergeCell ref="A123:G123"/>
    <mergeCell ref="A1:G1"/>
    <mergeCell ref="A48:G48"/>
    <mergeCell ref="A50:G50"/>
    <mergeCell ref="A52:G52"/>
    <mergeCell ref="A55:G55"/>
    <mergeCell ref="A91:G91"/>
  </mergeCells>
  <conditionalFormatting sqref="F2:F3 F5:F11 F49 F51 F53:F54 F92 F124 F16:F47 F104:F122 F136:F65552 F89:F90">
    <cfRule type="cellIs" dxfId="31" priority="11" stopIfTrue="1" operator="between">
      <formula>0.009</formula>
      <formula>-0.009</formula>
    </cfRule>
  </conditionalFormatting>
  <conditionalFormatting sqref="F94:F95">
    <cfRule type="cellIs" dxfId="30" priority="10" stopIfTrue="1" operator="between">
      <formula>0.009</formula>
      <formula>-0.009</formula>
    </cfRule>
  </conditionalFormatting>
  <conditionalFormatting sqref="F99:F100 F102:F103">
    <cfRule type="cellIs" dxfId="29" priority="7" stopIfTrue="1" operator="between">
      <formula>0.009</formula>
      <formula>-0.009</formula>
    </cfRule>
  </conditionalFormatting>
  <conditionalFormatting sqref="F97:F98">
    <cfRule type="cellIs" dxfId="28" priority="9" stopIfTrue="1" operator="between">
      <formula>0.009</formula>
      <formula>-0.009</formula>
    </cfRule>
  </conditionalFormatting>
  <conditionalFormatting sqref="F96">
    <cfRule type="cellIs" dxfId="27" priority="8" stopIfTrue="1" operator="between">
      <formula>0.009</formula>
      <formula>-0.009</formula>
    </cfRule>
  </conditionalFormatting>
  <conditionalFormatting sqref="F126:F127">
    <cfRule type="cellIs" dxfId="26" priority="6" stopIfTrue="1" operator="between">
      <formula>0.009</formula>
      <formula>-0.009</formula>
    </cfRule>
  </conditionalFormatting>
  <conditionalFormatting sqref="F131:F132 F134:F135">
    <cfRule type="cellIs" dxfId="25" priority="3" stopIfTrue="1" operator="between">
      <formula>0.009</formula>
      <formula>-0.009</formula>
    </cfRule>
  </conditionalFormatting>
  <conditionalFormatting sqref="F129:F130">
    <cfRule type="cellIs" dxfId="24" priority="5" stopIfTrue="1" operator="between">
      <formula>0.009</formula>
      <formula>-0.009</formula>
    </cfRule>
  </conditionalFormatting>
  <conditionalFormatting sqref="F128">
    <cfRule type="cellIs" dxfId="23" priority="4" stopIfTrue="1" operator="between">
      <formula>0.009</formula>
      <formula>-0.009</formula>
    </cfRule>
  </conditionalFormatting>
  <conditionalFormatting sqref="F87:F88">
    <cfRule type="cellIs" dxfId="22" priority="2" stopIfTrue="1" operator="between">
      <formula>0.009</formula>
      <formula>-0.009</formula>
    </cfRule>
  </conditionalFormatting>
  <conditionalFormatting sqref="F57:F86">
    <cfRule type="cellIs" dxfId="21" priority="1" stopIfTrue="1" operator="between">
      <formula>0.009</formula>
      <formula>-0.009</formula>
    </cfRule>
  </conditionalFormatting>
  <hyperlinks>
    <hyperlink ref="A46" r:id="rId1" tooltip="https://www.franklintempletonindia.com/investor/reports" xr:uid="{00000000-0004-0000-2A00-000000000000}"/>
    <hyperlink ref="A53" r:id="rId2" tooltip="https://www.franklintempletonindia.com/downloadsServlet/pdf/fair-valuation-reliance-big-reliance-infra-november-4-2020-kgox4tfq" xr:uid="{00000000-0004-0000-2A00-000001000000}"/>
    <hyperlink ref="A121" r:id="rId3" xr:uid="{00000000-0004-0000-2A00-000002000000}"/>
    <hyperlink ref="A152" r:id="rId4" xr:uid="{00000000-0004-0000-2A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16"/>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15.332031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5" t="s">
        <v>1129</v>
      </c>
      <c r="B1" s="76"/>
      <c r="C1" s="76"/>
      <c r="D1" s="76"/>
      <c r="E1" s="76"/>
      <c r="F1" s="76"/>
      <c r="G1" s="76"/>
    </row>
    <row r="2" spans="1:9" s="1" customFormat="1" ht="12" x14ac:dyDescent="0.25">
      <c r="A2" s="61" t="s">
        <v>1090</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1130</v>
      </c>
      <c r="B7" s="27" t="s">
        <v>1131</v>
      </c>
      <c r="C7" s="27" t="s">
        <v>1132</v>
      </c>
      <c r="D7" s="31">
        <v>650</v>
      </c>
      <c r="E7" s="29">
        <v>6255.7820000000002</v>
      </c>
      <c r="F7" s="30">
        <v>64.103343383885502</v>
      </c>
      <c r="G7" s="29">
        <v>14.879899999999999</v>
      </c>
    </row>
    <row r="8" spans="1:9" x14ac:dyDescent="0.2">
      <c r="A8" s="27" t="s">
        <v>871</v>
      </c>
      <c r="B8" s="27" t="s">
        <v>872</v>
      </c>
      <c r="C8" s="27" t="s">
        <v>873</v>
      </c>
      <c r="D8" s="31">
        <v>2</v>
      </c>
      <c r="E8" s="29">
        <v>20.333819999999999</v>
      </c>
      <c r="F8" s="30">
        <v>0.208361775676665</v>
      </c>
      <c r="G8" s="29">
        <v>8.2073</v>
      </c>
    </row>
    <row r="9" spans="1:9" x14ac:dyDescent="0.2">
      <c r="A9" s="26" t="s">
        <v>33</v>
      </c>
      <c r="B9" s="26"/>
      <c r="C9" s="26"/>
      <c r="D9" s="32"/>
      <c r="E9" s="33">
        <f>SUM(E6:E8)</f>
        <v>6276.11582</v>
      </c>
      <c r="F9" s="34">
        <f>SUM(F6:F8)</f>
        <v>64.311705159562166</v>
      </c>
      <c r="G9" s="33"/>
      <c r="H9" s="18"/>
      <c r="I9" s="18"/>
    </row>
    <row r="10" spans="1:9" x14ac:dyDescent="0.2">
      <c r="A10" s="27"/>
      <c r="B10" s="27"/>
      <c r="C10" s="27"/>
      <c r="D10" s="28"/>
      <c r="E10" s="29"/>
      <c r="F10" s="30"/>
      <c r="G10" s="29"/>
    </row>
    <row r="11" spans="1:9" x14ac:dyDescent="0.2">
      <c r="A11" s="26" t="s">
        <v>34</v>
      </c>
      <c r="B11" s="27"/>
      <c r="C11" s="27"/>
      <c r="D11" s="28"/>
      <c r="E11" s="29"/>
      <c r="F11" s="30"/>
      <c r="G11" s="29"/>
    </row>
    <row r="12" spans="1:9" x14ac:dyDescent="0.2">
      <c r="A12" s="27" t="s">
        <v>1109</v>
      </c>
      <c r="B12" s="27" t="s">
        <v>1110</v>
      </c>
      <c r="C12" s="27" t="s">
        <v>1111</v>
      </c>
      <c r="D12" s="31">
        <v>100311.67999999999</v>
      </c>
      <c r="E12" s="29">
        <v>3423.8191019999999</v>
      </c>
      <c r="F12" s="30">
        <v>35.084063284144598</v>
      </c>
      <c r="G12" s="29">
        <v>3.1911999999999998</v>
      </c>
    </row>
    <row r="13" spans="1:9" x14ac:dyDescent="0.2">
      <c r="A13" s="26" t="s">
        <v>33</v>
      </c>
      <c r="B13" s="26"/>
      <c r="C13" s="26"/>
      <c r="D13" s="32"/>
      <c r="E13" s="33">
        <f>SUM(E12:E12)</f>
        <v>3423.8191019999999</v>
      </c>
      <c r="F13" s="34">
        <f>SUM(F12:F12)</f>
        <v>35.084063284144598</v>
      </c>
      <c r="G13" s="33"/>
      <c r="H13" s="18"/>
      <c r="I13" s="18"/>
    </row>
    <row r="14" spans="1:9" x14ac:dyDescent="0.2">
      <c r="A14" s="27"/>
      <c r="B14" s="27"/>
      <c r="C14" s="27"/>
      <c r="D14" s="28"/>
      <c r="E14" s="29"/>
      <c r="F14" s="30"/>
      <c r="G14" s="29"/>
    </row>
    <row r="15" spans="1:9" x14ac:dyDescent="0.2">
      <c r="A15" s="26" t="s">
        <v>35</v>
      </c>
      <c r="B15" s="26"/>
      <c r="C15" s="26"/>
      <c r="D15" s="32"/>
      <c r="E15" s="33">
        <f>E9+E13</f>
        <v>9699.9349220000004</v>
      </c>
      <c r="F15" s="34">
        <f>F9+F13</f>
        <v>99.395768443706771</v>
      </c>
      <c r="G15" s="33"/>
      <c r="H15" s="18"/>
      <c r="I15" s="18"/>
    </row>
    <row r="16" spans="1:9" x14ac:dyDescent="0.2">
      <c r="A16" s="26"/>
      <c r="B16" s="26"/>
      <c r="C16" s="26"/>
      <c r="D16" s="32"/>
      <c r="E16" s="33"/>
      <c r="F16" s="34"/>
      <c r="G16" s="33"/>
      <c r="H16" s="18"/>
      <c r="I16" s="18"/>
    </row>
    <row r="17" spans="1:9" x14ac:dyDescent="0.2">
      <c r="A17" s="26" t="s">
        <v>37</v>
      </c>
      <c r="B17" s="26"/>
      <c r="C17" s="26"/>
      <c r="D17" s="32"/>
      <c r="E17" s="33">
        <f>E19-(E9+E13)</f>
        <v>58.966361099999631</v>
      </c>
      <c r="F17" s="34">
        <f>F19-(F9+F13)</f>
        <v>0.60423155629322878</v>
      </c>
      <c r="G17" s="33"/>
      <c r="H17" s="18"/>
      <c r="I17" s="18"/>
    </row>
    <row r="18" spans="1:9" x14ac:dyDescent="0.2">
      <c r="A18" s="26"/>
      <c r="B18" s="26"/>
      <c r="C18" s="26"/>
      <c r="D18" s="32"/>
      <c r="E18" s="33"/>
      <c r="F18" s="34"/>
      <c r="G18" s="33"/>
      <c r="H18" s="18"/>
      <c r="I18" s="18"/>
    </row>
    <row r="19" spans="1:9" x14ac:dyDescent="0.2">
      <c r="A19" s="35" t="s">
        <v>36</v>
      </c>
      <c r="B19" s="35"/>
      <c r="C19" s="35"/>
      <c r="D19" s="36"/>
      <c r="E19" s="37">
        <v>9758.9012831</v>
      </c>
      <c r="F19" s="38">
        <v>100</v>
      </c>
      <c r="G19" s="37"/>
      <c r="H19" s="18"/>
      <c r="I19" s="18"/>
    </row>
    <row r="21" spans="1:9" x14ac:dyDescent="0.2">
      <c r="A21" s="18" t="s">
        <v>38</v>
      </c>
    </row>
    <row r="23" spans="1:9" x14ac:dyDescent="0.2">
      <c r="A23" s="18" t="s">
        <v>39</v>
      </c>
    </row>
    <row r="24" spans="1:9" x14ac:dyDescent="0.2">
      <c r="A24" s="18" t="s">
        <v>40</v>
      </c>
    </row>
    <row r="25" spans="1:9" x14ac:dyDescent="0.2">
      <c r="A25" s="18" t="s">
        <v>41</v>
      </c>
      <c r="B25" s="18"/>
      <c r="C25" s="39" t="s">
        <v>43</v>
      </c>
      <c r="D25" s="19" t="s">
        <v>42</v>
      </c>
    </row>
    <row r="26" spans="1:9" x14ac:dyDescent="0.2">
      <c r="A26" s="9" t="s">
        <v>62</v>
      </c>
      <c r="C26" s="40">
        <v>23.533300000000001</v>
      </c>
      <c r="D26" s="40">
        <v>25.359000000000002</v>
      </c>
    </row>
    <row r="27" spans="1:9" x14ac:dyDescent="0.2">
      <c r="A27" s="9" t="s">
        <v>63</v>
      </c>
      <c r="C27" s="40">
        <v>10.8512</v>
      </c>
      <c r="D27" s="40">
        <v>11.693</v>
      </c>
    </row>
    <row r="28" spans="1:9" x14ac:dyDescent="0.2">
      <c r="A28" s="9" t="s">
        <v>64</v>
      </c>
      <c r="C28" s="40">
        <v>10.657500000000001</v>
      </c>
      <c r="D28" s="40">
        <v>11.484299999999999</v>
      </c>
    </row>
    <row r="29" spans="1:9" x14ac:dyDescent="0.2">
      <c r="A29" s="9" t="s">
        <v>65</v>
      </c>
      <c r="C29" s="40">
        <v>24.169699999999999</v>
      </c>
      <c r="D29" s="40">
        <v>26.044699999999999</v>
      </c>
    </row>
    <row r="30" spans="1:9" x14ac:dyDescent="0.2">
      <c r="A30" s="9" t="s">
        <v>66</v>
      </c>
      <c r="C30" s="40">
        <v>11.232799999999999</v>
      </c>
      <c r="D30" s="40">
        <v>12.104200000000001</v>
      </c>
    </row>
    <row r="31" spans="1:9" x14ac:dyDescent="0.2">
      <c r="A31" s="9" t="s">
        <v>67</v>
      </c>
      <c r="C31" s="40">
        <v>11.038399999999999</v>
      </c>
      <c r="D31" s="40">
        <v>11.8947</v>
      </c>
    </row>
    <row r="33" spans="1:7" x14ac:dyDescent="0.2">
      <c r="A33" s="9" t="s">
        <v>44</v>
      </c>
    </row>
    <row r="35" spans="1:7" x14ac:dyDescent="0.2">
      <c r="A35" s="18" t="s">
        <v>45</v>
      </c>
      <c r="D35" s="41" t="s">
        <v>46</v>
      </c>
    </row>
    <row r="37" spans="1:7" x14ac:dyDescent="0.2">
      <c r="A37" s="18" t="s">
        <v>811</v>
      </c>
      <c r="D37" s="42">
        <v>1.0728718718630099</v>
      </c>
      <c r="E37" s="13" t="s">
        <v>47</v>
      </c>
    </row>
    <row r="39" spans="1:7" x14ac:dyDescent="0.2">
      <c r="A39" s="18" t="s">
        <v>724</v>
      </c>
      <c r="D39" s="41" t="s">
        <v>46</v>
      </c>
    </row>
    <row r="40" spans="1:7" x14ac:dyDescent="0.2">
      <c r="A40" s="9" t="s">
        <v>713</v>
      </c>
    </row>
    <row r="41" spans="1:7" x14ac:dyDescent="0.2">
      <c r="A41" s="49" t="s">
        <v>1113</v>
      </c>
    </row>
    <row r="43" spans="1:7" ht="23.25" customHeight="1" x14ac:dyDescent="0.3">
      <c r="A43" s="85" t="s">
        <v>1133</v>
      </c>
      <c r="B43" s="86"/>
      <c r="C43" s="86"/>
      <c r="D43" s="86"/>
      <c r="E43" s="86"/>
      <c r="F43" s="86"/>
      <c r="G43" s="86"/>
    </row>
    <row r="45" spans="1:7" ht="45" customHeight="1" x14ac:dyDescent="0.3">
      <c r="A45" s="85" t="s">
        <v>1134</v>
      </c>
      <c r="B45" s="86"/>
      <c r="C45" s="86"/>
      <c r="D45" s="86"/>
      <c r="E45" s="86"/>
      <c r="F45" s="86"/>
      <c r="G45" s="86"/>
    </row>
    <row r="46" spans="1:7" x14ac:dyDescent="0.2">
      <c r="A46" s="49" t="s">
        <v>1117</v>
      </c>
    </row>
    <row r="48" spans="1:7" ht="26.25" customHeight="1" x14ac:dyDescent="0.3">
      <c r="A48" s="85" t="s">
        <v>1135</v>
      </c>
      <c r="B48" s="86"/>
      <c r="C48" s="86"/>
      <c r="D48" s="86"/>
      <c r="E48" s="86"/>
      <c r="F48" s="86"/>
      <c r="G48" s="86"/>
    </row>
    <row r="49" spans="1:8" ht="14.4" x14ac:dyDescent="0.3">
      <c r="A49" s="63"/>
      <c r="B49" s="64"/>
      <c r="C49" s="64"/>
      <c r="D49" s="64"/>
      <c r="E49" s="64"/>
      <c r="F49" s="64"/>
      <c r="G49" s="64"/>
      <c r="H49" s="65"/>
    </row>
    <row r="50" spans="1:8" x14ac:dyDescent="0.2">
      <c r="A50" s="47" t="s">
        <v>1136</v>
      </c>
      <c r="D50" s="9"/>
      <c r="F50" s="55"/>
    </row>
    <row r="51" spans="1:8" x14ac:dyDescent="0.2">
      <c r="A51" s="47"/>
      <c r="D51" s="9"/>
      <c r="F51" s="55"/>
    </row>
    <row r="52" spans="1:8" x14ac:dyDescent="0.2">
      <c r="A52" s="47" t="s">
        <v>813</v>
      </c>
      <c r="D52" s="9"/>
      <c r="F52" s="55"/>
    </row>
    <row r="53" spans="1:8" x14ac:dyDescent="0.2">
      <c r="A53" s="58"/>
      <c r="D53" s="9"/>
      <c r="F53" s="55"/>
    </row>
    <row r="54" spans="1:8" x14ac:dyDescent="0.2">
      <c r="A54" s="56"/>
      <c r="D54" s="9"/>
      <c r="F54" s="55"/>
    </row>
    <row r="55" spans="1:8" x14ac:dyDescent="0.2">
      <c r="A55" s="56"/>
      <c r="D55" s="9"/>
      <c r="F55" s="55"/>
    </row>
    <row r="56" spans="1:8" x14ac:dyDescent="0.2">
      <c r="A56" s="56"/>
      <c r="D56" s="9"/>
      <c r="F56" s="55"/>
    </row>
    <row r="57" spans="1:8" x14ac:dyDescent="0.2">
      <c r="A57" s="56"/>
      <c r="D57" s="9"/>
      <c r="F57" s="55"/>
    </row>
    <row r="58" spans="1:8" x14ac:dyDescent="0.2">
      <c r="A58" s="56"/>
      <c r="D58" s="9"/>
      <c r="F58" s="55"/>
    </row>
    <row r="59" spans="1:8" x14ac:dyDescent="0.2">
      <c r="A59" s="56"/>
      <c r="D59" s="9"/>
      <c r="F59" s="55"/>
    </row>
    <row r="60" spans="1:8" x14ac:dyDescent="0.2">
      <c r="A60" s="56"/>
      <c r="D60" s="9"/>
      <c r="F60" s="55"/>
    </row>
    <row r="61" spans="1:8" x14ac:dyDescent="0.2">
      <c r="A61" s="56"/>
      <c r="D61" s="9"/>
      <c r="F61" s="55"/>
    </row>
    <row r="62" spans="1:8" x14ac:dyDescent="0.2">
      <c r="A62" s="56"/>
      <c r="D62" s="9"/>
      <c r="F62" s="55"/>
    </row>
    <row r="63" spans="1:8" x14ac:dyDescent="0.2">
      <c r="A63" s="56"/>
      <c r="D63" s="9"/>
      <c r="F63" s="55"/>
    </row>
    <row r="64" spans="1:8" x14ac:dyDescent="0.2">
      <c r="A64" s="56"/>
      <c r="D64" s="9"/>
      <c r="F64" s="55"/>
    </row>
    <row r="65" spans="1:6" x14ac:dyDescent="0.2">
      <c r="A65" s="56"/>
      <c r="D65" s="9"/>
      <c r="F65" s="55"/>
    </row>
    <row r="66" spans="1:6" x14ac:dyDescent="0.2">
      <c r="A66" s="47" t="s">
        <v>1137</v>
      </c>
      <c r="D66" s="9"/>
      <c r="F66" s="55"/>
    </row>
    <row r="67" spans="1:6" x14ac:dyDescent="0.2">
      <c r="A67" s="56"/>
      <c r="D67" s="9"/>
      <c r="F67" s="55"/>
    </row>
    <row r="68" spans="1:6" x14ac:dyDescent="0.2">
      <c r="A68" s="47" t="s">
        <v>864</v>
      </c>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49"/>
      <c r="D80" s="9"/>
      <c r="F80" s="55"/>
    </row>
    <row r="81" spans="1:9" x14ac:dyDescent="0.2">
      <c r="A81" s="49"/>
      <c r="D81" s="9"/>
      <c r="F81" s="55"/>
    </row>
    <row r="82" spans="1:9" x14ac:dyDescent="0.2">
      <c r="A82" s="18" t="s">
        <v>736</v>
      </c>
    </row>
    <row r="84" spans="1:9" s="1" customFormat="1" ht="13.8" x14ac:dyDescent="0.2">
      <c r="A84" s="75" t="s">
        <v>1138</v>
      </c>
      <c r="B84" s="76"/>
      <c r="C84" s="76"/>
      <c r="D84" s="76"/>
      <c r="E84" s="76"/>
      <c r="F84" s="76"/>
      <c r="G84" s="76"/>
    </row>
    <row r="85" spans="1:9" x14ac:dyDescent="0.2">
      <c r="A85" s="18" t="s">
        <v>7</v>
      </c>
    </row>
    <row r="86" spans="1:9" s="1" customFormat="1" ht="11.4" x14ac:dyDescent="0.2">
      <c r="A86" s="8" t="s">
        <v>2</v>
      </c>
      <c r="B86" s="8" t="s">
        <v>0</v>
      </c>
      <c r="C86" s="17" t="s">
        <v>740</v>
      </c>
      <c r="D86" s="16" t="s">
        <v>1</v>
      </c>
      <c r="E86" s="15" t="s">
        <v>3</v>
      </c>
      <c r="F86" s="15" t="s">
        <v>4</v>
      </c>
      <c r="G86" s="15" t="s">
        <v>6</v>
      </c>
    </row>
    <row r="87" spans="1:9" x14ac:dyDescent="0.2">
      <c r="A87" s="21" t="s">
        <v>31</v>
      </c>
      <c r="B87" s="22"/>
      <c r="C87" s="22"/>
      <c r="D87" s="23"/>
      <c r="E87" s="24"/>
      <c r="F87" s="25"/>
      <c r="G87" s="24"/>
    </row>
    <row r="88" spans="1:9" x14ac:dyDescent="0.2">
      <c r="A88" s="26" t="s">
        <v>32</v>
      </c>
      <c r="B88" s="27"/>
      <c r="C88" s="27"/>
      <c r="D88" s="28"/>
      <c r="E88" s="29"/>
      <c r="F88" s="30"/>
      <c r="G88" s="29"/>
    </row>
    <row r="89" spans="1:9" x14ac:dyDescent="0.2">
      <c r="A89" s="27" t="s">
        <v>1121</v>
      </c>
      <c r="B89" s="27" t="s">
        <v>1122</v>
      </c>
      <c r="C89" s="27" t="s">
        <v>1123</v>
      </c>
      <c r="D89" s="31">
        <v>1510</v>
      </c>
      <c r="E89" s="29">
        <v>0</v>
      </c>
      <c r="F89" s="30">
        <v>100</v>
      </c>
      <c r="G89" s="29">
        <v>0</v>
      </c>
    </row>
    <row r="90" spans="1:9" x14ac:dyDescent="0.2">
      <c r="A90" s="26" t="s">
        <v>33</v>
      </c>
      <c r="B90" s="26"/>
      <c r="C90" s="26"/>
      <c r="D90" s="32"/>
      <c r="E90" s="33">
        <v>0</v>
      </c>
      <c r="F90" s="34">
        <v>100</v>
      </c>
      <c r="G90" s="33"/>
      <c r="H90" s="18"/>
      <c r="I90" s="18"/>
    </row>
    <row r="91" spans="1:9" x14ac:dyDescent="0.2">
      <c r="A91" s="27"/>
      <c r="B91" s="27"/>
      <c r="C91" s="27"/>
      <c r="D91" s="28"/>
      <c r="E91" s="29"/>
      <c r="F91" s="30"/>
      <c r="G91" s="29"/>
    </row>
    <row r="92" spans="1:9" x14ac:dyDescent="0.2">
      <c r="A92" s="26" t="s">
        <v>35</v>
      </c>
      <c r="B92" s="26"/>
      <c r="C92" s="26"/>
      <c r="D92" s="32"/>
      <c r="E92" s="33">
        <v>0</v>
      </c>
      <c r="F92" s="34">
        <v>100</v>
      </c>
      <c r="G92" s="33"/>
      <c r="H92" s="18"/>
      <c r="I92" s="18"/>
    </row>
    <row r="93" spans="1:9" x14ac:dyDescent="0.2">
      <c r="A93" s="26"/>
      <c r="B93" s="26"/>
      <c r="C93" s="26"/>
      <c r="D93" s="32"/>
      <c r="E93" s="33"/>
      <c r="F93" s="34"/>
      <c r="G93" s="33"/>
      <c r="H93" s="18"/>
      <c r="I93" s="18"/>
    </row>
    <row r="94" spans="1:9" x14ac:dyDescent="0.2">
      <c r="A94" s="26" t="s">
        <v>37</v>
      </c>
      <c r="B94" s="26"/>
      <c r="C94" s="26"/>
      <c r="D94" s="32"/>
      <c r="E94" s="33">
        <v>5.9999999999999997E-7</v>
      </c>
      <c r="F94" s="34">
        <v>0</v>
      </c>
      <c r="G94" s="33"/>
      <c r="H94" s="18"/>
      <c r="I94" s="18"/>
    </row>
    <row r="95" spans="1:9" x14ac:dyDescent="0.2">
      <c r="A95" s="26"/>
      <c r="B95" s="26"/>
      <c r="C95" s="26"/>
      <c r="D95" s="32"/>
      <c r="E95" s="33"/>
      <c r="F95" s="34"/>
      <c r="G95" s="33"/>
      <c r="H95" s="18"/>
      <c r="I95" s="18"/>
    </row>
    <row r="96" spans="1:9" x14ac:dyDescent="0.2">
      <c r="A96" s="35" t="s">
        <v>36</v>
      </c>
      <c r="B96" s="35"/>
      <c r="C96" s="35"/>
      <c r="D96" s="36"/>
      <c r="E96" s="37">
        <v>5.9999999999999997E-7</v>
      </c>
      <c r="F96" s="38">
        <v>100</v>
      </c>
      <c r="G96" s="37"/>
      <c r="H96" s="18"/>
      <c r="I96" s="18"/>
    </row>
    <row r="98" spans="1:4" x14ac:dyDescent="0.2">
      <c r="A98" s="18" t="s">
        <v>38</v>
      </c>
    </row>
    <row r="99" spans="1:4" x14ac:dyDescent="0.2">
      <c r="A99" s="47" t="s">
        <v>1112</v>
      </c>
    </row>
    <row r="100" spans="1:4" x14ac:dyDescent="0.2">
      <c r="A100" s="18" t="s">
        <v>1124</v>
      </c>
    </row>
    <row r="102" spans="1:4" x14ac:dyDescent="0.2">
      <c r="A102" s="18" t="s">
        <v>39</v>
      </c>
    </row>
    <row r="103" spans="1:4" x14ac:dyDescent="0.2">
      <c r="A103" s="18" t="s">
        <v>40</v>
      </c>
    </row>
    <row r="104" spans="1:4" x14ac:dyDescent="0.2">
      <c r="A104" s="18" t="s">
        <v>41</v>
      </c>
      <c r="B104" s="18"/>
      <c r="C104" s="39" t="s">
        <v>43</v>
      </c>
      <c r="D104" s="19" t="s">
        <v>42</v>
      </c>
    </row>
    <row r="105" spans="1:4" x14ac:dyDescent="0.2">
      <c r="A105" s="9" t="s">
        <v>62</v>
      </c>
      <c r="C105" s="40">
        <v>0</v>
      </c>
      <c r="D105" s="40">
        <v>0</v>
      </c>
    </row>
    <row r="106" spans="1:4" x14ac:dyDescent="0.2">
      <c r="A106" s="9" t="s">
        <v>63</v>
      </c>
      <c r="C106" s="40">
        <v>0</v>
      </c>
      <c r="D106" s="40">
        <v>0</v>
      </c>
    </row>
    <row r="107" spans="1:4" x14ac:dyDescent="0.2">
      <c r="A107" s="9" t="s">
        <v>64</v>
      </c>
      <c r="C107" s="40">
        <v>0</v>
      </c>
      <c r="D107" s="40">
        <v>0</v>
      </c>
    </row>
    <row r="108" spans="1:4" x14ac:dyDescent="0.2">
      <c r="A108" s="9" t="s">
        <v>65</v>
      </c>
      <c r="C108" s="40">
        <v>0</v>
      </c>
      <c r="D108" s="40">
        <v>0</v>
      </c>
    </row>
    <row r="109" spans="1:4" x14ac:dyDescent="0.2">
      <c r="A109" s="9" t="s">
        <v>66</v>
      </c>
      <c r="C109" s="40">
        <v>0</v>
      </c>
      <c r="D109" s="40">
        <v>0</v>
      </c>
    </row>
    <row r="110" spans="1:4" x14ac:dyDescent="0.2">
      <c r="A110" s="9" t="s">
        <v>67</v>
      </c>
      <c r="C110" s="40">
        <v>0</v>
      </c>
      <c r="D110" s="40">
        <v>0</v>
      </c>
    </row>
    <row r="112" spans="1:4" x14ac:dyDescent="0.2">
      <c r="A112" s="9" t="s">
        <v>44</v>
      </c>
    </row>
    <row r="114" spans="1:4" x14ac:dyDescent="0.2">
      <c r="A114" s="18" t="s">
        <v>1202</v>
      </c>
      <c r="D114" s="41" t="s">
        <v>46</v>
      </c>
    </row>
    <row r="115" spans="1:4" x14ac:dyDescent="0.2">
      <c r="A115" s="9" t="s">
        <v>713</v>
      </c>
    </row>
    <row r="116" spans="1:4" x14ac:dyDescent="0.2">
      <c r="A116" s="49" t="s">
        <v>714</v>
      </c>
    </row>
  </sheetData>
  <mergeCells count="5">
    <mergeCell ref="A1:G1"/>
    <mergeCell ref="A43:G43"/>
    <mergeCell ref="A45:G45"/>
    <mergeCell ref="A48:G48"/>
    <mergeCell ref="A84:G84"/>
  </mergeCells>
  <conditionalFormatting sqref="F2:F3 F5:F42 F44 F46:F47 F85 F97:F65558 F82:F83">
    <cfRule type="cellIs" dxfId="20" priority="3" stopIfTrue="1" operator="between">
      <formula>0.009</formula>
      <formula>-0.009</formula>
    </cfRule>
  </conditionalFormatting>
  <conditionalFormatting sqref="F87:F96">
    <cfRule type="cellIs" dxfId="19" priority="2" stopIfTrue="1" operator="between">
      <formula>0.009</formula>
      <formula>-0.009</formula>
    </cfRule>
  </conditionalFormatting>
  <conditionalFormatting sqref="F50:F81">
    <cfRule type="cellIs" dxfId="18" priority="1" stopIfTrue="1" operator="between">
      <formula>0.009</formula>
      <formula>-0.009</formula>
    </cfRule>
  </conditionalFormatting>
  <hyperlinks>
    <hyperlink ref="A41" r:id="rId1" tooltip="https://www.franklintempletonindia.com/investor/reports" xr:uid="{00000000-0004-0000-2B00-000000000000}"/>
    <hyperlink ref="A46" r:id="rId2" tooltip="https://www.franklintempletonindia.com/downloadsServlet/pdf/fair-valuation-reliance-big-reliance-infra-november-4-2020-kgox4tfq" xr:uid="{00000000-0004-0000-2B00-000001000000}"/>
    <hyperlink ref="A116" r:id="rId3" xr:uid="{00000000-0004-0000-2B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78"/>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5" t="s">
        <v>1139</v>
      </c>
      <c r="B1" s="76"/>
      <c r="C1" s="76"/>
      <c r="D1" s="76"/>
      <c r="E1" s="76"/>
      <c r="F1" s="76"/>
      <c r="G1" s="76"/>
      <c r="H1" s="76"/>
    </row>
    <row r="2" spans="1:9" s="1" customFormat="1" ht="12" x14ac:dyDescent="0.25">
      <c r="A2" s="61" t="s">
        <v>1090</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c r="H4" s="15" t="s">
        <v>1140</v>
      </c>
    </row>
    <row r="5" spans="1:9" x14ac:dyDescent="0.2">
      <c r="A5" s="21" t="s">
        <v>31</v>
      </c>
      <c r="B5" s="22"/>
      <c r="C5" s="22"/>
      <c r="D5" s="23"/>
      <c r="E5" s="24"/>
      <c r="F5" s="25"/>
      <c r="G5" s="24"/>
      <c r="H5" s="24"/>
    </row>
    <row r="6" spans="1:9" x14ac:dyDescent="0.2">
      <c r="A6" s="26" t="s">
        <v>32</v>
      </c>
      <c r="B6" s="27"/>
      <c r="C6" s="27"/>
      <c r="D6" s="28"/>
      <c r="E6" s="29"/>
      <c r="F6" s="30"/>
      <c r="G6" s="29"/>
      <c r="H6" s="29"/>
    </row>
    <row r="7" spans="1:9" x14ac:dyDescent="0.2">
      <c r="A7" s="27" t="s">
        <v>1141</v>
      </c>
      <c r="B7" s="27" t="s">
        <v>1142</v>
      </c>
      <c r="C7" s="27" t="s">
        <v>1101</v>
      </c>
      <c r="D7" s="31">
        <v>11135</v>
      </c>
      <c r="E7" s="29">
        <v>24209.02663</v>
      </c>
      <c r="F7" s="30">
        <v>20.197585793186299</v>
      </c>
      <c r="G7" s="29">
        <v>7.6161000000000003</v>
      </c>
      <c r="H7" s="29"/>
    </row>
    <row r="8" spans="1:9" x14ac:dyDescent="0.2">
      <c r="A8" s="27" t="s">
        <v>1143</v>
      </c>
      <c r="B8" s="27" t="s">
        <v>1144</v>
      </c>
      <c r="C8" s="27" t="s">
        <v>1101</v>
      </c>
      <c r="D8" s="31">
        <v>10675</v>
      </c>
      <c r="E8" s="29">
        <v>22840.849149999998</v>
      </c>
      <c r="F8" s="30">
        <v>19.056115611218701</v>
      </c>
      <c r="G8" s="29">
        <v>7.3407</v>
      </c>
      <c r="H8" s="29"/>
    </row>
    <row r="9" spans="1:9" x14ac:dyDescent="0.2">
      <c r="A9" s="27" t="s">
        <v>1096</v>
      </c>
      <c r="B9" s="27" t="s">
        <v>1097</v>
      </c>
      <c r="C9" s="27" t="s">
        <v>1098</v>
      </c>
      <c r="D9" s="31">
        <v>1768</v>
      </c>
      <c r="E9" s="29">
        <v>17612.020400000001</v>
      </c>
      <c r="F9" s="30">
        <v>14.6937048918578</v>
      </c>
      <c r="G9" s="29">
        <v>14.225</v>
      </c>
      <c r="H9" s="29"/>
    </row>
    <row r="10" spans="1:9" x14ac:dyDescent="0.2">
      <c r="A10" s="27" t="s">
        <v>1145</v>
      </c>
      <c r="B10" s="27" t="s">
        <v>1146</v>
      </c>
      <c r="C10" s="27" t="s">
        <v>1101</v>
      </c>
      <c r="D10" s="31">
        <v>2125</v>
      </c>
      <c r="E10" s="29">
        <v>4642.8869999999997</v>
      </c>
      <c r="F10" s="30">
        <v>3.87355964135967</v>
      </c>
      <c r="G10" s="29">
        <v>8.0546000000000006</v>
      </c>
      <c r="H10" s="29"/>
    </row>
    <row r="11" spans="1:9" x14ac:dyDescent="0.2">
      <c r="A11" s="27" t="s">
        <v>1147</v>
      </c>
      <c r="B11" s="27" t="s">
        <v>1148</v>
      </c>
      <c r="C11" s="27" t="s">
        <v>1149</v>
      </c>
      <c r="D11" s="31">
        <v>1400</v>
      </c>
      <c r="E11" s="29">
        <v>1400.1456000000001</v>
      </c>
      <c r="F11" s="30">
        <v>1.16814117771708</v>
      </c>
      <c r="G11" s="29">
        <v>10.0867</v>
      </c>
      <c r="H11" s="29">
        <v>9.1898174658999991</v>
      </c>
    </row>
    <row r="12" spans="1:9" x14ac:dyDescent="0.2">
      <c r="A12" s="26" t="s">
        <v>33</v>
      </c>
      <c r="B12" s="26"/>
      <c r="C12" s="26"/>
      <c r="D12" s="32"/>
      <c r="E12" s="33">
        <f>SUM(E6:E11)</f>
        <v>70704.928780000002</v>
      </c>
      <c r="F12" s="34">
        <f>SUM(F6:F11)</f>
        <v>58.98910711533955</v>
      </c>
      <c r="G12" s="33"/>
      <c r="H12" s="33"/>
      <c r="I12" s="18"/>
    </row>
    <row r="13" spans="1:9" x14ac:dyDescent="0.2">
      <c r="A13" s="27"/>
      <c r="B13" s="27"/>
      <c r="C13" s="27"/>
      <c r="D13" s="28"/>
      <c r="E13" s="29"/>
      <c r="F13" s="30"/>
      <c r="G13" s="29"/>
      <c r="H13" s="29"/>
    </row>
    <row r="14" spans="1:9" x14ac:dyDescent="0.2">
      <c r="A14" s="26" t="s">
        <v>1080</v>
      </c>
      <c r="B14" s="27"/>
      <c r="C14" s="27"/>
      <c r="D14" s="28"/>
      <c r="E14" s="29"/>
      <c r="F14" s="30"/>
      <c r="G14" s="29"/>
      <c r="H14" s="29"/>
    </row>
    <row r="15" spans="1:9" x14ac:dyDescent="0.2">
      <c r="A15" s="27" t="s">
        <v>1105</v>
      </c>
      <c r="B15" s="27" t="s">
        <v>1106</v>
      </c>
      <c r="C15" s="27" t="s">
        <v>1104</v>
      </c>
      <c r="D15" s="31">
        <v>1000</v>
      </c>
      <c r="E15" s="29">
        <v>1.0000000000000001E-5</v>
      </c>
      <c r="F15" s="29">
        <v>0</v>
      </c>
      <c r="G15" s="29">
        <v>0</v>
      </c>
      <c r="H15" s="29"/>
    </row>
    <row r="16" spans="1:9" x14ac:dyDescent="0.2">
      <c r="A16" s="27" t="s">
        <v>1150</v>
      </c>
      <c r="B16" s="27" t="s">
        <v>1151</v>
      </c>
      <c r="C16" s="27" t="s">
        <v>1104</v>
      </c>
      <c r="D16" s="31">
        <v>800</v>
      </c>
      <c r="E16" s="29">
        <v>7.9999999999999996E-6</v>
      </c>
      <c r="F16" s="29">
        <v>0</v>
      </c>
      <c r="G16" s="29">
        <v>0</v>
      </c>
      <c r="H16" s="29"/>
    </row>
    <row r="17" spans="1:9" x14ac:dyDescent="0.2">
      <c r="A17" s="27" t="s">
        <v>1152</v>
      </c>
      <c r="B17" s="27" t="s">
        <v>1153</v>
      </c>
      <c r="C17" s="27" t="s">
        <v>1104</v>
      </c>
      <c r="D17" s="31">
        <v>500</v>
      </c>
      <c r="E17" s="29">
        <v>5.0000000000000004E-6</v>
      </c>
      <c r="F17" s="29">
        <v>0</v>
      </c>
      <c r="G17" s="29">
        <v>0</v>
      </c>
      <c r="H17" s="29"/>
    </row>
    <row r="18" spans="1:9" x14ac:dyDescent="0.2">
      <c r="A18" s="27" t="s">
        <v>1154</v>
      </c>
      <c r="B18" s="27" t="s">
        <v>1155</v>
      </c>
      <c r="C18" s="27" t="s">
        <v>1104</v>
      </c>
      <c r="D18" s="31">
        <v>375</v>
      </c>
      <c r="E18" s="29">
        <v>3.7500000000000001E-6</v>
      </c>
      <c r="F18" s="29">
        <v>0</v>
      </c>
      <c r="G18" s="29">
        <v>0</v>
      </c>
      <c r="H18" s="29"/>
    </row>
    <row r="19" spans="1:9" x14ac:dyDescent="0.2">
      <c r="A19" s="27" t="s">
        <v>1156</v>
      </c>
      <c r="B19" s="27" t="s">
        <v>1157</v>
      </c>
      <c r="C19" s="27" t="s">
        <v>1104</v>
      </c>
      <c r="D19" s="31">
        <v>350</v>
      </c>
      <c r="E19" s="29">
        <v>3.4999999999999999E-6</v>
      </c>
      <c r="F19" s="29">
        <v>0</v>
      </c>
      <c r="G19" s="29">
        <v>0</v>
      </c>
      <c r="H19" s="29"/>
    </row>
    <row r="20" spans="1:9" x14ac:dyDescent="0.2">
      <c r="A20" s="27" t="s">
        <v>1158</v>
      </c>
      <c r="B20" s="27" t="s">
        <v>1159</v>
      </c>
      <c r="C20" s="27" t="s">
        <v>1104</v>
      </c>
      <c r="D20" s="31">
        <v>300</v>
      </c>
      <c r="E20" s="29">
        <v>3.0000000000000001E-6</v>
      </c>
      <c r="F20" s="29">
        <v>0</v>
      </c>
      <c r="G20" s="29">
        <v>0</v>
      </c>
      <c r="H20" s="29"/>
    </row>
    <row r="21" spans="1:9" x14ac:dyDescent="0.2">
      <c r="A21" s="27" t="s">
        <v>1160</v>
      </c>
      <c r="B21" s="27" t="s">
        <v>1161</v>
      </c>
      <c r="C21" s="27" t="s">
        <v>1104</v>
      </c>
      <c r="D21" s="31">
        <v>200</v>
      </c>
      <c r="E21" s="29">
        <v>1.9999999999999999E-6</v>
      </c>
      <c r="F21" s="29">
        <v>0</v>
      </c>
      <c r="G21" s="29">
        <v>0</v>
      </c>
      <c r="H21" s="29"/>
    </row>
    <row r="22" spans="1:9" x14ac:dyDescent="0.2">
      <c r="A22" s="26" t="s">
        <v>33</v>
      </c>
      <c r="B22" s="26"/>
      <c r="C22" s="26"/>
      <c r="D22" s="32"/>
      <c r="E22" s="33">
        <f>SUM(E14:E21)</f>
        <v>3.5250000000000003E-5</v>
      </c>
      <c r="F22" s="33">
        <f>SUM(F14:F21)</f>
        <v>0</v>
      </c>
      <c r="G22" s="33"/>
      <c r="H22" s="33"/>
      <c r="I22" s="18"/>
    </row>
    <row r="23" spans="1:9" x14ac:dyDescent="0.2">
      <c r="A23" s="27"/>
      <c r="B23" s="27"/>
      <c r="C23" s="27"/>
      <c r="D23" s="28"/>
      <c r="E23" s="29"/>
      <c r="F23" s="30"/>
      <c r="G23" s="29"/>
      <c r="H23" s="29"/>
    </row>
    <row r="24" spans="1:9" x14ac:dyDescent="0.2">
      <c r="A24" s="26" t="s">
        <v>34</v>
      </c>
      <c r="B24" s="27"/>
      <c r="C24" s="27"/>
      <c r="D24" s="28"/>
      <c r="E24" s="29"/>
      <c r="F24" s="30"/>
      <c r="G24" s="29"/>
      <c r="H24" s="29"/>
    </row>
    <row r="25" spans="1:9" x14ac:dyDescent="0.2">
      <c r="A25" s="27" t="s">
        <v>1109</v>
      </c>
      <c r="B25" s="27" t="s">
        <v>1110</v>
      </c>
      <c r="C25" s="27" t="s">
        <v>1111</v>
      </c>
      <c r="D25" s="31">
        <v>1373233.304</v>
      </c>
      <c r="E25" s="29">
        <v>46870.936840000002</v>
      </c>
      <c r="F25" s="30">
        <v>39.104412684638298</v>
      </c>
      <c r="G25" s="29">
        <v>3.1911999999999998</v>
      </c>
      <c r="H25" s="29"/>
    </row>
    <row r="26" spans="1:9" x14ac:dyDescent="0.2">
      <c r="A26" s="26" t="s">
        <v>33</v>
      </c>
      <c r="B26" s="26"/>
      <c r="C26" s="26"/>
      <c r="D26" s="32"/>
      <c r="E26" s="33">
        <f>SUM(E25:E25)</f>
        <v>46870.936840000002</v>
      </c>
      <c r="F26" s="34">
        <f>SUM(F25:F25)</f>
        <v>39.104412684638298</v>
      </c>
      <c r="G26" s="33"/>
      <c r="H26" s="33"/>
      <c r="I26" s="18"/>
    </row>
    <row r="27" spans="1:9" x14ac:dyDescent="0.2">
      <c r="A27" s="27"/>
      <c r="B27" s="27"/>
      <c r="C27" s="27"/>
      <c r="D27" s="28"/>
      <c r="E27" s="29"/>
      <c r="F27" s="30"/>
      <c r="G27" s="29"/>
      <c r="H27" s="29"/>
    </row>
    <row r="28" spans="1:9" x14ac:dyDescent="0.2">
      <c r="A28" s="26" t="s">
        <v>35</v>
      </c>
      <c r="B28" s="26"/>
      <c r="C28" s="26"/>
      <c r="D28" s="32"/>
      <c r="E28" s="33">
        <f>E12+E22+E26</f>
        <v>117575.86565525</v>
      </c>
      <c r="F28" s="34">
        <f>F12+F22+F26</f>
        <v>98.093519799977855</v>
      </c>
      <c r="G28" s="33"/>
      <c r="H28" s="33"/>
      <c r="I28" s="18"/>
    </row>
    <row r="29" spans="1:9" x14ac:dyDescent="0.2">
      <c r="A29" s="26"/>
      <c r="B29" s="26"/>
      <c r="C29" s="26"/>
      <c r="D29" s="32"/>
      <c r="E29" s="33"/>
      <c r="F29" s="34"/>
      <c r="G29" s="33"/>
      <c r="H29" s="33"/>
      <c r="I29" s="18"/>
    </row>
    <row r="30" spans="1:9" x14ac:dyDescent="0.2">
      <c r="A30" s="26" t="s">
        <v>37</v>
      </c>
      <c r="B30" s="26"/>
      <c r="C30" s="26"/>
      <c r="D30" s="32"/>
      <c r="E30" s="33">
        <f>E32-(E12+E22+E26)</f>
        <v>2285.1260389499948</v>
      </c>
      <c r="F30" s="34">
        <f>F32-(F12+F22+F26)</f>
        <v>1.9064802000221448</v>
      </c>
      <c r="G30" s="33"/>
      <c r="H30" s="33"/>
      <c r="I30" s="18"/>
    </row>
    <row r="31" spans="1:9" x14ac:dyDescent="0.2">
      <c r="A31" s="26"/>
      <c r="B31" s="26"/>
      <c r="C31" s="26"/>
      <c r="D31" s="32"/>
      <c r="E31" s="33"/>
      <c r="F31" s="34"/>
      <c r="G31" s="33"/>
      <c r="H31" s="33"/>
      <c r="I31" s="18"/>
    </row>
    <row r="32" spans="1:9" x14ac:dyDescent="0.2">
      <c r="A32" s="35" t="s">
        <v>36</v>
      </c>
      <c r="B32" s="35"/>
      <c r="C32" s="35"/>
      <c r="D32" s="36"/>
      <c r="E32" s="37">
        <v>119860.9916942</v>
      </c>
      <c r="F32" s="38">
        <v>100</v>
      </c>
      <c r="G32" s="37"/>
      <c r="H32" s="37"/>
      <c r="I32" s="18"/>
    </row>
    <row r="34" spans="1:4" x14ac:dyDescent="0.2">
      <c r="A34" s="18" t="s">
        <v>38</v>
      </c>
    </row>
    <row r="35" spans="1:4" x14ac:dyDescent="0.2">
      <c r="A35" s="18" t="s">
        <v>1112</v>
      </c>
    </row>
    <row r="36" spans="1:4" x14ac:dyDescent="0.2">
      <c r="A36" s="18"/>
    </row>
    <row r="37" spans="1:4" x14ac:dyDescent="0.2">
      <c r="A37" s="18" t="s">
        <v>39</v>
      </c>
    </row>
    <row r="38" spans="1:4" x14ac:dyDescent="0.2">
      <c r="A38" s="18" t="s">
        <v>40</v>
      </c>
    </row>
    <row r="39" spans="1:4" x14ac:dyDescent="0.2">
      <c r="A39" s="18" t="s">
        <v>41</v>
      </c>
      <c r="B39" s="18"/>
      <c r="C39" s="39" t="s">
        <v>43</v>
      </c>
      <c r="D39" s="19" t="s">
        <v>42</v>
      </c>
    </row>
    <row r="40" spans="1:4" x14ac:dyDescent="0.2">
      <c r="A40" s="9" t="s">
        <v>855</v>
      </c>
      <c r="C40" s="40">
        <v>4065.5515999999998</v>
      </c>
      <c r="D40" s="40">
        <v>4383.2267000000002</v>
      </c>
    </row>
    <row r="41" spans="1:4" x14ac:dyDescent="0.2">
      <c r="A41" s="9" t="s">
        <v>1162</v>
      </c>
      <c r="C41" s="40">
        <v>1027.5461</v>
      </c>
      <c r="D41" s="40">
        <v>1107.8356000000001</v>
      </c>
    </row>
    <row r="42" spans="1:4" x14ac:dyDescent="0.2">
      <c r="A42" s="9" t="s">
        <v>857</v>
      </c>
      <c r="C42" s="40">
        <v>1134.4616000000001</v>
      </c>
      <c r="D42" s="40">
        <v>1223.1053999999999</v>
      </c>
    </row>
    <row r="43" spans="1:4" x14ac:dyDescent="0.2">
      <c r="A43" s="9" t="s">
        <v>858</v>
      </c>
      <c r="C43" s="40">
        <v>1180.1904999999999</v>
      </c>
      <c r="D43" s="40">
        <v>1272.4076</v>
      </c>
    </row>
    <row r="44" spans="1:4" x14ac:dyDescent="0.2">
      <c r="A44" s="9" t="s">
        <v>1163</v>
      </c>
      <c r="C44" s="40">
        <v>3367.0551</v>
      </c>
      <c r="D44" s="40">
        <v>3627.9868000000001</v>
      </c>
    </row>
    <row r="45" spans="1:4" x14ac:dyDescent="0.2">
      <c r="A45" s="9" t="s">
        <v>859</v>
      </c>
      <c r="C45" s="40">
        <v>4328.4155000000001</v>
      </c>
      <c r="D45" s="40">
        <v>4666.6264000000001</v>
      </c>
    </row>
    <row r="46" spans="1:4" x14ac:dyDescent="0.2">
      <c r="A46" s="9" t="s">
        <v>1164</v>
      </c>
      <c r="C46" s="40">
        <v>1038.6976999999999</v>
      </c>
      <c r="D46" s="40">
        <v>1119.8579999999999</v>
      </c>
    </row>
    <row r="47" spans="1:4" x14ac:dyDescent="0.2">
      <c r="A47" s="9" t="s">
        <v>861</v>
      </c>
      <c r="C47" s="40">
        <v>1227.4684999999999</v>
      </c>
      <c r="D47" s="40">
        <v>1323.3787</v>
      </c>
    </row>
    <row r="48" spans="1:4" x14ac:dyDescent="0.2">
      <c r="A48" s="9" t="s">
        <v>862</v>
      </c>
      <c r="C48" s="40">
        <v>1278.6805999999999</v>
      </c>
      <c r="D48" s="40">
        <v>1378.5925999999999</v>
      </c>
    </row>
    <row r="50" spans="1:7" x14ac:dyDescent="0.2">
      <c r="A50" s="9" t="s">
        <v>44</v>
      </c>
    </row>
    <row r="52" spans="1:7" x14ac:dyDescent="0.2">
      <c r="A52" s="18" t="s">
        <v>45</v>
      </c>
      <c r="D52" s="41" t="s">
        <v>46</v>
      </c>
    </row>
    <row r="54" spans="1:7" x14ac:dyDescent="0.2">
      <c r="A54" s="18" t="s">
        <v>811</v>
      </c>
      <c r="D54" s="42">
        <v>1.3999082449315099</v>
      </c>
      <c r="E54" s="13" t="s">
        <v>47</v>
      </c>
    </row>
    <row r="56" spans="1:7" x14ac:dyDescent="0.2">
      <c r="A56" s="18" t="s">
        <v>724</v>
      </c>
      <c r="D56" s="10" t="s">
        <v>46</v>
      </c>
    </row>
    <row r="57" spans="1:7" x14ac:dyDescent="0.2">
      <c r="A57" s="9" t="s">
        <v>713</v>
      </c>
    </row>
    <row r="58" spans="1:7" x14ac:dyDescent="0.2">
      <c r="A58" s="49" t="s">
        <v>1113</v>
      </c>
    </row>
    <row r="60" spans="1:7" ht="24" customHeight="1" x14ac:dyDescent="0.2">
      <c r="A60" s="89" t="s">
        <v>1165</v>
      </c>
      <c r="B60" s="90"/>
      <c r="C60" s="90"/>
      <c r="D60" s="90"/>
      <c r="E60" s="90"/>
      <c r="F60" s="90"/>
      <c r="G60" s="90"/>
    </row>
    <row r="62" spans="1:7" x14ac:dyDescent="0.2">
      <c r="A62" s="18" t="s">
        <v>1166</v>
      </c>
    </row>
    <row r="63" spans="1:7" x14ac:dyDescent="0.2">
      <c r="A63" s="49" t="s">
        <v>978</v>
      </c>
    </row>
    <row r="65" spans="1:7" ht="57" customHeight="1" x14ac:dyDescent="0.2">
      <c r="A65" s="89" t="s">
        <v>1167</v>
      </c>
      <c r="B65" s="90"/>
      <c r="C65" s="90"/>
      <c r="D65" s="90"/>
      <c r="E65" s="90"/>
      <c r="F65" s="90"/>
      <c r="G65" s="90"/>
    </row>
    <row r="67" spans="1:7" ht="33.75" customHeight="1" x14ac:dyDescent="0.3">
      <c r="A67" s="85" t="s">
        <v>1168</v>
      </c>
      <c r="B67" s="86"/>
      <c r="C67" s="86"/>
      <c r="D67" s="86"/>
      <c r="E67" s="86"/>
      <c r="F67" s="86"/>
      <c r="G67" s="86"/>
    </row>
    <row r="68" spans="1:7" x14ac:dyDescent="0.2">
      <c r="A68" s="49" t="s">
        <v>1117</v>
      </c>
    </row>
    <row r="70" spans="1:7" ht="25.5" customHeight="1" x14ac:dyDescent="0.3">
      <c r="A70" s="85" t="s">
        <v>1169</v>
      </c>
      <c r="B70" s="86"/>
      <c r="C70" s="86"/>
      <c r="D70" s="86"/>
      <c r="E70" s="86"/>
      <c r="F70" s="86"/>
      <c r="G70" s="86"/>
    </row>
    <row r="72" spans="1:7" x14ac:dyDescent="0.2">
      <c r="A72" s="47" t="s">
        <v>1170</v>
      </c>
      <c r="B72" s="56"/>
      <c r="C72" s="56"/>
      <c r="D72" s="56"/>
      <c r="E72" s="55"/>
      <c r="F72" s="55"/>
      <c r="G72" s="55"/>
    </row>
    <row r="73" spans="1:7" x14ac:dyDescent="0.2">
      <c r="A73" s="47"/>
      <c r="B73" s="56"/>
      <c r="C73" s="56"/>
      <c r="D73" s="56"/>
      <c r="E73" s="55"/>
      <c r="F73" s="55"/>
      <c r="G73" s="55"/>
    </row>
    <row r="74" spans="1:7" x14ac:dyDescent="0.2">
      <c r="A74" s="47" t="s">
        <v>813</v>
      </c>
      <c r="B74" s="56"/>
      <c r="C74" s="56"/>
      <c r="D74" s="56"/>
      <c r="E74" s="55"/>
      <c r="F74" s="55"/>
      <c r="G74" s="55"/>
    </row>
    <row r="75" spans="1:7" x14ac:dyDescent="0.2">
      <c r="A75" s="58"/>
      <c r="B75" s="56"/>
      <c r="C75" s="56"/>
      <c r="D75" s="56"/>
      <c r="E75" s="55"/>
      <c r="F75" s="55"/>
      <c r="G75" s="55"/>
    </row>
    <row r="76" spans="1:7" x14ac:dyDescent="0.2">
      <c r="A76" s="56"/>
      <c r="B76" s="56"/>
      <c r="C76" s="56"/>
      <c r="D76" s="56"/>
      <c r="E76" s="55"/>
      <c r="F76" s="55"/>
      <c r="G76" s="55"/>
    </row>
    <row r="77" spans="1:7" x14ac:dyDescent="0.2">
      <c r="A77" s="56"/>
      <c r="B77" s="56"/>
      <c r="C77" s="56"/>
      <c r="D77" s="56"/>
      <c r="E77" s="55"/>
      <c r="F77" s="55"/>
      <c r="G77" s="55"/>
    </row>
    <row r="78" spans="1:7" x14ac:dyDescent="0.2">
      <c r="A78" s="56"/>
      <c r="B78" s="56"/>
      <c r="C78" s="56"/>
      <c r="D78" s="56"/>
      <c r="E78" s="55"/>
      <c r="F78" s="55"/>
      <c r="G78" s="55"/>
    </row>
    <row r="79" spans="1:7" x14ac:dyDescent="0.2">
      <c r="A79" s="56"/>
      <c r="B79" s="56"/>
      <c r="C79" s="56"/>
      <c r="D79" s="56"/>
      <c r="E79" s="55"/>
      <c r="F79" s="55"/>
      <c r="G79" s="55"/>
    </row>
    <row r="80" spans="1:7" x14ac:dyDescent="0.2">
      <c r="A80" s="56"/>
      <c r="B80" s="56"/>
      <c r="C80" s="56"/>
      <c r="D80" s="56"/>
      <c r="E80" s="55"/>
      <c r="F80" s="55"/>
      <c r="G80" s="55"/>
    </row>
    <row r="81" spans="1:7" x14ac:dyDescent="0.2">
      <c r="A81" s="56"/>
      <c r="B81" s="56"/>
      <c r="C81" s="56"/>
      <c r="D81" s="56"/>
      <c r="E81" s="55"/>
      <c r="F81" s="55"/>
      <c r="G81" s="55"/>
    </row>
    <row r="82" spans="1:7" x14ac:dyDescent="0.2">
      <c r="A82" s="56"/>
      <c r="B82" s="56"/>
      <c r="C82" s="56"/>
      <c r="D82" s="56"/>
      <c r="E82" s="55"/>
      <c r="F82" s="55"/>
      <c r="G82" s="55"/>
    </row>
    <row r="83" spans="1:7" x14ac:dyDescent="0.2">
      <c r="A83" s="56"/>
      <c r="B83" s="56"/>
      <c r="C83" s="56"/>
      <c r="D83" s="56"/>
      <c r="E83" s="55"/>
      <c r="F83" s="55"/>
      <c r="G83" s="55"/>
    </row>
    <row r="84" spans="1:7" x14ac:dyDescent="0.2">
      <c r="A84" s="56"/>
      <c r="B84" s="56"/>
      <c r="C84" s="56"/>
      <c r="D84" s="56"/>
      <c r="E84" s="55"/>
      <c r="F84" s="55"/>
      <c r="G84" s="55"/>
    </row>
    <row r="85" spans="1:7" x14ac:dyDescent="0.2">
      <c r="A85" s="56"/>
      <c r="B85" s="56"/>
      <c r="C85" s="56"/>
      <c r="D85" s="56"/>
      <c r="E85" s="55"/>
      <c r="F85" s="55"/>
      <c r="G85" s="55"/>
    </row>
    <row r="86" spans="1:7" x14ac:dyDescent="0.2">
      <c r="A86" s="56"/>
      <c r="B86" s="56"/>
      <c r="C86" s="56"/>
      <c r="D86" s="56"/>
      <c r="E86" s="55"/>
      <c r="F86" s="55"/>
      <c r="G86" s="55"/>
    </row>
    <row r="87" spans="1:7" x14ac:dyDescent="0.2">
      <c r="A87" s="56"/>
      <c r="B87" s="56"/>
      <c r="C87" s="56"/>
      <c r="D87" s="56"/>
      <c r="E87" s="55"/>
      <c r="F87" s="55"/>
      <c r="G87" s="55"/>
    </row>
    <row r="88" spans="1:7" x14ac:dyDescent="0.2">
      <c r="A88" s="47" t="s">
        <v>1171</v>
      </c>
      <c r="B88" s="56"/>
      <c r="C88" s="56"/>
      <c r="D88" s="56"/>
      <c r="E88" s="55"/>
      <c r="F88" s="55"/>
      <c r="G88" s="55"/>
    </row>
    <row r="89" spans="1:7" x14ac:dyDescent="0.2">
      <c r="A89" s="56"/>
      <c r="B89" s="56"/>
      <c r="C89" s="56"/>
      <c r="D89" s="56"/>
      <c r="E89" s="55"/>
      <c r="F89" s="55"/>
      <c r="G89" s="55"/>
    </row>
    <row r="90" spans="1:7" x14ac:dyDescent="0.2">
      <c r="A90" s="47" t="s">
        <v>815</v>
      </c>
      <c r="B90" s="56"/>
      <c r="C90" s="56"/>
      <c r="D90" s="56"/>
      <c r="E90" s="55"/>
      <c r="F90" s="55"/>
      <c r="G90" s="55"/>
    </row>
    <row r="91" spans="1:7" x14ac:dyDescent="0.2">
      <c r="A91" s="56"/>
      <c r="B91" s="56"/>
      <c r="C91" s="56"/>
      <c r="D91" s="56"/>
      <c r="E91" s="55"/>
      <c r="F91" s="55"/>
      <c r="G91" s="55"/>
    </row>
    <row r="92" spans="1:7" x14ac:dyDescent="0.2">
      <c r="A92" s="56"/>
      <c r="B92" s="56"/>
      <c r="C92" s="56"/>
      <c r="D92" s="56"/>
      <c r="E92" s="55"/>
      <c r="F92" s="55"/>
      <c r="G92" s="55"/>
    </row>
    <row r="93" spans="1:7" x14ac:dyDescent="0.2">
      <c r="A93" s="56"/>
      <c r="B93" s="56"/>
      <c r="C93" s="56"/>
      <c r="D93" s="56"/>
      <c r="E93" s="55"/>
      <c r="F93" s="55"/>
      <c r="G93" s="55"/>
    </row>
    <row r="94" spans="1:7" x14ac:dyDescent="0.2">
      <c r="A94" s="56"/>
      <c r="B94" s="56"/>
      <c r="C94" s="56"/>
      <c r="D94" s="56"/>
      <c r="E94" s="55"/>
      <c r="F94" s="55"/>
      <c r="G94" s="55"/>
    </row>
    <row r="95" spans="1:7" x14ac:dyDescent="0.2">
      <c r="A95" s="56"/>
      <c r="B95" s="56"/>
      <c r="C95" s="56"/>
      <c r="D95" s="56"/>
      <c r="E95" s="55"/>
      <c r="F95" s="55"/>
      <c r="G95" s="55"/>
    </row>
    <row r="96" spans="1:7" x14ac:dyDescent="0.2">
      <c r="A96" s="56"/>
      <c r="B96" s="56"/>
      <c r="C96" s="56"/>
      <c r="D96" s="56"/>
      <c r="E96" s="55"/>
      <c r="F96" s="55"/>
      <c r="G96" s="55"/>
    </row>
    <row r="97" spans="1:7" x14ac:dyDescent="0.2">
      <c r="A97" s="56"/>
      <c r="B97" s="56"/>
      <c r="C97" s="56"/>
      <c r="D97" s="56"/>
      <c r="E97" s="55"/>
      <c r="F97" s="55"/>
      <c r="G97" s="55"/>
    </row>
    <row r="98" spans="1:7" x14ac:dyDescent="0.2">
      <c r="A98" s="56"/>
      <c r="B98" s="56"/>
      <c r="C98" s="56"/>
      <c r="D98" s="56"/>
      <c r="E98" s="55"/>
      <c r="F98" s="55"/>
      <c r="G98" s="55"/>
    </row>
    <row r="99" spans="1:7" x14ac:dyDescent="0.2">
      <c r="A99" s="56"/>
      <c r="B99" s="56"/>
      <c r="C99" s="56"/>
      <c r="D99" s="56"/>
      <c r="E99" s="55"/>
      <c r="F99" s="55"/>
      <c r="G99" s="55"/>
    </row>
    <row r="100" spans="1:7" x14ac:dyDescent="0.2">
      <c r="A100" s="56"/>
      <c r="B100" s="56"/>
      <c r="C100" s="56"/>
      <c r="D100" s="56"/>
      <c r="E100" s="55"/>
      <c r="F100" s="55"/>
      <c r="G100" s="55"/>
    </row>
    <row r="101" spans="1:7" x14ac:dyDescent="0.2">
      <c r="A101" s="56"/>
      <c r="B101" s="56"/>
      <c r="C101" s="56"/>
      <c r="D101" s="56"/>
      <c r="E101" s="55"/>
      <c r="F101" s="55"/>
      <c r="G101" s="55"/>
    </row>
    <row r="102" spans="1:7" x14ac:dyDescent="0.2">
      <c r="A102" s="56"/>
      <c r="B102" s="56"/>
      <c r="C102" s="56"/>
      <c r="D102" s="56"/>
      <c r="E102" s="55"/>
      <c r="F102" s="55"/>
      <c r="G102" s="55"/>
    </row>
    <row r="103" spans="1:7" x14ac:dyDescent="0.2">
      <c r="A103" s="56"/>
      <c r="B103" s="56"/>
      <c r="C103" s="56"/>
      <c r="D103" s="56"/>
      <c r="E103" s="55"/>
      <c r="F103" s="55"/>
      <c r="G103" s="55"/>
    </row>
    <row r="104" spans="1:7" x14ac:dyDescent="0.2">
      <c r="A104" s="18"/>
    </row>
    <row r="105" spans="1:7" x14ac:dyDescent="0.2">
      <c r="A105" s="18" t="s">
        <v>736</v>
      </c>
    </row>
    <row r="107" spans="1:7" s="1" customFormat="1" ht="13.8" x14ac:dyDescent="0.2">
      <c r="A107" s="75" t="s">
        <v>1172</v>
      </c>
      <c r="B107" s="76"/>
      <c r="C107" s="76"/>
      <c r="D107" s="76"/>
      <c r="E107" s="76"/>
      <c r="F107" s="76"/>
      <c r="G107" s="76"/>
    </row>
    <row r="108" spans="1:7" x14ac:dyDescent="0.2">
      <c r="A108" s="18" t="s">
        <v>7</v>
      </c>
    </row>
    <row r="109" spans="1:7" s="1" customFormat="1" ht="17.399999999999999" customHeight="1" x14ac:dyDescent="0.2">
      <c r="A109" s="8" t="s">
        <v>2</v>
      </c>
      <c r="B109" s="8" t="s">
        <v>0</v>
      </c>
      <c r="C109" s="17" t="s">
        <v>740</v>
      </c>
      <c r="D109" s="16" t="s">
        <v>1</v>
      </c>
      <c r="E109" s="15" t="s">
        <v>3</v>
      </c>
      <c r="F109" s="15" t="s">
        <v>4</v>
      </c>
      <c r="G109" s="15" t="s">
        <v>6</v>
      </c>
    </row>
    <row r="110" spans="1:7" x14ac:dyDescent="0.2">
      <c r="A110" s="21" t="s">
        <v>31</v>
      </c>
      <c r="B110" s="22"/>
      <c r="C110" s="22"/>
      <c r="D110" s="23"/>
      <c r="E110" s="24"/>
      <c r="F110" s="25"/>
      <c r="G110" s="24"/>
    </row>
    <row r="111" spans="1:7" x14ac:dyDescent="0.2">
      <c r="A111" s="26" t="s">
        <v>32</v>
      </c>
      <c r="B111" s="27"/>
      <c r="C111" s="27"/>
      <c r="D111" s="28"/>
      <c r="E111" s="29"/>
      <c r="F111" s="30"/>
      <c r="G111" s="29"/>
    </row>
    <row r="112" spans="1:7" x14ac:dyDescent="0.2">
      <c r="A112" s="27" t="s">
        <v>1121</v>
      </c>
      <c r="B112" s="27" t="s">
        <v>1122</v>
      </c>
      <c r="C112" s="27" t="s">
        <v>1123</v>
      </c>
      <c r="D112" s="31">
        <v>5230</v>
      </c>
      <c r="E112" s="29">
        <v>0</v>
      </c>
      <c r="F112" s="30">
        <v>100</v>
      </c>
      <c r="G112" s="29">
        <v>0</v>
      </c>
    </row>
    <row r="113" spans="1:9" x14ac:dyDescent="0.2">
      <c r="A113" s="26" t="s">
        <v>33</v>
      </c>
      <c r="B113" s="26"/>
      <c r="C113" s="26"/>
      <c r="D113" s="32"/>
      <c r="E113" s="33">
        <f>SUM(E111:E112)</f>
        <v>0</v>
      </c>
      <c r="F113" s="34">
        <f>SUM(F111:F112)</f>
        <v>100</v>
      </c>
      <c r="G113" s="33"/>
      <c r="H113" s="18"/>
      <c r="I113" s="18"/>
    </row>
    <row r="114" spans="1:9" x14ac:dyDescent="0.2">
      <c r="A114" s="27"/>
      <c r="B114" s="27"/>
      <c r="C114" s="27"/>
      <c r="D114" s="28"/>
      <c r="E114" s="29"/>
      <c r="F114" s="30"/>
      <c r="G114" s="29"/>
    </row>
    <row r="115" spans="1:9" x14ac:dyDescent="0.2">
      <c r="A115" s="26" t="s">
        <v>35</v>
      </c>
      <c r="B115" s="26"/>
      <c r="C115" s="26"/>
      <c r="D115" s="32"/>
      <c r="E115" s="33">
        <f>E113</f>
        <v>0</v>
      </c>
      <c r="F115" s="34">
        <f>F113</f>
        <v>100</v>
      </c>
      <c r="G115" s="33"/>
      <c r="H115" s="18"/>
      <c r="I115" s="18"/>
    </row>
    <row r="116" spans="1:9" x14ac:dyDescent="0.2">
      <c r="A116" s="26"/>
      <c r="B116" s="26"/>
      <c r="C116" s="26"/>
      <c r="D116" s="32"/>
      <c r="E116" s="33"/>
      <c r="F116" s="34"/>
      <c r="G116" s="33"/>
      <c r="H116" s="18"/>
      <c r="I116" s="18"/>
    </row>
    <row r="117" spans="1:9" x14ac:dyDescent="0.2">
      <c r="A117" s="26" t="s">
        <v>37</v>
      </c>
      <c r="B117" s="26"/>
      <c r="C117" s="26"/>
      <c r="D117" s="32"/>
      <c r="E117" s="33">
        <f>E119-(E113)</f>
        <v>8.9999999999999996E-7</v>
      </c>
      <c r="F117" s="34">
        <v>0</v>
      </c>
      <c r="G117" s="33"/>
      <c r="H117" s="18"/>
      <c r="I117" s="18"/>
    </row>
    <row r="118" spans="1:9" x14ac:dyDescent="0.2">
      <c r="A118" s="26"/>
      <c r="B118" s="26"/>
      <c r="C118" s="26"/>
      <c r="D118" s="32"/>
      <c r="E118" s="33"/>
      <c r="F118" s="34"/>
      <c r="G118" s="33"/>
      <c r="H118" s="18"/>
      <c r="I118" s="18"/>
    </row>
    <row r="119" spans="1:9" x14ac:dyDescent="0.2">
      <c r="A119" s="35" t="s">
        <v>36</v>
      </c>
      <c r="B119" s="35"/>
      <c r="C119" s="35"/>
      <c r="D119" s="36"/>
      <c r="E119" s="37">
        <v>8.9999999999999996E-7</v>
      </c>
      <c r="F119" s="38">
        <v>100</v>
      </c>
      <c r="G119" s="37"/>
      <c r="H119" s="18"/>
      <c r="I119" s="18"/>
    </row>
    <row r="121" spans="1:9" x14ac:dyDescent="0.2">
      <c r="A121" s="18" t="s">
        <v>38</v>
      </c>
    </row>
    <row r="122" spans="1:9" x14ac:dyDescent="0.2">
      <c r="A122" s="47" t="s">
        <v>1112</v>
      </c>
    </row>
    <row r="123" spans="1:9" x14ac:dyDescent="0.2">
      <c r="A123" s="18" t="s">
        <v>1124</v>
      </c>
    </row>
    <row r="125" spans="1:9" x14ac:dyDescent="0.2">
      <c r="A125" s="18" t="s">
        <v>39</v>
      </c>
    </row>
    <row r="126" spans="1:9" x14ac:dyDescent="0.2">
      <c r="A126" s="18" t="s">
        <v>40</v>
      </c>
    </row>
    <row r="127" spans="1:9" x14ac:dyDescent="0.2">
      <c r="A127" s="18" t="s">
        <v>41</v>
      </c>
      <c r="B127" s="18"/>
      <c r="C127" s="39" t="s">
        <v>43</v>
      </c>
      <c r="D127" s="19" t="s">
        <v>42</v>
      </c>
    </row>
    <row r="128" spans="1:9" x14ac:dyDescent="0.2">
      <c r="A128" s="9" t="s">
        <v>855</v>
      </c>
      <c r="C128" s="40">
        <v>0</v>
      </c>
      <c r="D128" s="40">
        <v>0</v>
      </c>
    </row>
    <row r="129" spans="1:7" x14ac:dyDescent="0.2">
      <c r="A129" s="9" t="s">
        <v>1162</v>
      </c>
      <c r="C129" s="40">
        <v>0</v>
      </c>
      <c r="D129" s="40">
        <v>0</v>
      </c>
    </row>
    <row r="130" spans="1:7" x14ac:dyDescent="0.2">
      <c r="A130" s="9" t="s">
        <v>857</v>
      </c>
      <c r="C130" s="40">
        <v>0</v>
      </c>
      <c r="D130" s="40">
        <v>0</v>
      </c>
    </row>
    <row r="131" spans="1:7" x14ac:dyDescent="0.2">
      <c r="A131" s="9" t="s">
        <v>858</v>
      </c>
      <c r="C131" s="40">
        <v>0</v>
      </c>
      <c r="D131" s="40">
        <v>0</v>
      </c>
    </row>
    <row r="132" spans="1:7" x14ac:dyDescent="0.2">
      <c r="A132" s="9" t="s">
        <v>1163</v>
      </c>
      <c r="C132" s="40">
        <v>0</v>
      </c>
      <c r="D132" s="40">
        <v>0</v>
      </c>
    </row>
    <row r="133" spans="1:7" x14ac:dyDescent="0.2">
      <c r="A133" s="9" t="s">
        <v>859</v>
      </c>
      <c r="C133" s="40">
        <v>0</v>
      </c>
      <c r="D133" s="40">
        <v>0</v>
      </c>
    </row>
    <row r="134" spans="1:7" x14ac:dyDescent="0.2">
      <c r="A134" s="9" t="s">
        <v>1164</v>
      </c>
      <c r="C134" s="40">
        <v>0</v>
      </c>
      <c r="D134" s="40">
        <v>0</v>
      </c>
    </row>
    <row r="135" spans="1:7" x14ac:dyDescent="0.2">
      <c r="A135" s="9" t="s">
        <v>861</v>
      </c>
      <c r="C135" s="40">
        <v>0</v>
      </c>
      <c r="D135" s="40">
        <v>0</v>
      </c>
    </row>
    <row r="136" spans="1:7" x14ac:dyDescent="0.2">
      <c r="A136" s="9" t="s">
        <v>862</v>
      </c>
      <c r="C136" s="40">
        <v>0</v>
      </c>
      <c r="D136" s="40">
        <v>0</v>
      </c>
    </row>
    <row r="138" spans="1:7" x14ac:dyDescent="0.2">
      <c r="A138" s="9" t="s">
        <v>44</v>
      </c>
    </row>
    <row r="140" spans="1:7" x14ac:dyDescent="0.2">
      <c r="A140" s="18" t="s">
        <v>1202</v>
      </c>
      <c r="D140" s="41" t="s">
        <v>46</v>
      </c>
    </row>
    <row r="141" spans="1:7" x14ac:dyDescent="0.2">
      <c r="A141" s="9" t="s">
        <v>713</v>
      </c>
    </row>
    <row r="142" spans="1:7" x14ac:dyDescent="0.2">
      <c r="A142" s="49" t="s">
        <v>714</v>
      </c>
    </row>
    <row r="144" spans="1:7" s="1" customFormat="1" ht="13.8" x14ac:dyDescent="0.2">
      <c r="A144" s="75" t="s">
        <v>1173</v>
      </c>
      <c r="B144" s="76"/>
      <c r="C144" s="76"/>
      <c r="D144" s="76"/>
      <c r="E144" s="76"/>
      <c r="F144" s="76"/>
      <c r="G144" s="76"/>
    </row>
    <row r="145" spans="1:9" x14ac:dyDescent="0.2">
      <c r="A145" s="18" t="s">
        <v>7</v>
      </c>
    </row>
    <row r="146" spans="1:9" s="1" customFormat="1" ht="17.399999999999999" customHeight="1" x14ac:dyDescent="0.2">
      <c r="A146" s="8" t="s">
        <v>2</v>
      </c>
      <c r="B146" s="8" t="s">
        <v>0</v>
      </c>
      <c r="C146" s="17" t="s">
        <v>740</v>
      </c>
      <c r="D146" s="16" t="s">
        <v>1</v>
      </c>
      <c r="E146" s="15" t="s">
        <v>3</v>
      </c>
      <c r="F146" s="15" t="s">
        <v>4</v>
      </c>
      <c r="G146" s="15" t="s">
        <v>6</v>
      </c>
    </row>
    <row r="147" spans="1:9" x14ac:dyDescent="0.2">
      <c r="A147" s="21" t="s">
        <v>31</v>
      </c>
      <c r="B147" s="22"/>
      <c r="C147" s="22"/>
      <c r="D147" s="23"/>
      <c r="E147" s="24"/>
      <c r="F147" s="25"/>
      <c r="G147" s="24"/>
    </row>
    <row r="148" spans="1:9" x14ac:dyDescent="0.2">
      <c r="A148" s="26" t="s">
        <v>32</v>
      </c>
      <c r="B148" s="27"/>
      <c r="C148" s="27"/>
      <c r="D148" s="28"/>
      <c r="E148" s="29"/>
      <c r="F148" s="30"/>
      <c r="G148" s="29"/>
    </row>
    <row r="149" spans="1:9" ht="20.399999999999999" x14ac:dyDescent="0.2">
      <c r="A149" s="27" t="s">
        <v>1126</v>
      </c>
      <c r="B149" s="27" t="s">
        <v>1127</v>
      </c>
      <c r="C149" s="52" t="s">
        <v>1128</v>
      </c>
      <c r="D149" s="31">
        <v>3523</v>
      </c>
      <c r="E149" s="29">
        <v>0</v>
      </c>
      <c r="F149" s="30">
        <v>100</v>
      </c>
      <c r="G149" s="29">
        <v>0</v>
      </c>
    </row>
    <row r="150" spans="1:9" x14ac:dyDescent="0.2">
      <c r="A150" s="26" t="s">
        <v>33</v>
      </c>
      <c r="B150" s="26"/>
      <c r="C150" s="26"/>
      <c r="D150" s="32"/>
      <c r="E150" s="33">
        <f>SUM(E148:E149)</f>
        <v>0</v>
      </c>
      <c r="F150" s="34">
        <f>SUM(F148:F149)</f>
        <v>100</v>
      </c>
      <c r="G150" s="33"/>
      <c r="H150" s="18"/>
      <c r="I150" s="18"/>
    </row>
    <row r="151" spans="1:9" x14ac:dyDescent="0.2">
      <c r="A151" s="27"/>
      <c r="B151" s="27"/>
      <c r="C151" s="27"/>
      <c r="D151" s="28"/>
      <c r="E151" s="29"/>
      <c r="F151" s="30"/>
      <c r="G151" s="29"/>
    </row>
    <row r="152" spans="1:9" x14ac:dyDescent="0.2">
      <c r="A152" s="26" t="s">
        <v>35</v>
      </c>
      <c r="B152" s="26"/>
      <c r="C152" s="26"/>
      <c r="D152" s="32"/>
      <c r="E152" s="33">
        <f>E150</f>
        <v>0</v>
      </c>
      <c r="F152" s="34">
        <f>F150</f>
        <v>100</v>
      </c>
      <c r="G152" s="33"/>
      <c r="H152" s="18"/>
      <c r="I152" s="18"/>
    </row>
    <row r="153" spans="1:9" x14ac:dyDescent="0.2">
      <c r="A153" s="26"/>
      <c r="B153" s="26"/>
      <c r="C153" s="26"/>
      <c r="D153" s="32"/>
      <c r="E153" s="33"/>
      <c r="F153" s="34"/>
      <c r="G153" s="33"/>
      <c r="H153" s="18"/>
      <c r="I153" s="18"/>
    </row>
    <row r="154" spans="1:9" x14ac:dyDescent="0.2">
      <c r="A154" s="26" t="s">
        <v>37</v>
      </c>
      <c r="B154" s="26"/>
      <c r="C154" s="26"/>
      <c r="D154" s="32"/>
      <c r="E154" s="33">
        <f>E156-(E150)</f>
        <v>8.9999999999999996E-7</v>
      </c>
      <c r="F154" s="34">
        <v>0</v>
      </c>
      <c r="G154" s="33"/>
      <c r="H154" s="18"/>
      <c r="I154" s="18"/>
    </row>
    <row r="155" spans="1:9" x14ac:dyDescent="0.2">
      <c r="A155" s="26"/>
      <c r="B155" s="26"/>
      <c r="C155" s="26"/>
      <c r="D155" s="32"/>
      <c r="E155" s="33"/>
      <c r="F155" s="34"/>
      <c r="G155" s="33"/>
      <c r="H155" s="18"/>
      <c r="I155" s="18"/>
    </row>
    <row r="156" spans="1:9" x14ac:dyDescent="0.2">
      <c r="A156" s="35" t="s">
        <v>36</v>
      </c>
      <c r="B156" s="35"/>
      <c r="C156" s="35"/>
      <c r="D156" s="36"/>
      <c r="E156" s="37">
        <v>8.9999999999999996E-7</v>
      </c>
      <c r="F156" s="38">
        <v>100</v>
      </c>
      <c r="G156" s="37"/>
      <c r="H156" s="18"/>
      <c r="I156" s="18"/>
    </row>
    <row r="158" spans="1:9" x14ac:dyDescent="0.2">
      <c r="A158" s="18" t="s">
        <v>38</v>
      </c>
    </row>
    <row r="159" spans="1:9" x14ac:dyDescent="0.2">
      <c r="A159" s="18" t="s">
        <v>1112</v>
      </c>
    </row>
    <row r="161" spans="1:4" x14ac:dyDescent="0.2">
      <c r="A161" s="18" t="s">
        <v>39</v>
      </c>
    </row>
    <row r="162" spans="1:4" x14ac:dyDescent="0.2">
      <c r="A162" s="18" t="s">
        <v>40</v>
      </c>
    </row>
    <row r="163" spans="1:4" x14ac:dyDescent="0.2">
      <c r="A163" s="18" t="s">
        <v>41</v>
      </c>
      <c r="B163" s="18"/>
      <c r="C163" s="39" t="s">
        <v>43</v>
      </c>
      <c r="D163" s="19" t="s">
        <v>42</v>
      </c>
    </row>
    <row r="164" spans="1:4" x14ac:dyDescent="0.2">
      <c r="A164" s="9" t="s">
        <v>855</v>
      </c>
      <c r="C164" s="40">
        <v>0</v>
      </c>
      <c r="D164" s="40">
        <v>0</v>
      </c>
    </row>
    <row r="165" spans="1:4" x14ac:dyDescent="0.2">
      <c r="A165" s="9" t="s">
        <v>1162</v>
      </c>
      <c r="C165" s="40">
        <v>0</v>
      </c>
      <c r="D165" s="40">
        <v>0</v>
      </c>
    </row>
    <row r="166" spans="1:4" x14ac:dyDescent="0.2">
      <c r="A166" s="9" t="s">
        <v>857</v>
      </c>
      <c r="C166" s="40">
        <v>0</v>
      </c>
      <c r="D166" s="40">
        <v>0</v>
      </c>
    </row>
    <row r="167" spans="1:4" x14ac:dyDescent="0.2">
      <c r="A167" s="9" t="s">
        <v>858</v>
      </c>
      <c r="C167" s="40">
        <v>0</v>
      </c>
      <c r="D167" s="40">
        <v>0</v>
      </c>
    </row>
    <row r="168" spans="1:4" x14ac:dyDescent="0.2">
      <c r="A168" s="9" t="s">
        <v>1163</v>
      </c>
      <c r="C168" s="40">
        <v>0</v>
      </c>
      <c r="D168" s="40">
        <v>0</v>
      </c>
    </row>
    <row r="169" spans="1:4" x14ac:dyDescent="0.2">
      <c r="A169" s="9" t="s">
        <v>859</v>
      </c>
      <c r="C169" s="40">
        <v>0</v>
      </c>
      <c r="D169" s="40">
        <v>0</v>
      </c>
    </row>
    <row r="170" spans="1:4" x14ac:dyDescent="0.2">
      <c r="A170" s="9" t="s">
        <v>1164</v>
      </c>
      <c r="C170" s="40">
        <v>0</v>
      </c>
      <c r="D170" s="40">
        <v>0</v>
      </c>
    </row>
    <row r="171" spans="1:4" x14ac:dyDescent="0.2">
      <c r="A171" s="9" t="s">
        <v>861</v>
      </c>
      <c r="C171" s="40">
        <v>0</v>
      </c>
      <c r="D171" s="40">
        <v>0</v>
      </c>
    </row>
    <row r="172" spans="1:4" x14ac:dyDescent="0.2">
      <c r="A172" s="9" t="s">
        <v>862</v>
      </c>
      <c r="C172" s="40">
        <v>0</v>
      </c>
      <c r="D172" s="40">
        <v>0</v>
      </c>
    </row>
    <row r="174" spans="1:4" x14ac:dyDescent="0.2">
      <c r="A174" s="9" t="s">
        <v>44</v>
      </c>
    </row>
    <row r="176" spans="1:4" x14ac:dyDescent="0.2">
      <c r="A176" s="18" t="s">
        <v>1202</v>
      </c>
      <c r="D176" s="41" t="s">
        <v>46</v>
      </c>
    </row>
    <row r="177" spans="1:1" x14ac:dyDescent="0.2">
      <c r="A177" s="9" t="s">
        <v>713</v>
      </c>
    </row>
    <row r="178" spans="1:1" x14ac:dyDescent="0.2">
      <c r="A178" s="49" t="s">
        <v>714</v>
      </c>
    </row>
  </sheetData>
  <mergeCells count="7">
    <mergeCell ref="A144:G144"/>
    <mergeCell ref="A1:H1"/>
    <mergeCell ref="A60:G60"/>
    <mergeCell ref="A65:G65"/>
    <mergeCell ref="A67:G67"/>
    <mergeCell ref="A70:G70"/>
    <mergeCell ref="A107:G107"/>
  </mergeCells>
  <conditionalFormatting sqref="F2:F3 F5:F14 F61:F64 F66 F68:F69 F71 F108 F145 F23:F59 F104:F106 F157:F65553 F120:F143">
    <cfRule type="cellIs" dxfId="17" priority="8" stopIfTrue="1" operator="between">
      <formula>0.009</formula>
      <formula>-0.009</formula>
    </cfRule>
  </conditionalFormatting>
  <conditionalFormatting sqref="F110:F111">
    <cfRule type="cellIs" dxfId="16" priority="7" stopIfTrue="1" operator="between">
      <formula>0.009</formula>
      <formula>-0.009</formula>
    </cfRule>
  </conditionalFormatting>
  <conditionalFormatting sqref="F114:F116 F118:F119">
    <cfRule type="cellIs" dxfId="15" priority="6" stopIfTrue="1" operator="between">
      <formula>0.009</formula>
      <formula>-0.009</formula>
    </cfRule>
  </conditionalFormatting>
  <conditionalFormatting sqref="F112:F113">
    <cfRule type="cellIs" dxfId="14" priority="5" stopIfTrue="1" operator="between">
      <formula>0.009</formula>
      <formula>-0.009</formula>
    </cfRule>
  </conditionalFormatting>
  <conditionalFormatting sqref="F147:F148">
    <cfRule type="cellIs" dxfId="13" priority="4" stopIfTrue="1" operator="between">
      <formula>0.009</formula>
      <formula>-0.009</formula>
    </cfRule>
  </conditionalFormatting>
  <conditionalFormatting sqref="F151:F153 F155:F156">
    <cfRule type="cellIs" dxfId="12" priority="3" stopIfTrue="1" operator="between">
      <formula>0.009</formula>
      <formula>-0.009</formula>
    </cfRule>
  </conditionalFormatting>
  <conditionalFormatting sqref="F149:F150">
    <cfRule type="cellIs" dxfId="11" priority="2" stopIfTrue="1" operator="between">
      <formula>0.009</formula>
      <formula>-0.009</formula>
    </cfRule>
  </conditionalFormatting>
  <conditionalFormatting sqref="F72:F103">
    <cfRule type="cellIs" dxfId="10" priority="1" stopIfTrue="1" operator="between">
      <formula>0.009</formula>
      <formula>-0.009</formula>
    </cfRule>
  </conditionalFormatting>
  <hyperlinks>
    <hyperlink ref="A58" r:id="rId1" tooltip="https://www.franklintempletonindia.com/investor/reports" xr:uid="{00000000-0004-0000-2C00-000000000000}"/>
    <hyperlink ref="A63" r:id="rId2" tooltip="https://www.franklintempletonindia.com/downloadsServlet/pdf/franklin-templeton-update-on-reliance-broadcast-july-23-2020-kcg9m1gq" xr:uid="{00000000-0004-0000-2C00-000001000000}"/>
    <hyperlink ref="A68" r:id="rId3" tooltip="https://www.franklintempletonindia.com/downloadsServlet/pdf/fair-valuation-reliance-big-reliance-infra-november-4-2020-kgox4tfq" xr:uid="{00000000-0004-0000-2C00-000002000000}"/>
    <hyperlink ref="A142" r:id="rId4" xr:uid="{00000000-0004-0000-2C00-000003000000}"/>
    <hyperlink ref="A178" r:id="rId5" xr:uid="{00000000-0004-0000-2C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85"/>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5" t="s">
        <v>1174</v>
      </c>
      <c r="B1" s="76"/>
      <c r="C1" s="76"/>
      <c r="D1" s="76"/>
      <c r="E1" s="76"/>
      <c r="F1" s="76"/>
      <c r="G1" s="76"/>
    </row>
    <row r="2" spans="1:9" s="1" customFormat="1" ht="12" x14ac:dyDescent="0.25">
      <c r="A2" s="61" t="s">
        <v>1090</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1096</v>
      </c>
      <c r="B7" s="27" t="s">
        <v>1097</v>
      </c>
      <c r="C7" s="27" t="s">
        <v>1098</v>
      </c>
      <c r="D7" s="31">
        <v>3194</v>
      </c>
      <c r="E7" s="29">
        <v>31817.190699999999</v>
      </c>
      <c r="F7" s="30">
        <v>38.793847818462098</v>
      </c>
      <c r="G7" s="29">
        <v>14.225</v>
      </c>
    </row>
    <row r="8" spans="1:9" x14ac:dyDescent="0.2">
      <c r="A8" s="27" t="s">
        <v>1130</v>
      </c>
      <c r="B8" s="27" t="s">
        <v>1131</v>
      </c>
      <c r="C8" s="27" t="s">
        <v>1132</v>
      </c>
      <c r="D8" s="31">
        <v>2350</v>
      </c>
      <c r="E8" s="29">
        <v>22617.058000000001</v>
      </c>
      <c r="F8" s="30">
        <v>27.576372610210701</v>
      </c>
      <c r="G8" s="29">
        <v>14.879899999999999</v>
      </c>
    </row>
    <row r="9" spans="1:9" x14ac:dyDescent="0.2">
      <c r="A9" s="27" t="s">
        <v>1175</v>
      </c>
      <c r="B9" s="27" t="s">
        <v>1176</v>
      </c>
      <c r="C9" s="27" t="s">
        <v>1132</v>
      </c>
      <c r="D9" s="31">
        <v>2000</v>
      </c>
      <c r="E9" s="29">
        <v>19285.28</v>
      </c>
      <c r="F9" s="30">
        <v>23.514024997072699</v>
      </c>
      <c r="G9" s="29">
        <v>14.879899999999999</v>
      </c>
    </row>
    <row r="10" spans="1:9" x14ac:dyDescent="0.2">
      <c r="A10" s="27" t="s">
        <v>871</v>
      </c>
      <c r="B10" s="27" t="s">
        <v>872</v>
      </c>
      <c r="C10" s="27" t="s">
        <v>873</v>
      </c>
      <c r="D10" s="31">
        <v>28</v>
      </c>
      <c r="E10" s="29">
        <v>284.67347999999998</v>
      </c>
      <c r="F10" s="30">
        <v>0.34709474400805601</v>
      </c>
      <c r="G10" s="29">
        <v>8.2073</v>
      </c>
    </row>
    <row r="11" spans="1:9" x14ac:dyDescent="0.2">
      <c r="A11" s="26" t="s">
        <v>33</v>
      </c>
      <c r="B11" s="26"/>
      <c r="C11" s="26"/>
      <c r="D11" s="32"/>
      <c r="E11" s="33">
        <f>SUM(E6:E10)</f>
        <v>74004.202179999993</v>
      </c>
      <c r="F11" s="34">
        <f>SUM(F6:F10)</f>
        <v>90.231340169753551</v>
      </c>
      <c r="G11" s="33"/>
      <c r="H11" s="18"/>
      <c r="I11" s="18"/>
    </row>
    <row r="12" spans="1:9" x14ac:dyDescent="0.2">
      <c r="A12" s="27"/>
      <c r="B12" s="27"/>
      <c r="C12" s="27"/>
      <c r="D12" s="28"/>
      <c r="E12" s="29"/>
      <c r="F12" s="30"/>
      <c r="G12" s="29"/>
    </row>
    <row r="13" spans="1:9" x14ac:dyDescent="0.2">
      <c r="A13" s="26" t="s">
        <v>34</v>
      </c>
      <c r="B13" s="27"/>
      <c r="C13" s="27"/>
      <c r="D13" s="28"/>
      <c r="E13" s="29"/>
      <c r="F13" s="30"/>
      <c r="G13" s="29"/>
    </row>
    <row r="14" spans="1:9" x14ac:dyDescent="0.2">
      <c r="A14" s="27" t="s">
        <v>1109</v>
      </c>
      <c r="B14" s="27" t="s">
        <v>1110</v>
      </c>
      <c r="C14" s="27" t="s">
        <v>1111</v>
      </c>
      <c r="D14" s="31">
        <v>223221.04500000001</v>
      </c>
      <c r="E14" s="29">
        <v>7618.9380730000003</v>
      </c>
      <c r="F14" s="30">
        <v>9.2895669806023697</v>
      </c>
      <c r="G14" s="29">
        <v>3.1911999999999998</v>
      </c>
    </row>
    <row r="15" spans="1:9" x14ac:dyDescent="0.2">
      <c r="A15" s="26" t="s">
        <v>33</v>
      </c>
      <c r="B15" s="26"/>
      <c r="C15" s="26"/>
      <c r="D15" s="32"/>
      <c r="E15" s="33">
        <f>SUM(E14:E14)</f>
        <v>7618.9380730000003</v>
      </c>
      <c r="F15" s="34">
        <f>SUM(F14:F14)</f>
        <v>9.2895669806023697</v>
      </c>
      <c r="G15" s="33"/>
      <c r="H15" s="18"/>
      <c r="I15" s="18"/>
    </row>
    <row r="16" spans="1:9" x14ac:dyDescent="0.2">
      <c r="A16" s="27"/>
      <c r="B16" s="27"/>
      <c r="C16" s="27"/>
      <c r="D16" s="28"/>
      <c r="E16" s="29"/>
      <c r="F16" s="30"/>
      <c r="G16" s="29"/>
    </row>
    <row r="17" spans="1:9" x14ac:dyDescent="0.2">
      <c r="A17" s="26" t="s">
        <v>35</v>
      </c>
      <c r="B17" s="26"/>
      <c r="C17" s="26"/>
      <c r="D17" s="32"/>
      <c r="E17" s="33">
        <f>E11+E15</f>
        <v>81623.14025299999</v>
      </c>
      <c r="F17" s="34">
        <f>F11+F15</f>
        <v>99.520907150355924</v>
      </c>
      <c r="G17" s="33"/>
      <c r="H17" s="18"/>
      <c r="I17" s="18"/>
    </row>
    <row r="18" spans="1:9" x14ac:dyDescent="0.2">
      <c r="A18" s="26"/>
      <c r="B18" s="26"/>
      <c r="C18" s="26"/>
      <c r="D18" s="32"/>
      <c r="E18" s="33"/>
      <c r="F18" s="34"/>
      <c r="G18" s="33"/>
      <c r="H18" s="18"/>
      <c r="I18" s="18"/>
    </row>
    <row r="19" spans="1:9" x14ac:dyDescent="0.2">
      <c r="A19" s="26" t="s">
        <v>37</v>
      </c>
      <c r="B19" s="26"/>
      <c r="C19" s="26"/>
      <c r="D19" s="32"/>
      <c r="E19" s="33">
        <f>E21-(E11+E15)</f>
        <v>392.93314320000354</v>
      </c>
      <c r="F19" s="34">
        <f>F21-(F11+F15)</f>
        <v>0.47909284964407561</v>
      </c>
      <c r="G19" s="33"/>
      <c r="H19" s="18"/>
      <c r="I19" s="18"/>
    </row>
    <row r="20" spans="1:9" x14ac:dyDescent="0.2">
      <c r="A20" s="26"/>
      <c r="B20" s="26"/>
      <c r="C20" s="26"/>
      <c r="D20" s="32"/>
      <c r="E20" s="33"/>
      <c r="F20" s="34"/>
      <c r="G20" s="33"/>
      <c r="H20" s="18"/>
      <c r="I20" s="18"/>
    </row>
    <row r="21" spans="1:9" x14ac:dyDescent="0.2">
      <c r="A21" s="35" t="s">
        <v>36</v>
      </c>
      <c r="B21" s="35"/>
      <c r="C21" s="35"/>
      <c r="D21" s="36"/>
      <c r="E21" s="37">
        <v>82016.073396199994</v>
      </c>
      <c r="F21" s="38">
        <v>100</v>
      </c>
      <c r="G21" s="37"/>
      <c r="H21" s="18"/>
      <c r="I21" s="18"/>
    </row>
    <row r="23" spans="1:9" x14ac:dyDescent="0.2">
      <c r="A23" s="18" t="s">
        <v>38</v>
      </c>
    </row>
    <row r="24" spans="1:9" x14ac:dyDescent="0.2">
      <c r="A24" s="47"/>
    </row>
    <row r="25" spans="1:9" x14ac:dyDescent="0.2">
      <c r="A25" s="18" t="s">
        <v>39</v>
      </c>
    </row>
    <row r="26" spans="1:9" x14ac:dyDescent="0.2">
      <c r="A26" s="18" t="s">
        <v>40</v>
      </c>
    </row>
    <row r="27" spans="1:9" x14ac:dyDescent="0.2">
      <c r="A27" s="18" t="s">
        <v>41</v>
      </c>
      <c r="B27" s="18"/>
      <c r="C27" s="39" t="s">
        <v>43</v>
      </c>
      <c r="D27" s="19" t="s">
        <v>42</v>
      </c>
    </row>
    <row r="28" spans="1:9" x14ac:dyDescent="0.2">
      <c r="A28" s="9" t="s">
        <v>855</v>
      </c>
      <c r="C28" s="40">
        <v>28.357399999999998</v>
      </c>
      <c r="D28" s="40">
        <v>29.851500000000001</v>
      </c>
    </row>
    <row r="29" spans="1:9" x14ac:dyDescent="0.2">
      <c r="A29" s="9" t="s">
        <v>856</v>
      </c>
      <c r="C29" s="40">
        <v>10.6912</v>
      </c>
      <c r="D29" s="40">
        <v>11.2544</v>
      </c>
    </row>
    <row r="30" spans="1:9" x14ac:dyDescent="0.2">
      <c r="A30" s="9" t="s">
        <v>1162</v>
      </c>
      <c r="C30" s="40">
        <v>10.7796</v>
      </c>
      <c r="D30" s="40">
        <v>11.3475</v>
      </c>
    </row>
    <row r="31" spans="1:9" x14ac:dyDescent="0.2">
      <c r="A31" s="9" t="s">
        <v>1163</v>
      </c>
      <c r="C31" s="40">
        <v>29.088899999999999</v>
      </c>
      <c r="D31" s="40">
        <v>30.621600000000001</v>
      </c>
    </row>
    <row r="32" spans="1:9" x14ac:dyDescent="0.2">
      <c r="A32" s="9" t="s">
        <v>1177</v>
      </c>
      <c r="C32" s="40">
        <v>10.6531</v>
      </c>
      <c r="D32" s="40">
        <v>11.215</v>
      </c>
    </row>
    <row r="33" spans="1:7" x14ac:dyDescent="0.2">
      <c r="A33" s="9" t="s">
        <v>801</v>
      </c>
      <c r="C33" s="40">
        <v>30.0685</v>
      </c>
      <c r="D33" s="40">
        <v>31.652899999999999</v>
      </c>
    </row>
    <row r="34" spans="1:7" x14ac:dyDescent="0.2">
      <c r="A34" s="9" t="s">
        <v>1178</v>
      </c>
      <c r="C34" s="40">
        <v>10.747199999999999</v>
      </c>
      <c r="D34" s="40">
        <v>11.313499999999999</v>
      </c>
    </row>
    <row r="35" spans="1:7" x14ac:dyDescent="0.2">
      <c r="A35" s="9" t="s">
        <v>803</v>
      </c>
      <c r="C35" s="40">
        <v>10.7751</v>
      </c>
      <c r="D35" s="40">
        <v>11.3428</v>
      </c>
    </row>
    <row r="36" spans="1:7" x14ac:dyDescent="0.2">
      <c r="A36" s="9" t="s">
        <v>1179</v>
      </c>
      <c r="C36" s="40">
        <v>30.255199999999999</v>
      </c>
      <c r="D36" s="40">
        <v>31.849299999999999</v>
      </c>
    </row>
    <row r="37" spans="1:7" x14ac:dyDescent="0.2">
      <c r="A37" s="9" t="s">
        <v>1180</v>
      </c>
      <c r="C37" s="40">
        <v>10.7385</v>
      </c>
      <c r="D37" s="40">
        <v>11.3042</v>
      </c>
    </row>
    <row r="38" spans="1:7" x14ac:dyDescent="0.2">
      <c r="A38" s="9" t="s">
        <v>1181</v>
      </c>
      <c r="C38" s="40">
        <v>10.7781</v>
      </c>
      <c r="D38" s="40">
        <v>11.346</v>
      </c>
    </row>
    <row r="40" spans="1:7" x14ac:dyDescent="0.2">
      <c r="A40" s="9" t="s">
        <v>44</v>
      </c>
    </row>
    <row r="42" spans="1:7" x14ac:dyDescent="0.2">
      <c r="A42" s="18" t="s">
        <v>45</v>
      </c>
      <c r="D42" s="41" t="s">
        <v>46</v>
      </c>
    </row>
    <row r="44" spans="1:7" x14ac:dyDescent="0.2">
      <c r="A44" s="18" t="s">
        <v>811</v>
      </c>
      <c r="D44" s="42">
        <v>0.870183483890411</v>
      </c>
      <c r="E44" s="13" t="s">
        <v>47</v>
      </c>
    </row>
    <row r="46" spans="1:7" x14ac:dyDescent="0.2">
      <c r="A46" s="18" t="s">
        <v>724</v>
      </c>
      <c r="D46" s="41" t="s">
        <v>46</v>
      </c>
    </row>
    <row r="48" spans="1:7" ht="21" customHeight="1" x14ac:dyDescent="0.2">
      <c r="A48" s="80" t="s">
        <v>1182</v>
      </c>
      <c r="B48" s="80"/>
      <c r="C48" s="80"/>
      <c r="D48" s="80"/>
      <c r="E48" s="80"/>
      <c r="F48" s="80"/>
      <c r="G48" s="80"/>
    </row>
    <row r="50" spans="1:6" x14ac:dyDescent="0.2">
      <c r="A50" s="47" t="s">
        <v>979</v>
      </c>
      <c r="D50" s="9"/>
      <c r="F50" s="55"/>
    </row>
    <row r="51" spans="1:6" x14ac:dyDescent="0.2">
      <c r="A51" s="47"/>
      <c r="D51" s="9"/>
      <c r="F51" s="55"/>
    </row>
    <row r="52" spans="1:6" x14ac:dyDescent="0.2">
      <c r="A52" s="47" t="s">
        <v>813</v>
      </c>
      <c r="D52" s="9"/>
      <c r="F52" s="55"/>
    </row>
    <row r="53" spans="1:6" x14ac:dyDescent="0.2">
      <c r="A53" s="58"/>
      <c r="D53" s="9"/>
      <c r="F53" s="55"/>
    </row>
    <row r="54" spans="1:6" x14ac:dyDescent="0.2">
      <c r="A54" s="56"/>
      <c r="D54" s="9"/>
      <c r="F54" s="55"/>
    </row>
    <row r="55" spans="1:6" x14ac:dyDescent="0.2">
      <c r="A55" s="56"/>
      <c r="D55" s="9"/>
      <c r="F55" s="55"/>
    </row>
    <row r="56" spans="1:6" x14ac:dyDescent="0.2">
      <c r="A56" s="56"/>
      <c r="D56" s="9"/>
      <c r="F56" s="55"/>
    </row>
    <row r="57" spans="1:6" x14ac:dyDescent="0.2">
      <c r="A57" s="56"/>
      <c r="D57" s="9"/>
      <c r="F57" s="55"/>
    </row>
    <row r="58" spans="1:6" x14ac:dyDescent="0.2">
      <c r="A58" s="56"/>
      <c r="D58" s="9"/>
      <c r="F58" s="55"/>
    </row>
    <row r="59" spans="1:6" x14ac:dyDescent="0.2">
      <c r="A59" s="56"/>
      <c r="D59" s="9"/>
      <c r="F59" s="55"/>
    </row>
    <row r="60" spans="1:6" x14ac:dyDescent="0.2">
      <c r="A60" s="56"/>
      <c r="D60" s="9"/>
      <c r="F60" s="55"/>
    </row>
    <row r="61" spans="1:6" x14ac:dyDescent="0.2">
      <c r="A61" s="56"/>
      <c r="D61" s="9"/>
      <c r="F61" s="55"/>
    </row>
    <row r="62" spans="1:6" x14ac:dyDescent="0.2">
      <c r="A62" s="56"/>
      <c r="D62" s="9"/>
      <c r="F62" s="55"/>
    </row>
    <row r="63" spans="1:6" x14ac:dyDescent="0.2">
      <c r="A63" s="56"/>
      <c r="D63" s="9"/>
      <c r="F63" s="55"/>
    </row>
    <row r="64" spans="1:6" x14ac:dyDescent="0.2">
      <c r="A64" s="56"/>
      <c r="D64" s="9"/>
      <c r="F64" s="55"/>
    </row>
    <row r="65" spans="1:6" x14ac:dyDescent="0.2">
      <c r="A65" s="56"/>
      <c r="D65" s="9"/>
      <c r="F65" s="55"/>
    </row>
    <row r="66" spans="1:6" x14ac:dyDescent="0.2">
      <c r="A66" s="47" t="s">
        <v>1183</v>
      </c>
      <c r="D66" s="9"/>
      <c r="F66" s="55"/>
    </row>
    <row r="67" spans="1:6" x14ac:dyDescent="0.2">
      <c r="A67" s="56"/>
      <c r="D67" s="9"/>
      <c r="F67" s="55"/>
    </row>
    <row r="68" spans="1:6" x14ac:dyDescent="0.2">
      <c r="A68" s="47" t="s">
        <v>864</v>
      </c>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56"/>
      <c r="D74" s="9"/>
      <c r="F74" s="55"/>
    </row>
    <row r="75" spans="1:6" x14ac:dyDescent="0.2">
      <c r="A75" s="56"/>
      <c r="D75" s="9"/>
      <c r="F75" s="55"/>
    </row>
    <row r="76" spans="1:6" x14ac:dyDescent="0.2">
      <c r="A76" s="56"/>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6" x14ac:dyDescent="0.2">
      <c r="A81" s="56"/>
      <c r="D81" s="9"/>
      <c r="F81" s="55"/>
    </row>
    <row r="82" spans="1:6" x14ac:dyDescent="0.2">
      <c r="A82" s="47" t="s">
        <v>736</v>
      </c>
      <c r="D82" s="9"/>
      <c r="F82" s="55"/>
    </row>
    <row r="83" spans="1:6" x14ac:dyDescent="0.2">
      <c r="D83" s="9"/>
      <c r="F83" s="55"/>
    </row>
    <row r="84" spans="1:6" x14ac:dyDescent="0.2">
      <c r="D84" s="9"/>
      <c r="F84" s="55"/>
    </row>
    <row r="85" spans="1:6" x14ac:dyDescent="0.2">
      <c r="D85" s="9"/>
      <c r="F85" s="55"/>
    </row>
  </sheetData>
  <mergeCells count="2">
    <mergeCell ref="A1:G1"/>
    <mergeCell ref="A48:G48"/>
  </mergeCells>
  <conditionalFormatting sqref="F2:F3 F5:F47 F49:F65535">
    <cfRule type="cellIs" dxfId="9" priority="2" stopIfTrue="1" operator="between">
      <formula>0.009</formula>
      <formula>-0.009</formula>
    </cfRule>
  </conditionalFormatting>
  <hyperlinks>
    <hyperlink ref="A51" r:id="rId1" tooltip="https://www.franklintempletonindia.com/downloadsServlet/pdf/product-labels-jg9o5k7l" display="https://www.franklintempletonindia.com/downloadsServlet/pdf/product-labels-jg9o5k7l"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120"/>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5" t="s">
        <v>1184</v>
      </c>
      <c r="B1" s="76"/>
      <c r="C1" s="76"/>
      <c r="D1" s="76"/>
      <c r="E1" s="76"/>
      <c r="F1" s="76"/>
      <c r="G1" s="76"/>
      <c r="H1" s="76"/>
    </row>
    <row r="2" spans="1:9" s="1" customFormat="1" ht="12" x14ac:dyDescent="0.25">
      <c r="A2" s="61" t="s">
        <v>1090</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c r="H4" s="15" t="s">
        <v>1140</v>
      </c>
    </row>
    <row r="5" spans="1:9" x14ac:dyDescent="0.2">
      <c r="A5" s="21" t="s">
        <v>31</v>
      </c>
      <c r="B5" s="22"/>
      <c r="C5" s="22"/>
      <c r="D5" s="23"/>
      <c r="E5" s="24"/>
      <c r="F5" s="25"/>
      <c r="G5" s="24"/>
      <c r="H5" s="24"/>
    </row>
    <row r="6" spans="1:9" x14ac:dyDescent="0.2">
      <c r="A6" s="26" t="s">
        <v>32</v>
      </c>
      <c r="B6" s="27"/>
      <c r="C6" s="27"/>
      <c r="D6" s="28"/>
      <c r="E6" s="29"/>
      <c r="F6" s="30"/>
      <c r="G6" s="29"/>
      <c r="H6" s="29"/>
    </row>
    <row r="7" spans="1:9" x14ac:dyDescent="0.2">
      <c r="A7" s="27" t="s">
        <v>1185</v>
      </c>
      <c r="B7" s="27" t="s">
        <v>1186</v>
      </c>
      <c r="C7" s="27" t="s">
        <v>1098</v>
      </c>
      <c r="D7" s="31">
        <v>9746</v>
      </c>
      <c r="E7" s="29">
        <v>9818.4420179999997</v>
      </c>
      <c r="F7" s="30">
        <v>43.385785123652603</v>
      </c>
      <c r="G7" s="29">
        <v>9.9159000000000006</v>
      </c>
      <c r="H7" s="29">
        <v>9.3672255859500009</v>
      </c>
    </row>
    <row r="8" spans="1:9" x14ac:dyDescent="0.2">
      <c r="A8" s="27" t="s">
        <v>1096</v>
      </c>
      <c r="B8" s="27" t="s">
        <v>1097</v>
      </c>
      <c r="C8" s="27" t="s">
        <v>1098</v>
      </c>
      <c r="D8" s="31">
        <v>681</v>
      </c>
      <c r="E8" s="29">
        <v>6783.8155500000003</v>
      </c>
      <c r="F8" s="30">
        <v>29.976361140720599</v>
      </c>
      <c r="G8" s="29">
        <v>14.225</v>
      </c>
      <c r="H8" s="29"/>
    </row>
    <row r="9" spans="1:9" x14ac:dyDescent="0.2">
      <c r="A9" s="26" t="s">
        <v>33</v>
      </c>
      <c r="B9" s="26"/>
      <c r="C9" s="26"/>
      <c r="D9" s="32"/>
      <c r="E9" s="33">
        <f>SUM(E6:E8)</f>
        <v>16602.257568000001</v>
      </c>
      <c r="F9" s="34">
        <f>SUM(F6:F8)</f>
        <v>73.362146264373195</v>
      </c>
      <c r="G9" s="33"/>
      <c r="H9" s="33"/>
      <c r="I9" s="18"/>
    </row>
    <row r="10" spans="1:9" x14ac:dyDescent="0.2">
      <c r="A10" s="27"/>
      <c r="B10" s="27"/>
      <c r="C10" s="27"/>
      <c r="D10" s="28"/>
      <c r="E10" s="29"/>
      <c r="F10" s="30"/>
      <c r="G10" s="29"/>
      <c r="H10" s="29"/>
    </row>
    <row r="11" spans="1:9" x14ac:dyDescent="0.2">
      <c r="A11" s="26" t="s">
        <v>1080</v>
      </c>
      <c r="B11" s="27"/>
      <c r="C11" s="27"/>
      <c r="D11" s="28"/>
      <c r="E11" s="29"/>
      <c r="F11" s="30"/>
      <c r="G11" s="29"/>
      <c r="H11" s="29"/>
    </row>
    <row r="12" spans="1:9" x14ac:dyDescent="0.2">
      <c r="A12" s="27" t="s">
        <v>1102</v>
      </c>
      <c r="B12" s="27" t="s">
        <v>1103</v>
      </c>
      <c r="C12" s="27" t="s">
        <v>1104</v>
      </c>
      <c r="D12" s="31">
        <v>1400</v>
      </c>
      <c r="E12" s="29">
        <v>0</v>
      </c>
      <c r="F12" s="29">
        <v>0</v>
      </c>
      <c r="G12" s="29">
        <v>0</v>
      </c>
      <c r="H12" s="29"/>
    </row>
    <row r="13" spans="1:9" x14ac:dyDescent="0.2">
      <c r="A13" s="27" t="s">
        <v>1107</v>
      </c>
      <c r="B13" s="27" t="s">
        <v>1108</v>
      </c>
      <c r="C13" s="27" t="s">
        <v>1104</v>
      </c>
      <c r="D13" s="31">
        <v>688</v>
      </c>
      <c r="E13" s="29">
        <v>0</v>
      </c>
      <c r="F13" s="29">
        <v>0</v>
      </c>
      <c r="G13" s="29">
        <v>0</v>
      </c>
      <c r="H13" s="29"/>
    </row>
    <row r="14" spans="1:9" x14ac:dyDescent="0.2">
      <c r="A14" s="27" t="s">
        <v>1187</v>
      </c>
      <c r="B14" s="27" t="s">
        <v>1188</v>
      </c>
      <c r="C14" s="27" t="s">
        <v>1104</v>
      </c>
      <c r="D14" s="31">
        <v>400</v>
      </c>
      <c r="E14" s="29">
        <v>0</v>
      </c>
      <c r="F14" s="29">
        <v>0</v>
      </c>
      <c r="G14" s="29">
        <v>0</v>
      </c>
      <c r="H14" s="29"/>
    </row>
    <row r="15" spans="1:9" x14ac:dyDescent="0.2">
      <c r="A15" s="26" t="s">
        <v>33</v>
      </c>
      <c r="B15" s="26"/>
      <c r="C15" s="26"/>
      <c r="D15" s="32"/>
      <c r="E15" s="33">
        <f>SUM(E11:E14)</f>
        <v>0</v>
      </c>
      <c r="F15" s="33">
        <f>SUM(F11:F14)</f>
        <v>0</v>
      </c>
      <c r="G15" s="33"/>
      <c r="H15" s="33"/>
      <c r="I15" s="18"/>
    </row>
    <row r="16" spans="1:9" x14ac:dyDescent="0.2">
      <c r="A16" s="27"/>
      <c r="B16" s="27"/>
      <c r="C16" s="27"/>
      <c r="D16" s="28"/>
      <c r="E16" s="29"/>
      <c r="F16" s="30"/>
      <c r="G16" s="29"/>
      <c r="H16" s="29"/>
    </row>
    <row r="17" spans="1:9" x14ac:dyDescent="0.2">
      <c r="A17" s="26" t="s">
        <v>34</v>
      </c>
      <c r="B17" s="27"/>
      <c r="C17" s="27"/>
      <c r="D17" s="28"/>
      <c r="E17" s="29"/>
      <c r="F17" s="30"/>
      <c r="G17" s="29"/>
      <c r="H17" s="29"/>
    </row>
    <row r="18" spans="1:9" x14ac:dyDescent="0.2">
      <c r="A18" s="27" t="s">
        <v>1109</v>
      </c>
      <c r="B18" s="27" t="s">
        <v>1110</v>
      </c>
      <c r="C18" s="27" t="s">
        <v>1111</v>
      </c>
      <c r="D18" s="31">
        <v>168488.302</v>
      </c>
      <c r="E18" s="29">
        <v>5750.8105429999996</v>
      </c>
      <c r="F18" s="30">
        <v>25.411712983386099</v>
      </c>
      <c r="G18" s="29">
        <v>3.1911999999999998</v>
      </c>
      <c r="H18" s="29"/>
    </row>
    <row r="19" spans="1:9" x14ac:dyDescent="0.2">
      <c r="A19" s="26" t="s">
        <v>33</v>
      </c>
      <c r="B19" s="26"/>
      <c r="C19" s="26"/>
      <c r="D19" s="32"/>
      <c r="E19" s="33">
        <f>SUM(E18:E18)</f>
        <v>5750.8105429999996</v>
      </c>
      <c r="F19" s="34">
        <f>SUM(F18:F18)</f>
        <v>25.411712983386099</v>
      </c>
      <c r="G19" s="33"/>
      <c r="H19" s="33"/>
      <c r="I19" s="18"/>
    </row>
    <row r="20" spans="1:9" x14ac:dyDescent="0.2">
      <c r="A20" s="27"/>
      <c r="B20" s="27"/>
      <c r="C20" s="27"/>
      <c r="D20" s="28"/>
      <c r="E20" s="29"/>
      <c r="F20" s="30"/>
      <c r="G20" s="29"/>
      <c r="H20" s="29"/>
    </row>
    <row r="21" spans="1:9" x14ac:dyDescent="0.2">
      <c r="A21" s="26" t="s">
        <v>35</v>
      </c>
      <c r="B21" s="26"/>
      <c r="C21" s="26"/>
      <c r="D21" s="32"/>
      <c r="E21" s="33">
        <f>E9+E15+E19</f>
        <v>22353.068111</v>
      </c>
      <c r="F21" s="34">
        <f>F9+F15+F19</f>
        <v>98.77385924775929</v>
      </c>
      <c r="G21" s="33"/>
      <c r="H21" s="33"/>
      <c r="I21" s="18"/>
    </row>
    <row r="22" spans="1:9" x14ac:dyDescent="0.2">
      <c r="A22" s="26"/>
      <c r="B22" s="26"/>
      <c r="C22" s="26"/>
      <c r="D22" s="32"/>
      <c r="E22" s="33"/>
      <c r="F22" s="34"/>
      <c r="G22" s="33"/>
      <c r="H22" s="33"/>
      <c r="I22" s="18"/>
    </row>
    <row r="23" spans="1:9" x14ac:dyDescent="0.2">
      <c r="A23" s="26" t="s">
        <v>37</v>
      </c>
      <c r="B23" s="26"/>
      <c r="C23" s="26"/>
      <c r="D23" s="32"/>
      <c r="E23" s="33">
        <f>E25-(E9+E15+E19)</f>
        <v>277.4824023000001</v>
      </c>
      <c r="F23" s="34">
        <f>F25-(F9+F15+F19)</f>
        <v>1.2261407522407097</v>
      </c>
      <c r="G23" s="33"/>
      <c r="H23" s="33"/>
      <c r="I23" s="18"/>
    </row>
    <row r="24" spans="1:9" x14ac:dyDescent="0.2">
      <c r="A24" s="26"/>
      <c r="B24" s="26"/>
      <c r="C24" s="26"/>
      <c r="D24" s="32"/>
      <c r="E24" s="33"/>
      <c r="F24" s="34"/>
      <c r="G24" s="33"/>
      <c r="H24" s="33"/>
      <c r="I24" s="18"/>
    </row>
    <row r="25" spans="1:9" x14ac:dyDescent="0.2">
      <c r="A25" s="35" t="s">
        <v>36</v>
      </c>
      <c r="B25" s="35"/>
      <c r="C25" s="35"/>
      <c r="D25" s="36"/>
      <c r="E25" s="37">
        <v>22630.550513300001</v>
      </c>
      <c r="F25" s="38">
        <v>100</v>
      </c>
      <c r="G25" s="37"/>
      <c r="H25" s="37"/>
      <c r="I25" s="18"/>
    </row>
    <row r="27" spans="1:9" x14ac:dyDescent="0.2">
      <c r="A27" s="18" t="s">
        <v>38</v>
      </c>
    </row>
    <row r="28" spans="1:9" x14ac:dyDescent="0.2">
      <c r="A28" s="51" t="s">
        <v>1112</v>
      </c>
    </row>
    <row r="29" spans="1:9" x14ac:dyDescent="0.2">
      <c r="A29" s="51"/>
    </row>
    <row r="30" spans="1:9" x14ac:dyDescent="0.2">
      <c r="A30" s="18" t="s">
        <v>39</v>
      </c>
    </row>
    <row r="31" spans="1:9" x14ac:dyDescent="0.2">
      <c r="A31" s="18" t="s">
        <v>40</v>
      </c>
    </row>
    <row r="32" spans="1:9" x14ac:dyDescent="0.2">
      <c r="A32" s="18" t="s">
        <v>41</v>
      </c>
      <c r="B32" s="18"/>
      <c r="C32" s="39" t="s">
        <v>43</v>
      </c>
      <c r="D32" s="19" t="s">
        <v>42</v>
      </c>
    </row>
    <row r="33" spans="1:7" x14ac:dyDescent="0.2">
      <c r="A33" s="9" t="s">
        <v>62</v>
      </c>
      <c r="C33" s="40">
        <v>23.321999999999999</v>
      </c>
      <c r="D33" s="40">
        <v>24.734300000000001</v>
      </c>
    </row>
    <row r="34" spans="1:7" x14ac:dyDescent="0.2">
      <c r="A34" s="9" t="s">
        <v>68</v>
      </c>
      <c r="C34" s="40">
        <v>10.812099999999999</v>
      </c>
      <c r="D34" s="40">
        <v>11.466799999999999</v>
      </c>
    </row>
    <row r="35" spans="1:7" x14ac:dyDescent="0.2">
      <c r="A35" s="9" t="s">
        <v>65</v>
      </c>
      <c r="C35" s="40">
        <v>24.858000000000001</v>
      </c>
      <c r="D35" s="40">
        <v>26.363299999999999</v>
      </c>
    </row>
    <row r="36" spans="1:7" x14ac:dyDescent="0.2">
      <c r="A36" s="9" t="s">
        <v>69</v>
      </c>
      <c r="C36" s="40">
        <v>11.6739</v>
      </c>
      <c r="D36" s="40">
        <v>12.380800000000001</v>
      </c>
    </row>
    <row r="38" spans="1:7" x14ac:dyDescent="0.2">
      <c r="A38" s="9" t="s">
        <v>44</v>
      </c>
    </row>
    <row r="40" spans="1:7" x14ac:dyDescent="0.2">
      <c r="A40" s="18" t="s">
        <v>45</v>
      </c>
      <c r="D40" s="41" t="s">
        <v>46</v>
      </c>
    </row>
    <row r="42" spans="1:7" x14ac:dyDescent="0.2">
      <c r="A42" s="18" t="s">
        <v>811</v>
      </c>
      <c r="D42" s="42">
        <v>2.7210326339725999</v>
      </c>
      <c r="E42" s="13" t="s">
        <v>47</v>
      </c>
    </row>
    <row r="44" spans="1:7" x14ac:dyDescent="0.2">
      <c r="A44" s="18" t="s">
        <v>724</v>
      </c>
      <c r="D44" s="10" t="s">
        <v>46</v>
      </c>
    </row>
    <row r="45" spans="1:7" x14ac:dyDescent="0.2">
      <c r="A45" s="9" t="s">
        <v>713</v>
      </c>
    </row>
    <row r="46" spans="1:7" x14ac:dyDescent="0.2">
      <c r="A46" s="49" t="s">
        <v>1113</v>
      </c>
    </row>
    <row r="48" spans="1:7" ht="34.5" customHeight="1" x14ac:dyDescent="0.3">
      <c r="A48" s="85" t="s">
        <v>1189</v>
      </c>
      <c r="B48" s="86"/>
      <c r="C48" s="86"/>
      <c r="D48" s="86"/>
      <c r="E48" s="86"/>
      <c r="F48" s="86"/>
      <c r="G48" s="86"/>
    </row>
    <row r="50" spans="1:7" ht="36" customHeight="1" x14ac:dyDescent="0.3">
      <c r="A50" s="85" t="s">
        <v>1190</v>
      </c>
      <c r="B50" s="86"/>
      <c r="C50" s="86"/>
      <c r="D50" s="86"/>
      <c r="E50" s="86"/>
      <c r="F50" s="86"/>
      <c r="G50" s="86"/>
    </row>
    <row r="51" spans="1:7" x14ac:dyDescent="0.2">
      <c r="A51" s="49" t="s">
        <v>1117</v>
      </c>
    </row>
    <row r="53" spans="1:7" ht="24.75" customHeight="1" x14ac:dyDescent="0.3">
      <c r="A53" s="85" t="s">
        <v>1135</v>
      </c>
      <c r="B53" s="86"/>
      <c r="C53" s="86"/>
      <c r="D53" s="86"/>
      <c r="E53" s="86"/>
      <c r="F53" s="86"/>
      <c r="G53" s="86"/>
    </row>
    <row r="55" spans="1:7" x14ac:dyDescent="0.2">
      <c r="A55" s="47" t="s">
        <v>1136</v>
      </c>
      <c r="B55" s="56"/>
      <c r="C55" s="56"/>
      <c r="D55" s="56"/>
      <c r="E55" s="55"/>
      <c r="F55" s="55"/>
      <c r="G55" s="55"/>
    </row>
    <row r="56" spans="1:7" x14ac:dyDescent="0.2">
      <c r="A56" s="47"/>
      <c r="B56" s="56"/>
      <c r="C56" s="56"/>
      <c r="D56" s="56"/>
      <c r="E56" s="55"/>
      <c r="F56" s="55"/>
      <c r="G56" s="55"/>
    </row>
    <row r="57" spans="1:7" x14ac:dyDescent="0.2">
      <c r="A57" s="47" t="s">
        <v>813</v>
      </c>
      <c r="B57" s="56"/>
      <c r="C57" s="56"/>
      <c r="D57" s="56"/>
      <c r="E57" s="55"/>
      <c r="F57" s="55"/>
      <c r="G57" s="55"/>
    </row>
    <row r="58" spans="1:7" x14ac:dyDescent="0.2">
      <c r="A58" s="58"/>
      <c r="B58" s="56"/>
      <c r="C58" s="56"/>
      <c r="D58" s="56"/>
      <c r="E58" s="55"/>
      <c r="F58" s="55"/>
      <c r="G58" s="55"/>
    </row>
    <row r="59" spans="1:7" x14ac:dyDescent="0.2">
      <c r="A59" s="56"/>
      <c r="B59" s="56"/>
      <c r="C59" s="56"/>
      <c r="D59" s="56"/>
      <c r="E59" s="55"/>
      <c r="F59" s="55"/>
      <c r="G59" s="55"/>
    </row>
    <row r="60" spans="1:7" x14ac:dyDescent="0.2">
      <c r="A60" s="56"/>
      <c r="B60" s="56"/>
      <c r="C60" s="56"/>
      <c r="D60" s="56"/>
      <c r="E60" s="55"/>
      <c r="F60" s="55"/>
      <c r="G60" s="55"/>
    </row>
    <row r="61" spans="1:7" x14ac:dyDescent="0.2">
      <c r="A61" s="56"/>
      <c r="B61" s="56"/>
      <c r="C61" s="56"/>
      <c r="D61" s="56"/>
      <c r="E61" s="55"/>
      <c r="F61" s="55"/>
      <c r="G61" s="55"/>
    </row>
    <row r="62" spans="1:7" x14ac:dyDescent="0.2">
      <c r="A62" s="56"/>
      <c r="B62" s="56"/>
      <c r="C62" s="56"/>
      <c r="D62" s="56"/>
      <c r="E62" s="55"/>
      <c r="F62" s="55"/>
      <c r="G62" s="55"/>
    </row>
    <row r="63" spans="1:7" x14ac:dyDescent="0.2">
      <c r="A63" s="56"/>
      <c r="B63" s="56"/>
      <c r="C63" s="56"/>
      <c r="D63" s="56"/>
      <c r="E63" s="55"/>
      <c r="F63" s="55"/>
      <c r="G63" s="55"/>
    </row>
    <row r="64" spans="1:7" x14ac:dyDescent="0.2">
      <c r="A64" s="56"/>
      <c r="B64" s="56"/>
      <c r="C64" s="56"/>
      <c r="D64" s="56"/>
      <c r="E64" s="55"/>
      <c r="F64" s="55"/>
      <c r="G64" s="55"/>
    </row>
    <row r="65" spans="1:7" x14ac:dyDescent="0.2">
      <c r="A65" s="56"/>
      <c r="B65" s="56"/>
      <c r="C65" s="56"/>
      <c r="D65" s="56"/>
      <c r="E65" s="55"/>
      <c r="F65" s="55"/>
      <c r="G65" s="55"/>
    </row>
    <row r="66" spans="1:7" x14ac:dyDescent="0.2">
      <c r="A66" s="56"/>
      <c r="B66" s="56"/>
      <c r="C66" s="56"/>
      <c r="D66" s="56"/>
      <c r="E66" s="55"/>
      <c r="F66" s="55"/>
      <c r="G66" s="55"/>
    </row>
    <row r="67" spans="1:7" x14ac:dyDescent="0.2">
      <c r="A67" s="56"/>
      <c r="B67" s="56"/>
      <c r="C67" s="56"/>
      <c r="D67" s="56"/>
      <c r="E67" s="55"/>
      <c r="F67" s="55"/>
      <c r="G67" s="55"/>
    </row>
    <row r="68" spans="1:7" x14ac:dyDescent="0.2">
      <c r="A68" s="56"/>
      <c r="B68" s="56"/>
      <c r="C68" s="56"/>
      <c r="D68" s="56"/>
      <c r="E68" s="55"/>
      <c r="F68" s="55"/>
      <c r="G68" s="55"/>
    </row>
    <row r="69" spans="1:7" x14ac:dyDescent="0.2">
      <c r="A69" s="56"/>
      <c r="B69" s="56"/>
      <c r="C69" s="56"/>
      <c r="D69" s="56"/>
      <c r="E69" s="55"/>
      <c r="F69" s="55"/>
      <c r="G69" s="55"/>
    </row>
    <row r="70" spans="1:7" x14ac:dyDescent="0.2">
      <c r="A70" s="56"/>
      <c r="B70" s="56"/>
      <c r="C70" s="56"/>
      <c r="D70" s="56"/>
      <c r="E70" s="55"/>
      <c r="F70" s="55"/>
      <c r="G70" s="55"/>
    </row>
    <row r="71" spans="1:7" x14ac:dyDescent="0.2">
      <c r="A71" s="47" t="s">
        <v>1191</v>
      </c>
      <c r="B71" s="56"/>
      <c r="C71" s="56"/>
      <c r="D71" s="56"/>
      <c r="E71" s="55"/>
      <c r="F71" s="55"/>
      <c r="G71" s="55"/>
    </row>
    <row r="72" spans="1:7" x14ac:dyDescent="0.2">
      <c r="A72" s="56"/>
      <c r="B72" s="56"/>
      <c r="C72" s="56"/>
      <c r="D72" s="56"/>
      <c r="E72" s="55"/>
      <c r="F72" s="55"/>
      <c r="G72" s="55"/>
    </row>
    <row r="73" spans="1:7" x14ac:dyDescent="0.2">
      <c r="A73" s="47" t="s">
        <v>864</v>
      </c>
      <c r="B73" s="56"/>
      <c r="C73" s="56"/>
      <c r="D73" s="56"/>
      <c r="E73" s="55"/>
      <c r="F73" s="55"/>
      <c r="G73" s="55"/>
    </row>
    <row r="74" spans="1:7" x14ac:dyDescent="0.2">
      <c r="A74" s="56"/>
      <c r="B74" s="56"/>
      <c r="C74" s="56"/>
      <c r="D74" s="56"/>
      <c r="E74" s="55"/>
      <c r="F74" s="55"/>
      <c r="G74" s="55"/>
    </row>
    <row r="75" spans="1:7" x14ac:dyDescent="0.2">
      <c r="A75" s="56"/>
      <c r="B75" s="56"/>
      <c r="C75" s="56"/>
      <c r="D75" s="56"/>
      <c r="E75" s="55"/>
      <c r="F75" s="55"/>
      <c r="G75" s="55"/>
    </row>
    <row r="76" spans="1:7" x14ac:dyDescent="0.2">
      <c r="A76" s="56"/>
      <c r="B76" s="56"/>
      <c r="C76" s="56"/>
      <c r="D76" s="56"/>
      <c r="E76" s="55"/>
      <c r="F76" s="55"/>
      <c r="G76" s="55"/>
    </row>
    <row r="77" spans="1:7" x14ac:dyDescent="0.2">
      <c r="A77" s="56"/>
      <c r="B77" s="56"/>
      <c r="C77" s="56"/>
      <c r="D77" s="56"/>
      <c r="E77" s="55"/>
      <c r="F77" s="55"/>
      <c r="G77" s="55"/>
    </row>
    <row r="78" spans="1:7" x14ac:dyDescent="0.2">
      <c r="A78" s="56"/>
      <c r="B78" s="56"/>
      <c r="C78" s="56"/>
      <c r="D78" s="56"/>
      <c r="E78" s="55"/>
      <c r="F78" s="55"/>
      <c r="G78" s="55"/>
    </row>
    <row r="79" spans="1:7" x14ac:dyDescent="0.2">
      <c r="A79" s="56"/>
      <c r="B79" s="56"/>
      <c r="C79" s="56"/>
      <c r="D79" s="56"/>
      <c r="E79" s="55"/>
      <c r="F79" s="55"/>
      <c r="G79" s="55"/>
    </row>
    <row r="80" spans="1:7" x14ac:dyDescent="0.2">
      <c r="A80" s="56"/>
      <c r="B80" s="56"/>
      <c r="C80" s="56"/>
      <c r="D80" s="56"/>
      <c r="E80" s="55"/>
      <c r="F80" s="55"/>
      <c r="G80" s="55"/>
    </row>
    <row r="81" spans="1:9" x14ac:dyDescent="0.2">
      <c r="A81" s="56"/>
      <c r="B81" s="56"/>
      <c r="C81" s="56"/>
      <c r="D81" s="56"/>
      <c r="E81" s="55"/>
      <c r="F81" s="55"/>
      <c r="G81" s="55"/>
    </row>
    <row r="82" spans="1:9" x14ac:dyDescent="0.2">
      <c r="A82" s="56"/>
      <c r="B82" s="56"/>
      <c r="C82" s="56"/>
      <c r="D82" s="56"/>
      <c r="E82" s="55"/>
      <c r="F82" s="55"/>
      <c r="G82" s="55"/>
    </row>
    <row r="83" spans="1:9" x14ac:dyDescent="0.2">
      <c r="A83" s="56"/>
      <c r="B83" s="56"/>
      <c r="C83" s="56"/>
      <c r="D83" s="56"/>
      <c r="E83" s="55"/>
      <c r="F83" s="55"/>
      <c r="G83" s="55"/>
    </row>
    <row r="84" spans="1:9" x14ac:dyDescent="0.2">
      <c r="A84" s="56"/>
      <c r="B84" s="56"/>
      <c r="C84" s="56"/>
      <c r="D84" s="56"/>
      <c r="E84" s="55"/>
      <c r="F84" s="55"/>
      <c r="G84" s="55"/>
    </row>
    <row r="85" spans="1:9" x14ac:dyDescent="0.2">
      <c r="A85" s="56"/>
      <c r="B85" s="56"/>
      <c r="C85" s="56"/>
      <c r="D85" s="56"/>
      <c r="E85" s="55"/>
      <c r="F85" s="55"/>
      <c r="G85" s="55"/>
    </row>
    <row r="86" spans="1:9" x14ac:dyDescent="0.2">
      <c r="A86" s="56"/>
      <c r="B86" s="56"/>
      <c r="C86" s="56"/>
      <c r="D86" s="56"/>
      <c r="E86" s="55"/>
      <c r="F86" s="55"/>
      <c r="G86" s="55"/>
    </row>
    <row r="87" spans="1:9" x14ac:dyDescent="0.2">
      <c r="D87" s="9"/>
      <c r="F87" s="55"/>
    </row>
    <row r="88" spans="1:9" x14ac:dyDescent="0.2">
      <c r="A88" s="18" t="s">
        <v>736</v>
      </c>
    </row>
    <row r="90" spans="1:9" s="1" customFormat="1" ht="13.8" x14ac:dyDescent="0.2">
      <c r="A90" s="75" t="s">
        <v>1192</v>
      </c>
      <c r="B90" s="76"/>
      <c r="C90" s="76"/>
      <c r="D90" s="76"/>
      <c r="E90" s="76"/>
      <c r="F90" s="76"/>
      <c r="G90" s="76"/>
    </row>
    <row r="91" spans="1:9" x14ac:dyDescent="0.2">
      <c r="A91" s="18" t="s">
        <v>7</v>
      </c>
    </row>
    <row r="92" spans="1:9" s="1" customFormat="1" ht="17.399999999999999" customHeight="1" x14ac:dyDescent="0.2">
      <c r="A92" s="8" t="s">
        <v>2</v>
      </c>
      <c r="B92" s="8" t="s">
        <v>0</v>
      </c>
      <c r="C92" s="17" t="s">
        <v>740</v>
      </c>
      <c r="D92" s="16" t="s">
        <v>1</v>
      </c>
      <c r="E92" s="15" t="s">
        <v>3</v>
      </c>
      <c r="F92" s="15" t="s">
        <v>4</v>
      </c>
      <c r="G92" s="15" t="s">
        <v>6</v>
      </c>
    </row>
    <row r="93" spans="1:9" x14ac:dyDescent="0.2">
      <c r="A93" s="21" t="s">
        <v>31</v>
      </c>
      <c r="B93" s="22"/>
      <c r="C93" s="22"/>
      <c r="D93" s="23"/>
      <c r="E93" s="24"/>
      <c r="F93" s="25"/>
      <c r="G93" s="24"/>
    </row>
    <row r="94" spans="1:9" x14ac:dyDescent="0.2">
      <c r="A94" s="26" t="s">
        <v>32</v>
      </c>
      <c r="B94" s="27"/>
      <c r="C94" s="27"/>
      <c r="D94" s="28"/>
      <c r="E94" s="29"/>
      <c r="F94" s="30"/>
      <c r="G94" s="29"/>
    </row>
    <row r="95" spans="1:9" x14ac:dyDescent="0.2">
      <c r="A95" s="27" t="s">
        <v>1121</v>
      </c>
      <c r="B95" s="27" t="s">
        <v>1122</v>
      </c>
      <c r="C95" s="27" t="s">
        <v>1123</v>
      </c>
      <c r="D95" s="31">
        <v>1450</v>
      </c>
      <c r="E95" s="29">
        <v>0</v>
      </c>
      <c r="F95" s="30">
        <v>100</v>
      </c>
      <c r="G95" s="29">
        <v>0</v>
      </c>
    </row>
    <row r="96" spans="1:9" x14ac:dyDescent="0.2">
      <c r="A96" s="26" t="s">
        <v>33</v>
      </c>
      <c r="B96" s="26"/>
      <c r="C96" s="26"/>
      <c r="D96" s="32"/>
      <c r="E96" s="33">
        <v>0</v>
      </c>
      <c r="F96" s="34">
        <v>100</v>
      </c>
      <c r="G96" s="33"/>
      <c r="H96" s="18"/>
      <c r="I96" s="18"/>
    </row>
    <row r="97" spans="1:9" x14ac:dyDescent="0.2">
      <c r="A97" s="27"/>
      <c r="B97" s="27"/>
      <c r="C97" s="27"/>
      <c r="D97" s="28"/>
      <c r="E97" s="29"/>
      <c r="F97" s="30"/>
      <c r="G97" s="29"/>
    </row>
    <row r="98" spans="1:9" x14ac:dyDescent="0.2">
      <c r="A98" s="26" t="s">
        <v>35</v>
      </c>
      <c r="B98" s="26"/>
      <c r="C98" s="26"/>
      <c r="D98" s="32"/>
      <c r="E98" s="33">
        <v>0</v>
      </c>
      <c r="F98" s="34">
        <v>100</v>
      </c>
      <c r="G98" s="33"/>
      <c r="H98" s="18"/>
      <c r="I98" s="18"/>
    </row>
    <row r="99" spans="1:9" x14ac:dyDescent="0.2">
      <c r="A99" s="26"/>
      <c r="B99" s="26"/>
      <c r="C99" s="26"/>
      <c r="D99" s="32"/>
      <c r="E99" s="33"/>
      <c r="F99" s="34"/>
      <c r="G99" s="33"/>
      <c r="H99" s="18"/>
      <c r="I99" s="18"/>
    </row>
    <row r="100" spans="1:9" x14ac:dyDescent="0.2">
      <c r="A100" s="26" t="s">
        <v>37</v>
      </c>
      <c r="B100" s="26"/>
      <c r="C100" s="26"/>
      <c r="D100" s="32"/>
      <c r="E100" s="33">
        <v>3.9999999999999998E-7</v>
      </c>
      <c r="F100" s="34">
        <v>0</v>
      </c>
      <c r="G100" s="33"/>
      <c r="H100" s="18"/>
      <c r="I100" s="18"/>
    </row>
    <row r="101" spans="1:9" x14ac:dyDescent="0.2">
      <c r="A101" s="26"/>
      <c r="B101" s="26"/>
      <c r="C101" s="26"/>
      <c r="D101" s="32"/>
      <c r="E101" s="33"/>
      <c r="F101" s="34"/>
      <c r="G101" s="33"/>
      <c r="H101" s="18"/>
      <c r="I101" s="18"/>
    </row>
    <row r="102" spans="1:9" x14ac:dyDescent="0.2">
      <c r="A102" s="35" t="s">
        <v>36</v>
      </c>
      <c r="B102" s="35"/>
      <c r="C102" s="35"/>
      <c r="D102" s="36"/>
      <c r="E102" s="37">
        <v>3.9999999999999998E-7</v>
      </c>
      <c r="F102" s="38">
        <v>100</v>
      </c>
      <c r="G102" s="37"/>
      <c r="H102" s="18"/>
      <c r="I102" s="18"/>
    </row>
    <row r="104" spans="1:9" x14ac:dyDescent="0.2">
      <c r="A104" s="18" t="s">
        <v>38</v>
      </c>
    </row>
    <row r="105" spans="1:9" x14ac:dyDescent="0.2">
      <c r="A105" s="47" t="s">
        <v>1112</v>
      </c>
    </row>
    <row r="106" spans="1:9" x14ac:dyDescent="0.2">
      <c r="A106" s="18" t="s">
        <v>1124</v>
      </c>
    </row>
    <row r="108" spans="1:9" x14ac:dyDescent="0.2">
      <c r="A108" s="18" t="s">
        <v>39</v>
      </c>
    </row>
    <row r="109" spans="1:9" x14ac:dyDescent="0.2">
      <c r="A109" s="18" t="s">
        <v>40</v>
      </c>
    </row>
    <row r="110" spans="1:9" x14ac:dyDescent="0.2">
      <c r="A110" s="18" t="s">
        <v>41</v>
      </c>
      <c r="B110" s="18"/>
      <c r="C110" s="39" t="s">
        <v>43</v>
      </c>
      <c r="D110" s="19" t="s">
        <v>42</v>
      </c>
    </row>
    <row r="111" spans="1:9" x14ac:dyDescent="0.2">
      <c r="A111" s="9" t="s">
        <v>62</v>
      </c>
      <c r="C111" s="40">
        <v>0</v>
      </c>
      <c r="D111" s="40">
        <v>0</v>
      </c>
    </row>
    <row r="112" spans="1:9" x14ac:dyDescent="0.2">
      <c r="A112" s="9" t="s">
        <v>68</v>
      </c>
      <c r="C112" s="40">
        <v>0</v>
      </c>
      <c r="D112" s="40">
        <v>0</v>
      </c>
    </row>
    <row r="113" spans="1:4" x14ac:dyDescent="0.2">
      <c r="A113" s="9" t="s">
        <v>65</v>
      </c>
      <c r="C113" s="40">
        <v>0</v>
      </c>
      <c r="D113" s="40">
        <v>0</v>
      </c>
    </row>
    <row r="114" spans="1:4" x14ac:dyDescent="0.2">
      <c r="A114" s="9" t="s">
        <v>69</v>
      </c>
      <c r="C114" s="40">
        <v>0</v>
      </c>
      <c r="D114" s="40">
        <v>0</v>
      </c>
    </row>
    <row r="116" spans="1:4" x14ac:dyDescent="0.2">
      <c r="A116" s="9" t="s">
        <v>44</v>
      </c>
    </row>
    <row r="118" spans="1:4" x14ac:dyDescent="0.2">
      <c r="A118" s="18" t="s">
        <v>1202</v>
      </c>
      <c r="D118" s="41" t="s">
        <v>46</v>
      </c>
    </row>
    <row r="119" spans="1:4" x14ac:dyDescent="0.2">
      <c r="A119" s="9" t="s">
        <v>713</v>
      </c>
    </row>
    <row r="120" spans="1:4" x14ac:dyDescent="0.2">
      <c r="A120" s="49" t="s">
        <v>714</v>
      </c>
    </row>
  </sheetData>
  <mergeCells count="5">
    <mergeCell ref="A1:H1"/>
    <mergeCell ref="A48:G48"/>
    <mergeCell ref="A50:G50"/>
    <mergeCell ref="A53:G53"/>
    <mergeCell ref="A90:G90"/>
  </mergeCells>
  <conditionalFormatting sqref="F2:F3 F5:F11 F49 F51:F52 F91 F16:F47 F54 F88:F89 F103:F65558">
    <cfRule type="cellIs" dxfId="8" priority="5" stopIfTrue="1" operator="between">
      <formula>0.009</formula>
      <formula>-0.009</formula>
    </cfRule>
  </conditionalFormatting>
  <conditionalFormatting sqref="F93:F94">
    <cfRule type="cellIs" dxfId="7" priority="4" stopIfTrue="1" operator="between">
      <formula>0.009</formula>
      <formula>-0.009</formula>
    </cfRule>
  </conditionalFormatting>
  <conditionalFormatting sqref="F95:F102">
    <cfRule type="cellIs" dxfId="6" priority="3" stopIfTrue="1" operator="between">
      <formula>0.009</formula>
      <formula>-0.009</formula>
    </cfRule>
  </conditionalFormatting>
  <conditionalFormatting sqref="F87">
    <cfRule type="cellIs" dxfId="5" priority="2" stopIfTrue="1" operator="between">
      <formula>0.009</formula>
      <formula>-0.009</formula>
    </cfRule>
  </conditionalFormatting>
  <conditionalFormatting sqref="F55:F86">
    <cfRule type="cellIs" dxfId="4" priority="1" stopIfTrue="1" operator="between">
      <formula>0.009</formula>
      <formula>-0.009</formula>
    </cfRule>
  </conditionalFormatting>
  <hyperlinks>
    <hyperlink ref="A46" r:id="rId1" tooltip="https://www.franklintempletonindia.com/investor/reports" xr:uid="{00000000-0004-0000-2E00-000000000000}"/>
    <hyperlink ref="A51" r:id="rId2" tooltip="https://www.franklintempletonindia.com/downloadsServlet/pdf/fair-valuation-reliance-big-reliance-infra-november-4-2020-kgox4tfq" xr:uid="{00000000-0004-0000-2E00-000001000000}"/>
    <hyperlink ref="A120" r:id="rId3" xr:uid="{00000000-0004-0000-2E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54"/>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5" t="s">
        <v>1193</v>
      </c>
      <c r="B1" s="76"/>
      <c r="C1" s="76"/>
      <c r="D1" s="76"/>
      <c r="E1" s="76"/>
      <c r="F1" s="76"/>
      <c r="G1" s="76"/>
      <c r="H1" s="76"/>
    </row>
    <row r="2" spans="1:9" s="1" customFormat="1" ht="12" x14ac:dyDescent="0.25">
      <c r="A2" s="61" t="s">
        <v>1090</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740</v>
      </c>
      <c r="D4" s="16" t="s">
        <v>1</v>
      </c>
      <c r="E4" s="15" t="s">
        <v>3</v>
      </c>
      <c r="F4" s="15" t="s">
        <v>4</v>
      </c>
      <c r="G4" s="15" t="s">
        <v>6</v>
      </c>
      <c r="H4" s="15" t="s">
        <v>1140</v>
      </c>
    </row>
    <row r="5" spans="1:9" x14ac:dyDescent="0.2">
      <c r="A5" s="21" t="s">
        <v>31</v>
      </c>
      <c r="B5" s="22"/>
      <c r="C5" s="22"/>
      <c r="D5" s="23"/>
      <c r="E5" s="24"/>
      <c r="F5" s="25"/>
      <c r="G5" s="24"/>
      <c r="H5" s="24"/>
    </row>
    <row r="6" spans="1:9" x14ac:dyDescent="0.2">
      <c r="A6" s="26" t="s">
        <v>32</v>
      </c>
      <c r="B6" s="27"/>
      <c r="C6" s="27"/>
      <c r="D6" s="28"/>
      <c r="E6" s="29"/>
      <c r="F6" s="30"/>
      <c r="G6" s="29"/>
      <c r="H6" s="29"/>
    </row>
    <row r="7" spans="1:9" x14ac:dyDescent="0.2">
      <c r="A7" s="27" t="s">
        <v>1145</v>
      </c>
      <c r="B7" s="27" t="s">
        <v>1146</v>
      </c>
      <c r="C7" s="27" t="s">
        <v>1101</v>
      </c>
      <c r="D7" s="31">
        <v>10140</v>
      </c>
      <c r="E7" s="29">
        <v>22154.764319999998</v>
      </c>
      <c r="F7" s="30">
        <v>33.805486242589801</v>
      </c>
      <c r="G7" s="29">
        <v>8.0546000000000006</v>
      </c>
      <c r="H7" s="29"/>
    </row>
    <row r="8" spans="1:9" x14ac:dyDescent="0.2">
      <c r="A8" s="27" t="s">
        <v>1099</v>
      </c>
      <c r="B8" s="27" t="s">
        <v>1100</v>
      </c>
      <c r="C8" s="27" t="s">
        <v>1101</v>
      </c>
      <c r="D8" s="31">
        <v>4460</v>
      </c>
      <c r="E8" s="29">
        <v>9856.1004799999992</v>
      </c>
      <c r="F8" s="30">
        <v>15.0392152391998</v>
      </c>
      <c r="G8" s="29">
        <v>8.1556999999999995</v>
      </c>
      <c r="H8" s="29"/>
    </row>
    <row r="9" spans="1:9" x14ac:dyDescent="0.2">
      <c r="A9" s="27" t="s">
        <v>1096</v>
      </c>
      <c r="B9" s="27" t="s">
        <v>1097</v>
      </c>
      <c r="C9" s="27" t="s">
        <v>1098</v>
      </c>
      <c r="D9" s="31">
        <v>482</v>
      </c>
      <c r="E9" s="29">
        <v>4801.4670999999998</v>
      </c>
      <c r="F9" s="30">
        <v>7.3264570838502898</v>
      </c>
      <c r="G9" s="29">
        <v>14.225</v>
      </c>
      <c r="H9" s="29"/>
    </row>
    <row r="10" spans="1:9" x14ac:dyDescent="0.2">
      <c r="A10" s="27" t="s">
        <v>1185</v>
      </c>
      <c r="B10" s="27" t="s">
        <v>1186</v>
      </c>
      <c r="C10" s="27" t="s">
        <v>1098</v>
      </c>
      <c r="D10" s="31">
        <v>324</v>
      </c>
      <c r="E10" s="29">
        <v>326.40829200000002</v>
      </c>
      <c r="F10" s="30">
        <v>0.49805950834295498</v>
      </c>
      <c r="G10" s="29">
        <v>9.9159000000000006</v>
      </c>
      <c r="H10" s="29">
        <v>9.3672255859500009</v>
      </c>
    </row>
    <row r="11" spans="1:9" x14ac:dyDescent="0.2">
      <c r="A11" s="26" t="s">
        <v>33</v>
      </c>
      <c r="B11" s="26"/>
      <c r="C11" s="26"/>
      <c r="D11" s="32"/>
      <c r="E11" s="33">
        <f>SUM(E6:E10)</f>
        <v>37138.740191999997</v>
      </c>
      <c r="F11" s="34">
        <f>SUM(F6:F10)</f>
        <v>56.66921807398284</v>
      </c>
      <c r="G11" s="33"/>
      <c r="H11" s="33"/>
      <c r="I11" s="18"/>
    </row>
    <row r="12" spans="1:9" x14ac:dyDescent="0.2">
      <c r="A12" s="27"/>
      <c r="B12" s="27"/>
      <c r="C12" s="27"/>
      <c r="D12" s="28"/>
      <c r="E12" s="29"/>
      <c r="F12" s="30"/>
      <c r="G12" s="29"/>
      <c r="H12" s="29"/>
    </row>
    <row r="13" spans="1:9" x14ac:dyDescent="0.2">
      <c r="A13" s="26" t="s">
        <v>1080</v>
      </c>
      <c r="B13" s="27"/>
      <c r="C13" s="27"/>
      <c r="D13" s="28"/>
      <c r="E13" s="29"/>
      <c r="F13" s="30"/>
      <c r="G13" s="29"/>
      <c r="H13" s="29"/>
    </row>
    <row r="14" spans="1:9" x14ac:dyDescent="0.2">
      <c r="A14" s="27" t="s">
        <v>1194</v>
      </c>
      <c r="B14" s="27" t="s">
        <v>1195</v>
      </c>
      <c r="C14" s="27" t="s">
        <v>1104</v>
      </c>
      <c r="D14" s="31">
        <v>750</v>
      </c>
      <c r="E14" s="29">
        <v>7.5000000000000002E-6</v>
      </c>
      <c r="F14" s="29">
        <v>0</v>
      </c>
      <c r="G14" s="29">
        <v>0</v>
      </c>
      <c r="H14" s="29"/>
    </row>
    <row r="15" spans="1:9" x14ac:dyDescent="0.2">
      <c r="A15" s="27" t="s">
        <v>1156</v>
      </c>
      <c r="B15" s="27" t="s">
        <v>1157</v>
      </c>
      <c r="C15" s="27" t="s">
        <v>1104</v>
      </c>
      <c r="D15" s="31">
        <v>150</v>
      </c>
      <c r="E15" s="29">
        <v>1.5E-6</v>
      </c>
      <c r="F15" s="29">
        <v>0</v>
      </c>
      <c r="G15" s="29">
        <v>0</v>
      </c>
      <c r="H15" s="29"/>
    </row>
    <row r="16" spans="1:9" x14ac:dyDescent="0.2">
      <c r="A16" s="26" t="s">
        <v>33</v>
      </c>
      <c r="B16" s="26"/>
      <c r="C16" s="26"/>
      <c r="D16" s="32"/>
      <c r="E16" s="33">
        <f>SUM(E13:E15)</f>
        <v>9.0000000000000002E-6</v>
      </c>
      <c r="F16" s="33">
        <f>SUM(F13:F15)</f>
        <v>0</v>
      </c>
      <c r="G16" s="33"/>
      <c r="H16" s="33"/>
      <c r="I16" s="18"/>
    </row>
    <row r="17" spans="1:9" x14ac:dyDescent="0.2">
      <c r="A17" s="27"/>
      <c r="B17" s="27"/>
      <c r="C17" s="27"/>
      <c r="D17" s="28"/>
      <c r="E17" s="29"/>
      <c r="F17" s="30"/>
      <c r="G17" s="29"/>
      <c r="H17" s="29"/>
    </row>
    <row r="18" spans="1:9" x14ac:dyDescent="0.2">
      <c r="A18" s="26" t="s">
        <v>34</v>
      </c>
      <c r="B18" s="27"/>
      <c r="C18" s="27"/>
      <c r="D18" s="28"/>
      <c r="E18" s="29"/>
      <c r="F18" s="30"/>
      <c r="G18" s="29"/>
      <c r="H18" s="29"/>
    </row>
    <row r="19" spans="1:9" x14ac:dyDescent="0.2">
      <c r="A19" s="27" t="s">
        <v>1109</v>
      </c>
      <c r="B19" s="27" t="s">
        <v>1110</v>
      </c>
      <c r="C19" s="27" t="s">
        <v>1111</v>
      </c>
      <c r="D19" s="31">
        <v>814079.00699999998</v>
      </c>
      <c r="E19" s="29">
        <v>27785.98918</v>
      </c>
      <c r="F19" s="30">
        <v>42.398053140799099</v>
      </c>
      <c r="G19" s="29">
        <v>3.1911999999999998</v>
      </c>
      <c r="H19" s="29"/>
    </row>
    <row r="20" spans="1:9" x14ac:dyDescent="0.2">
      <c r="A20" s="26" t="s">
        <v>33</v>
      </c>
      <c r="B20" s="26"/>
      <c r="C20" s="26"/>
      <c r="D20" s="32"/>
      <c r="E20" s="33">
        <f>SUM(E19:E19)</f>
        <v>27785.98918</v>
      </c>
      <c r="F20" s="34">
        <f>SUM(F19:F19)</f>
        <v>42.398053140799099</v>
      </c>
      <c r="G20" s="33"/>
      <c r="H20" s="33"/>
      <c r="I20" s="18"/>
    </row>
    <row r="21" spans="1:9" x14ac:dyDescent="0.2">
      <c r="A21" s="27"/>
      <c r="B21" s="27"/>
      <c r="C21" s="27"/>
      <c r="D21" s="28"/>
      <c r="E21" s="29"/>
      <c r="F21" s="30"/>
      <c r="G21" s="29"/>
      <c r="H21" s="29"/>
    </row>
    <row r="22" spans="1:9" x14ac:dyDescent="0.2">
      <c r="A22" s="26" t="s">
        <v>35</v>
      </c>
      <c r="B22" s="26"/>
      <c r="C22" s="26"/>
      <c r="D22" s="32"/>
      <c r="E22" s="33">
        <f>E11+E16+E20</f>
        <v>64924.729380999997</v>
      </c>
      <c r="F22" s="34">
        <f>F11+F16+F20</f>
        <v>99.06727121478194</v>
      </c>
      <c r="G22" s="33"/>
      <c r="H22" s="33"/>
      <c r="I22" s="18"/>
    </row>
    <row r="23" spans="1:9" x14ac:dyDescent="0.2">
      <c r="A23" s="26"/>
      <c r="B23" s="26"/>
      <c r="C23" s="26"/>
      <c r="D23" s="32"/>
      <c r="E23" s="33"/>
      <c r="F23" s="34"/>
      <c r="G23" s="33"/>
      <c r="H23" s="33"/>
      <c r="I23" s="18"/>
    </row>
    <row r="24" spans="1:9" x14ac:dyDescent="0.2">
      <c r="A24" s="26" t="s">
        <v>37</v>
      </c>
      <c r="B24" s="26"/>
      <c r="C24" s="26"/>
      <c r="D24" s="32"/>
      <c r="E24" s="33">
        <f>E26-(E11+E16+E20)</f>
        <v>611.27315130000352</v>
      </c>
      <c r="F24" s="34">
        <f>F26-(F11+F16+F20)</f>
        <v>0.93272878521806035</v>
      </c>
      <c r="G24" s="33"/>
      <c r="H24" s="33"/>
      <c r="I24" s="18"/>
    </row>
    <row r="25" spans="1:9" x14ac:dyDescent="0.2">
      <c r="A25" s="26"/>
      <c r="B25" s="26"/>
      <c r="C25" s="26"/>
      <c r="D25" s="32"/>
      <c r="E25" s="33"/>
      <c r="F25" s="34"/>
      <c r="G25" s="33"/>
      <c r="H25" s="33"/>
      <c r="I25" s="18"/>
    </row>
    <row r="26" spans="1:9" x14ac:dyDescent="0.2">
      <c r="A26" s="35" t="s">
        <v>36</v>
      </c>
      <c r="B26" s="35"/>
      <c r="C26" s="35"/>
      <c r="D26" s="36"/>
      <c r="E26" s="37">
        <v>65536.002532300001</v>
      </c>
      <c r="F26" s="38">
        <v>100</v>
      </c>
      <c r="G26" s="37"/>
      <c r="H26" s="37"/>
      <c r="I26" s="18"/>
    </row>
    <row r="28" spans="1:9" x14ac:dyDescent="0.2">
      <c r="A28" s="18" t="s">
        <v>38</v>
      </c>
    </row>
    <row r="29" spans="1:9" x14ac:dyDescent="0.2">
      <c r="A29" s="47" t="s">
        <v>1112</v>
      </c>
    </row>
    <row r="31" spans="1:9" x14ac:dyDescent="0.2">
      <c r="A31" s="18" t="s">
        <v>39</v>
      </c>
    </row>
    <row r="32" spans="1:9" x14ac:dyDescent="0.2">
      <c r="A32" s="18" t="s">
        <v>40</v>
      </c>
    </row>
    <row r="33" spans="1:5" x14ac:dyDescent="0.2">
      <c r="A33" s="18" t="s">
        <v>41</v>
      </c>
      <c r="B33" s="18"/>
      <c r="C33" s="39" t="s">
        <v>43</v>
      </c>
      <c r="D33" s="19" t="s">
        <v>42</v>
      </c>
    </row>
    <row r="34" spans="1:5" x14ac:dyDescent="0.2">
      <c r="A34" s="9" t="s">
        <v>62</v>
      </c>
      <c r="C34" s="40">
        <v>21.175000000000001</v>
      </c>
      <c r="D34" s="40">
        <v>22.367899999999999</v>
      </c>
    </row>
    <row r="35" spans="1:5" x14ac:dyDescent="0.2">
      <c r="A35" s="9" t="s">
        <v>68</v>
      </c>
      <c r="C35" s="40">
        <v>11.3552</v>
      </c>
      <c r="D35" s="40">
        <v>11.9948</v>
      </c>
    </row>
    <row r="36" spans="1:5" x14ac:dyDescent="0.2">
      <c r="A36" s="9" t="s">
        <v>65</v>
      </c>
      <c r="C36" s="40">
        <v>22.555800000000001</v>
      </c>
      <c r="D36" s="40">
        <v>23.826599999999999</v>
      </c>
    </row>
    <row r="37" spans="1:5" x14ac:dyDescent="0.2">
      <c r="A37" s="9" t="s">
        <v>69</v>
      </c>
      <c r="C37" s="40">
        <v>12.3614</v>
      </c>
      <c r="D37" s="40">
        <v>13.057700000000001</v>
      </c>
    </row>
    <row r="39" spans="1:5" x14ac:dyDescent="0.2">
      <c r="A39" s="9" t="s">
        <v>44</v>
      </c>
    </row>
    <row r="41" spans="1:5" x14ac:dyDescent="0.2">
      <c r="A41" s="18" t="s">
        <v>45</v>
      </c>
      <c r="D41" s="41" t="s">
        <v>46</v>
      </c>
    </row>
    <row r="43" spans="1:5" x14ac:dyDescent="0.2">
      <c r="A43" s="18" t="s">
        <v>811</v>
      </c>
      <c r="D43" s="42">
        <v>2.35223079112329</v>
      </c>
      <c r="E43" s="13" t="s">
        <v>47</v>
      </c>
    </row>
    <row r="45" spans="1:5" x14ac:dyDescent="0.2">
      <c r="A45" s="18" t="s">
        <v>724</v>
      </c>
      <c r="D45" s="10" t="s">
        <v>46</v>
      </c>
    </row>
    <row r="46" spans="1:5" x14ac:dyDescent="0.2">
      <c r="A46" s="9" t="s">
        <v>713</v>
      </c>
    </row>
    <row r="47" spans="1:5" x14ac:dyDescent="0.2">
      <c r="A47" s="58" t="s">
        <v>1113</v>
      </c>
    </row>
    <row r="49" spans="1:7" ht="24.75" customHeight="1" x14ac:dyDescent="0.3">
      <c r="A49" s="85" t="s">
        <v>1196</v>
      </c>
      <c r="B49" s="86"/>
      <c r="C49" s="86"/>
      <c r="D49" s="86"/>
      <c r="E49" s="86"/>
      <c r="F49" s="86"/>
      <c r="G49" s="86"/>
    </row>
    <row r="51" spans="1:7" ht="36" customHeight="1" x14ac:dyDescent="0.3">
      <c r="A51" s="85" t="s">
        <v>1197</v>
      </c>
      <c r="B51" s="86"/>
      <c r="C51" s="86"/>
      <c r="D51" s="86"/>
      <c r="E51" s="86"/>
      <c r="F51" s="86"/>
      <c r="G51" s="86"/>
    </row>
    <row r="53" spans="1:7" ht="35.25" customHeight="1" x14ac:dyDescent="0.3">
      <c r="A53" s="85" t="s">
        <v>1198</v>
      </c>
      <c r="B53" s="86"/>
      <c r="C53" s="86"/>
      <c r="D53" s="86"/>
      <c r="E53" s="86"/>
      <c r="F53" s="86"/>
      <c r="G53" s="86"/>
    </row>
    <row r="54" spans="1:7" x14ac:dyDescent="0.2">
      <c r="A54" s="58" t="s">
        <v>1117</v>
      </c>
    </row>
    <row r="56" spans="1:7" ht="24.75" customHeight="1" x14ac:dyDescent="0.3">
      <c r="A56" s="85" t="s">
        <v>1118</v>
      </c>
      <c r="B56" s="86"/>
      <c r="C56" s="86"/>
      <c r="D56" s="86"/>
      <c r="E56" s="86"/>
      <c r="F56" s="86"/>
      <c r="G56" s="86"/>
    </row>
    <row r="58" spans="1:7" x14ac:dyDescent="0.2">
      <c r="A58" s="47" t="s">
        <v>1170</v>
      </c>
      <c r="D58" s="9"/>
      <c r="F58" s="55"/>
    </row>
    <row r="59" spans="1:7" x14ac:dyDescent="0.2">
      <c r="A59" s="47"/>
      <c r="D59" s="9"/>
      <c r="F59" s="55"/>
    </row>
    <row r="60" spans="1:7" x14ac:dyDescent="0.2">
      <c r="A60" s="47" t="s">
        <v>813</v>
      </c>
      <c r="D60" s="9"/>
      <c r="F60" s="55"/>
    </row>
    <row r="61" spans="1:7" x14ac:dyDescent="0.2">
      <c r="A61" s="58"/>
      <c r="D61" s="9"/>
      <c r="F61" s="55"/>
    </row>
    <row r="62" spans="1:7" x14ac:dyDescent="0.2">
      <c r="A62" s="56"/>
      <c r="D62" s="9"/>
      <c r="F62" s="55"/>
    </row>
    <row r="63" spans="1:7" x14ac:dyDescent="0.2">
      <c r="A63" s="56"/>
      <c r="D63" s="9"/>
      <c r="F63" s="55"/>
    </row>
    <row r="64" spans="1:7" x14ac:dyDescent="0.2">
      <c r="A64" s="56"/>
      <c r="D64" s="9"/>
      <c r="F64" s="55"/>
    </row>
    <row r="65" spans="1:6" x14ac:dyDescent="0.2">
      <c r="A65" s="56"/>
      <c r="D65" s="9"/>
      <c r="F65" s="55"/>
    </row>
    <row r="66" spans="1:6" x14ac:dyDescent="0.2">
      <c r="A66" s="56"/>
      <c r="D66" s="9"/>
      <c r="F66" s="55"/>
    </row>
    <row r="67" spans="1:6" x14ac:dyDescent="0.2">
      <c r="A67" s="56"/>
      <c r="D67" s="9"/>
      <c r="F67" s="55"/>
    </row>
    <row r="68" spans="1:6" x14ac:dyDescent="0.2">
      <c r="A68" s="56"/>
      <c r="D68" s="9"/>
      <c r="F68" s="55"/>
    </row>
    <row r="69" spans="1:6" x14ac:dyDescent="0.2">
      <c r="A69" s="56"/>
      <c r="D69" s="9"/>
      <c r="F69" s="55"/>
    </row>
    <row r="70" spans="1:6" x14ac:dyDescent="0.2">
      <c r="A70" s="56"/>
      <c r="D70" s="9"/>
      <c r="F70" s="55"/>
    </row>
    <row r="71" spans="1:6" x14ac:dyDescent="0.2">
      <c r="A71" s="56"/>
      <c r="D71" s="9"/>
      <c r="F71" s="55"/>
    </row>
    <row r="72" spans="1:6" x14ac:dyDescent="0.2">
      <c r="A72" s="56"/>
      <c r="D72" s="9"/>
      <c r="F72" s="55"/>
    </row>
    <row r="73" spans="1:6" x14ac:dyDescent="0.2">
      <c r="A73" s="56"/>
      <c r="D73" s="9"/>
      <c r="F73" s="55"/>
    </row>
    <row r="74" spans="1:6" x14ac:dyDescent="0.2">
      <c r="A74" s="47" t="s">
        <v>1199</v>
      </c>
      <c r="D74" s="9"/>
      <c r="F74" s="55"/>
    </row>
    <row r="75" spans="1:6" x14ac:dyDescent="0.2">
      <c r="A75" s="56"/>
      <c r="D75" s="9"/>
      <c r="F75" s="55"/>
    </row>
    <row r="76" spans="1:6" x14ac:dyDescent="0.2">
      <c r="A76" s="47" t="s">
        <v>864</v>
      </c>
      <c r="D76" s="9"/>
      <c r="F76" s="55"/>
    </row>
    <row r="77" spans="1:6" x14ac:dyDescent="0.2">
      <c r="A77" s="56"/>
      <c r="D77" s="9"/>
      <c r="F77" s="55"/>
    </row>
    <row r="78" spans="1:6" x14ac:dyDescent="0.2">
      <c r="A78" s="56"/>
      <c r="D78" s="9"/>
      <c r="F78" s="55"/>
    </row>
    <row r="79" spans="1:6" x14ac:dyDescent="0.2">
      <c r="A79" s="56"/>
      <c r="D79" s="9"/>
      <c r="F79" s="55"/>
    </row>
    <row r="80" spans="1:6" x14ac:dyDescent="0.2">
      <c r="A80" s="56"/>
      <c r="D80" s="9"/>
      <c r="F80" s="55"/>
    </row>
    <row r="81" spans="1:7" x14ac:dyDescent="0.2">
      <c r="A81" s="56"/>
      <c r="D81" s="9"/>
      <c r="F81" s="55"/>
    </row>
    <row r="82" spans="1:7" x14ac:dyDescent="0.2">
      <c r="A82" s="56"/>
      <c r="D82" s="9"/>
      <c r="F82" s="55"/>
    </row>
    <row r="83" spans="1:7" x14ac:dyDescent="0.2">
      <c r="A83" s="56"/>
      <c r="D83" s="9"/>
      <c r="F83" s="55"/>
    </row>
    <row r="84" spans="1:7" x14ac:dyDescent="0.2">
      <c r="A84" s="56"/>
      <c r="D84" s="9"/>
      <c r="F84" s="55"/>
    </row>
    <row r="85" spans="1:7" x14ac:dyDescent="0.2">
      <c r="A85" s="56"/>
      <c r="D85" s="9"/>
      <c r="F85" s="55"/>
    </row>
    <row r="86" spans="1:7" x14ac:dyDescent="0.2">
      <c r="A86" s="56"/>
      <c r="D86" s="9"/>
      <c r="F86" s="55"/>
    </row>
    <row r="87" spans="1:7" x14ac:dyDescent="0.2">
      <c r="A87" s="56"/>
      <c r="D87" s="9"/>
      <c r="F87" s="55"/>
    </row>
    <row r="88" spans="1:7" x14ac:dyDescent="0.2">
      <c r="A88" s="58"/>
      <c r="D88" s="9"/>
      <c r="F88" s="55"/>
    </row>
    <row r="89" spans="1:7" x14ac:dyDescent="0.2">
      <c r="A89" s="58"/>
      <c r="D89" s="9"/>
      <c r="F89" s="55"/>
    </row>
    <row r="90" spans="1:7" x14ac:dyDescent="0.2">
      <c r="D90" s="9"/>
      <c r="F90" s="55"/>
    </row>
    <row r="91" spans="1:7" x14ac:dyDescent="0.2">
      <c r="A91" s="18" t="s">
        <v>736</v>
      </c>
    </row>
    <row r="93" spans="1:7" s="1" customFormat="1" ht="13.8" x14ac:dyDescent="0.2">
      <c r="A93" s="75" t="s">
        <v>1200</v>
      </c>
      <c r="B93" s="76"/>
      <c r="C93" s="76"/>
      <c r="D93" s="76"/>
      <c r="E93" s="76"/>
      <c r="F93" s="76"/>
      <c r="G93" s="76"/>
    </row>
    <row r="94" spans="1:7" x14ac:dyDescent="0.2">
      <c r="A94" s="18" t="s">
        <v>7</v>
      </c>
    </row>
    <row r="95" spans="1:7" s="1" customFormat="1" ht="17.399999999999999" customHeight="1" x14ac:dyDescent="0.2">
      <c r="A95" s="8" t="s">
        <v>2</v>
      </c>
      <c r="B95" s="8" t="s">
        <v>0</v>
      </c>
      <c r="C95" s="17" t="s">
        <v>740</v>
      </c>
      <c r="D95" s="16" t="s">
        <v>1</v>
      </c>
      <c r="E95" s="15" t="s">
        <v>3</v>
      </c>
      <c r="F95" s="15" t="s">
        <v>4</v>
      </c>
      <c r="G95" s="15" t="s">
        <v>6</v>
      </c>
    </row>
    <row r="96" spans="1:7" x14ac:dyDescent="0.2">
      <c r="A96" s="21" t="s">
        <v>31</v>
      </c>
      <c r="B96" s="22"/>
      <c r="C96" s="22"/>
      <c r="D96" s="23"/>
      <c r="E96" s="24"/>
      <c r="F96" s="25"/>
      <c r="G96" s="24"/>
    </row>
    <row r="97" spans="1:9" x14ac:dyDescent="0.2">
      <c r="A97" s="26" t="s">
        <v>32</v>
      </c>
      <c r="B97" s="27"/>
      <c r="C97" s="27"/>
      <c r="D97" s="28"/>
      <c r="E97" s="29"/>
      <c r="F97" s="30"/>
      <c r="G97" s="29"/>
    </row>
    <row r="98" spans="1:9" x14ac:dyDescent="0.2">
      <c r="A98" s="27" t="s">
        <v>1121</v>
      </c>
      <c r="B98" s="27" t="s">
        <v>1122</v>
      </c>
      <c r="C98" s="27" t="s">
        <v>1123</v>
      </c>
      <c r="D98" s="31">
        <v>3370</v>
      </c>
      <c r="E98" s="29">
        <v>0</v>
      </c>
      <c r="F98" s="30">
        <v>100</v>
      </c>
      <c r="G98" s="29">
        <v>0</v>
      </c>
    </row>
    <row r="99" spans="1:9" x14ac:dyDescent="0.2">
      <c r="A99" s="26" t="s">
        <v>33</v>
      </c>
      <c r="B99" s="26"/>
      <c r="C99" s="26"/>
      <c r="D99" s="32"/>
      <c r="E99" s="33">
        <v>0</v>
      </c>
      <c r="F99" s="34">
        <v>100</v>
      </c>
      <c r="G99" s="33"/>
      <c r="H99" s="18"/>
      <c r="I99" s="18"/>
    </row>
    <row r="100" spans="1:9" x14ac:dyDescent="0.2">
      <c r="A100" s="27"/>
      <c r="B100" s="27"/>
      <c r="C100" s="27"/>
      <c r="D100" s="28"/>
      <c r="E100" s="29"/>
      <c r="F100" s="30"/>
      <c r="G100" s="29"/>
    </row>
    <row r="101" spans="1:9" x14ac:dyDescent="0.2">
      <c r="A101" s="26" t="s">
        <v>35</v>
      </c>
      <c r="B101" s="26"/>
      <c r="C101" s="26"/>
      <c r="D101" s="32"/>
      <c r="E101" s="33">
        <v>0</v>
      </c>
      <c r="F101" s="34">
        <v>100</v>
      </c>
      <c r="G101" s="33"/>
      <c r="H101" s="18"/>
      <c r="I101" s="18"/>
    </row>
    <row r="102" spans="1:9" x14ac:dyDescent="0.2">
      <c r="A102" s="26"/>
      <c r="B102" s="26"/>
      <c r="C102" s="26"/>
      <c r="D102" s="32"/>
      <c r="E102" s="33"/>
      <c r="F102" s="34"/>
      <c r="G102" s="33"/>
      <c r="H102" s="18"/>
      <c r="I102" s="18"/>
    </row>
    <row r="103" spans="1:9" x14ac:dyDescent="0.2">
      <c r="A103" s="26" t="s">
        <v>37</v>
      </c>
      <c r="B103" s="26"/>
      <c r="C103" s="26"/>
      <c r="D103" s="32"/>
      <c r="E103" s="33">
        <v>3.9999999999999998E-7</v>
      </c>
      <c r="F103" s="34">
        <v>0</v>
      </c>
      <c r="G103" s="33"/>
      <c r="H103" s="18"/>
      <c r="I103" s="18"/>
    </row>
    <row r="104" spans="1:9" x14ac:dyDescent="0.2">
      <c r="A104" s="26"/>
      <c r="B104" s="26"/>
      <c r="C104" s="26"/>
      <c r="D104" s="32"/>
      <c r="E104" s="33"/>
      <c r="F104" s="34"/>
      <c r="G104" s="33"/>
      <c r="H104" s="18"/>
      <c r="I104" s="18"/>
    </row>
    <row r="105" spans="1:9" x14ac:dyDescent="0.2">
      <c r="A105" s="35" t="s">
        <v>36</v>
      </c>
      <c r="B105" s="35"/>
      <c r="C105" s="35"/>
      <c r="D105" s="36"/>
      <c r="E105" s="37">
        <v>3.9999999999999998E-7</v>
      </c>
      <c r="F105" s="38">
        <v>100</v>
      </c>
      <c r="G105" s="37"/>
      <c r="H105" s="18"/>
      <c r="I105" s="18"/>
    </row>
    <row r="107" spans="1:9" x14ac:dyDescent="0.2">
      <c r="A107" s="18" t="s">
        <v>38</v>
      </c>
    </row>
    <row r="108" spans="1:9" x14ac:dyDescent="0.2">
      <c r="A108" s="47" t="s">
        <v>1112</v>
      </c>
    </row>
    <row r="109" spans="1:9" x14ac:dyDescent="0.2">
      <c r="A109" s="18" t="s">
        <v>1124</v>
      </c>
    </row>
    <row r="110" spans="1:9" x14ac:dyDescent="0.2">
      <c r="A110" s="47"/>
    </row>
    <row r="111" spans="1:9" x14ac:dyDescent="0.2">
      <c r="A111" s="18" t="s">
        <v>39</v>
      </c>
    </row>
    <row r="112" spans="1:9" x14ac:dyDescent="0.2">
      <c r="A112" s="18" t="s">
        <v>40</v>
      </c>
    </row>
    <row r="113" spans="1:7" x14ac:dyDescent="0.2">
      <c r="A113" s="18" t="s">
        <v>41</v>
      </c>
      <c r="B113" s="18"/>
      <c r="C113" s="39" t="s">
        <v>43</v>
      </c>
      <c r="D113" s="19" t="s">
        <v>42</v>
      </c>
    </row>
    <row r="114" spans="1:7" x14ac:dyDescent="0.2">
      <c r="A114" s="9" t="s">
        <v>62</v>
      </c>
      <c r="C114" s="40">
        <v>0</v>
      </c>
      <c r="D114" s="40">
        <v>0</v>
      </c>
    </row>
    <row r="115" spans="1:7" x14ac:dyDescent="0.2">
      <c r="A115" s="9" t="s">
        <v>68</v>
      </c>
      <c r="C115" s="40">
        <v>0</v>
      </c>
      <c r="D115" s="40">
        <v>0</v>
      </c>
    </row>
    <row r="116" spans="1:7" x14ac:dyDescent="0.2">
      <c r="A116" s="9" t="s">
        <v>65</v>
      </c>
      <c r="C116" s="40">
        <v>0</v>
      </c>
      <c r="D116" s="40">
        <v>0</v>
      </c>
    </row>
    <row r="117" spans="1:7" x14ac:dyDescent="0.2">
      <c r="A117" s="9" t="s">
        <v>69</v>
      </c>
      <c r="C117" s="40">
        <v>0</v>
      </c>
      <c r="D117" s="40">
        <v>0</v>
      </c>
    </row>
    <row r="119" spans="1:7" x14ac:dyDescent="0.2">
      <c r="A119" s="9" t="s">
        <v>44</v>
      </c>
    </row>
    <row r="121" spans="1:7" x14ac:dyDescent="0.2">
      <c r="A121" s="18" t="s">
        <v>1202</v>
      </c>
      <c r="D121" s="41" t="s">
        <v>46</v>
      </c>
    </row>
    <row r="122" spans="1:7" x14ac:dyDescent="0.2">
      <c r="A122" s="9" t="s">
        <v>713</v>
      </c>
    </row>
    <row r="123" spans="1:7" x14ac:dyDescent="0.2">
      <c r="A123" s="49" t="s">
        <v>714</v>
      </c>
    </row>
    <row r="125" spans="1:7" s="1" customFormat="1" ht="13.8" x14ac:dyDescent="0.2">
      <c r="A125" s="75" t="s">
        <v>1201</v>
      </c>
      <c r="B125" s="76"/>
      <c r="C125" s="76"/>
      <c r="D125" s="76"/>
      <c r="E125" s="76"/>
      <c r="F125" s="76"/>
      <c r="G125" s="76"/>
    </row>
    <row r="126" spans="1:7" x14ac:dyDescent="0.2">
      <c r="A126" s="18" t="s">
        <v>7</v>
      </c>
    </row>
    <row r="127" spans="1:7" s="1" customFormat="1" ht="17.399999999999999" customHeight="1" x14ac:dyDescent="0.2">
      <c r="A127" s="8" t="s">
        <v>2</v>
      </c>
      <c r="B127" s="8" t="s">
        <v>0</v>
      </c>
      <c r="C127" s="17" t="s">
        <v>740</v>
      </c>
      <c r="D127" s="16" t="s">
        <v>1</v>
      </c>
      <c r="E127" s="15" t="s">
        <v>3</v>
      </c>
      <c r="F127" s="15" t="s">
        <v>4</v>
      </c>
      <c r="G127" s="15" t="s">
        <v>6</v>
      </c>
    </row>
    <row r="128" spans="1:7" x14ac:dyDescent="0.2">
      <c r="A128" s="21" t="s">
        <v>31</v>
      </c>
      <c r="B128" s="22"/>
      <c r="C128" s="22"/>
      <c r="D128" s="23"/>
      <c r="E128" s="24"/>
      <c r="F128" s="25"/>
      <c r="G128" s="24"/>
    </row>
    <row r="129" spans="1:9" x14ac:dyDescent="0.2">
      <c r="A129" s="26" t="s">
        <v>32</v>
      </c>
      <c r="B129" s="27"/>
      <c r="C129" s="27"/>
      <c r="D129" s="28"/>
      <c r="E129" s="29"/>
      <c r="F129" s="30"/>
      <c r="G129" s="29"/>
    </row>
    <row r="130" spans="1:9" ht="20.399999999999999" x14ac:dyDescent="0.2">
      <c r="A130" s="27" t="s">
        <v>1126</v>
      </c>
      <c r="B130" s="27" t="s">
        <v>1127</v>
      </c>
      <c r="C130" s="52" t="s">
        <v>1128</v>
      </c>
      <c r="D130" s="31">
        <v>1695</v>
      </c>
      <c r="E130" s="29">
        <v>0</v>
      </c>
      <c r="F130" s="66">
        <v>100</v>
      </c>
      <c r="G130" s="29">
        <v>0</v>
      </c>
    </row>
    <row r="131" spans="1:9" x14ac:dyDescent="0.2">
      <c r="A131" s="26" t="s">
        <v>33</v>
      </c>
      <c r="B131" s="26"/>
      <c r="C131" s="26"/>
      <c r="D131" s="32"/>
      <c r="E131" s="33">
        <f>SUM(E129:E130)</f>
        <v>0</v>
      </c>
      <c r="F131" s="67">
        <f>SUM(F129:F130)</f>
        <v>100</v>
      </c>
      <c r="G131" s="33"/>
      <c r="H131" s="18"/>
      <c r="I131" s="18"/>
    </row>
    <row r="132" spans="1:9" x14ac:dyDescent="0.2">
      <c r="A132" s="27"/>
      <c r="B132" s="27"/>
      <c r="C132" s="27"/>
      <c r="D132" s="28"/>
      <c r="E132" s="29"/>
      <c r="F132" s="68"/>
      <c r="G132" s="29"/>
    </row>
    <row r="133" spans="1:9" x14ac:dyDescent="0.2">
      <c r="A133" s="26" t="s">
        <v>35</v>
      </c>
      <c r="B133" s="26"/>
      <c r="C133" s="26"/>
      <c r="D133" s="32"/>
      <c r="E133" s="33">
        <f>E131</f>
        <v>0</v>
      </c>
      <c r="F133" s="67">
        <f>F131</f>
        <v>100</v>
      </c>
      <c r="G133" s="33"/>
      <c r="H133" s="18"/>
      <c r="I133" s="18"/>
    </row>
    <row r="134" spans="1:9" x14ac:dyDescent="0.2">
      <c r="A134" s="26"/>
      <c r="B134" s="26"/>
      <c r="C134" s="26"/>
      <c r="D134" s="32"/>
      <c r="E134" s="33"/>
      <c r="F134" s="67"/>
      <c r="G134" s="33"/>
      <c r="H134" s="18"/>
      <c r="I134" s="18"/>
    </row>
    <row r="135" spans="1:9" x14ac:dyDescent="0.2">
      <c r="A135" s="26" t="s">
        <v>37</v>
      </c>
      <c r="B135" s="26"/>
      <c r="C135" s="26"/>
      <c r="D135" s="32"/>
      <c r="E135" s="33">
        <f>E137-(E131)</f>
        <v>3.9999999999999998E-7</v>
      </c>
      <c r="F135" s="34">
        <v>0</v>
      </c>
      <c r="G135" s="33"/>
      <c r="H135" s="18"/>
      <c r="I135" s="18"/>
    </row>
    <row r="136" spans="1:9" x14ac:dyDescent="0.2">
      <c r="A136" s="26"/>
      <c r="B136" s="26"/>
      <c r="C136" s="26"/>
      <c r="D136" s="32"/>
      <c r="E136" s="33"/>
      <c r="F136" s="67"/>
      <c r="G136" s="33"/>
      <c r="H136" s="18"/>
      <c r="I136" s="18"/>
    </row>
    <row r="137" spans="1:9" x14ac:dyDescent="0.2">
      <c r="A137" s="35" t="s">
        <v>36</v>
      </c>
      <c r="B137" s="35"/>
      <c r="C137" s="35"/>
      <c r="D137" s="36"/>
      <c r="E137" s="37">
        <v>3.9999999999999998E-7</v>
      </c>
      <c r="F137" s="69">
        <v>100</v>
      </c>
      <c r="G137" s="37"/>
      <c r="H137" s="18"/>
      <c r="I137" s="18"/>
    </row>
    <row r="139" spans="1:9" x14ac:dyDescent="0.2">
      <c r="A139" s="18" t="s">
        <v>38</v>
      </c>
    </row>
    <row r="140" spans="1:9" x14ac:dyDescent="0.2">
      <c r="A140" s="18" t="s">
        <v>1112</v>
      </c>
    </row>
    <row r="141" spans="1:9" x14ac:dyDescent="0.2">
      <c r="A141" s="18"/>
    </row>
    <row r="142" spans="1:9" x14ac:dyDescent="0.2">
      <c r="A142" s="18" t="s">
        <v>39</v>
      </c>
    </row>
    <row r="143" spans="1:9" x14ac:dyDescent="0.2">
      <c r="A143" s="18" t="s">
        <v>40</v>
      </c>
    </row>
    <row r="144" spans="1:9" x14ac:dyDescent="0.2">
      <c r="A144" s="18" t="s">
        <v>41</v>
      </c>
      <c r="B144" s="18"/>
      <c r="C144" s="39" t="s">
        <v>43</v>
      </c>
      <c r="D144" s="19" t="s">
        <v>42</v>
      </c>
    </row>
    <row r="145" spans="1:4" x14ac:dyDescent="0.2">
      <c r="A145" s="9" t="s">
        <v>62</v>
      </c>
      <c r="C145" s="40">
        <v>0</v>
      </c>
      <c r="D145" s="40">
        <v>0</v>
      </c>
    </row>
    <row r="146" spans="1:4" x14ac:dyDescent="0.2">
      <c r="A146" s="9" t="s">
        <v>68</v>
      </c>
      <c r="C146" s="40">
        <v>0</v>
      </c>
      <c r="D146" s="40">
        <v>0</v>
      </c>
    </row>
    <row r="147" spans="1:4" x14ac:dyDescent="0.2">
      <c r="A147" s="9" t="s">
        <v>65</v>
      </c>
      <c r="C147" s="40">
        <v>0</v>
      </c>
      <c r="D147" s="40">
        <v>0</v>
      </c>
    </row>
    <row r="148" spans="1:4" x14ac:dyDescent="0.2">
      <c r="A148" s="9" t="s">
        <v>69</v>
      </c>
      <c r="C148" s="40">
        <v>0</v>
      </c>
      <c r="D148" s="40">
        <v>0</v>
      </c>
    </row>
    <row r="150" spans="1:4" x14ac:dyDescent="0.2">
      <c r="A150" s="9" t="s">
        <v>44</v>
      </c>
    </row>
    <row r="152" spans="1:4" x14ac:dyDescent="0.2">
      <c r="A152" s="18" t="s">
        <v>1202</v>
      </c>
      <c r="D152" s="41" t="s">
        <v>46</v>
      </c>
    </row>
    <row r="153" spans="1:4" x14ac:dyDescent="0.2">
      <c r="A153" s="9" t="s">
        <v>713</v>
      </c>
    </row>
    <row r="154" spans="1:4" x14ac:dyDescent="0.2">
      <c r="A154" s="49" t="s">
        <v>714</v>
      </c>
    </row>
  </sheetData>
  <mergeCells count="7">
    <mergeCell ref="A125:G125"/>
    <mergeCell ref="A1:H1"/>
    <mergeCell ref="A49:G49"/>
    <mergeCell ref="A51:G51"/>
    <mergeCell ref="A53:G53"/>
    <mergeCell ref="A56:G56"/>
    <mergeCell ref="A93:G93"/>
  </mergeCells>
  <conditionalFormatting sqref="F2:F3 F5:F13 F106:F124 F50 F52 F54:F55 F126 F17:F48 F94 F138:F65554 F57:F92">
    <cfRule type="cellIs" dxfId="3" priority="5" stopIfTrue="1" operator="between">
      <formula>0.009</formula>
      <formula>-0.009</formula>
    </cfRule>
  </conditionalFormatting>
  <conditionalFormatting sqref="F96:F105">
    <cfRule type="cellIs" dxfId="2" priority="4" stopIfTrue="1" operator="between">
      <formula>0.009</formula>
      <formula>-0.009</formula>
    </cfRule>
  </conditionalFormatting>
  <conditionalFormatting sqref="F128:F129">
    <cfRule type="cellIs" dxfId="1" priority="3" stopIfTrue="1" operator="between">
      <formula>0.009</formula>
      <formula>-0.009</formula>
    </cfRule>
  </conditionalFormatting>
  <conditionalFormatting sqref="F131:F134 F136:F137">
    <cfRule type="cellIs" dxfId="0" priority="2" stopIfTrue="1" operator="between">
      <formula>0.009</formula>
      <formula>-0.009</formula>
    </cfRule>
  </conditionalFormatting>
  <hyperlinks>
    <hyperlink ref="A47" r:id="rId1" tooltip="https://www.franklintempletonindia.com/investor/reports" xr:uid="{00000000-0004-0000-2F00-000000000000}"/>
    <hyperlink ref="A54" r:id="rId2" tooltip="https://www.franklintempletonindia.com/downloadsServlet/pdf/fair-valuation-reliance-big-reliance-infra-november-4-2020-kgox4tfq" xr:uid="{00000000-0004-0000-2F00-000001000000}"/>
    <hyperlink ref="A123" r:id="rId3" xr:uid="{00000000-0004-0000-2F00-000002000000}"/>
    <hyperlink ref="A154" r:id="rId4" xr:uid="{00000000-0004-0000-2F00-000003000000}"/>
  </hyperlinks>
  <pageMargins left="0.7" right="0.7" top="0.75" bottom="0.75" header="0.3" footer="0.3"/>
  <pageSetup paperSize="9" orientation="portrait" r:id="rId5"/>
  <headerFooter>
    <oddFooter>&amp;LPUBLIC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29 October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2021-11-09T05:46:27Z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2021-11-03T12:09:45Z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d95c7bea-736d-49ec-96c5-4ef54790b2a8</vt:lpwstr>
  </property>
  <property fmtid="{D5CDD505-2E9C-101B-9397-08002B2CF9AE}" pid="10" name="MSIP_Label_3486a02c-2dfb-4efe-823f-aa2d1f0e6ab7_ContentBits">
    <vt:lpwstr>2</vt:lpwstr>
  </property>
  <property fmtid="{D5CDD505-2E9C-101B-9397-08002B2CF9AE}" pid="11" name="Classification">
    <vt:lpwstr>PUBLIC</vt:lpwstr>
  </property>
</Properties>
</file>