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defaultThemeVersion="124226"/>
  <xr:revisionPtr revIDLastSave="0" documentId="13_ncr:1_{97FFABBE-3ACA-420E-9609-9A5CE9D526EC}" xr6:coauthVersionLast="47" xr6:coauthVersionMax="47" xr10:uidLastSave="{00000000-0000-0000-0000-000000000000}"/>
  <bookViews>
    <workbookView xWindow="-108" yWindow="-108" windowWidth="23256" windowHeight="12576" xr2:uid="{00000000-000D-0000-FFFF-FFFF00000000}"/>
  </bookViews>
  <sheets>
    <sheet name="FILF" sheetId="50" r:id="rId1"/>
    <sheet name="FIONF" sheetId="51" r:id="rId2"/>
    <sheet name="FISF" sheetId="52" r:id="rId3"/>
    <sheet name="FIFRF" sheetId="53" r:id="rId4"/>
    <sheet name="FICDF" sheetId="54" r:id="rId5"/>
    <sheet name="FBPF" sheetId="55" r:id="rId6"/>
    <sheet name="FIGSF" sheetId="56" r:id="rId7"/>
    <sheet name="FMPS6C" sheetId="57" r:id="rId8"/>
    <sheet name="FMPS5F" sheetId="58" r:id="rId9"/>
    <sheet name="FMPS5E" sheetId="59" r:id="rId10"/>
    <sheet name="FMPS5D" sheetId="60" r:id="rId11"/>
    <sheet name="FMPS5C" sheetId="61" r:id="rId12"/>
    <sheet name="FMPS5B" sheetId="62" r:id="rId13"/>
    <sheet name="FMPS5A" sheetId="63" r:id="rId14"/>
    <sheet name="FMPS4F" sheetId="64" r:id="rId15"/>
    <sheet name="FIPP" sheetId="65" r:id="rId16"/>
    <sheet name="FIDHY" sheetId="66" r:id="rId17"/>
    <sheet name="FIESF" sheetId="25" r:id="rId18"/>
    <sheet name="FIEHF" sheetId="26" r:id="rId19"/>
    <sheet name="TIVF" sheetId="27" r:id="rId20"/>
    <sheet name="TIEIF" sheetId="28" r:id="rId21"/>
    <sheet name="FITF" sheetId="29" r:id="rId22"/>
    <sheet name="FISCF" sheetId="30" r:id="rId23"/>
    <sheet name="FIPF" sheetId="31" r:id="rId24"/>
    <sheet name="FIOF" sheetId="32" r:id="rId25"/>
    <sheet name="FIFEF" sheetId="33" r:id="rId26"/>
    <sheet name="FIEF" sheetId="34" r:id="rId27"/>
    <sheet name="FIEAF" sheetId="35" r:id="rId28"/>
    <sheet name="FIBF" sheetId="36" r:id="rId29"/>
    <sheet name="FBIF" sheetId="37" r:id="rId30"/>
    <sheet name="FAEF" sheetId="38" r:id="rId31"/>
    <sheet name="FIIF-NSE" sheetId="39" r:id="rId32"/>
    <sheet name="FITX" sheetId="40" r:id="rId33"/>
    <sheet name="FIUS" sheetId="41" r:id="rId34"/>
    <sheet name="FEGF" sheetId="42" r:id="rId35"/>
    <sheet name="FIMAS" sheetId="43" r:id="rId36"/>
    <sheet name="FIFOF-50's+" sheetId="44" r:id="rId37"/>
    <sheet name="FIFOF-50's" sheetId="45" r:id="rId38"/>
    <sheet name="FIFOF-40's" sheetId="46" r:id="rId39"/>
    <sheet name="FIFOF-30's" sheetId="47" r:id="rId40"/>
    <sheet name="FIFOF-20's" sheetId="48" r:id="rId41"/>
    <sheet name="FF" sheetId="49" r:id="rId42"/>
    <sheet name="FIDA" sheetId="67" r:id="rId43"/>
    <sheet name="FILDF" sheetId="68" r:id="rId44"/>
    <sheet name="FISTIP" sheetId="69" r:id="rId45"/>
    <sheet name="FIUBF" sheetId="70" r:id="rId46"/>
    <sheet name="FIIOF" sheetId="71" r:id="rId47"/>
    <sheet name="FICRF" sheetId="72" r:id="rId4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8" i="36" l="1"/>
  <c r="F49" i="36"/>
  <c r="E49" i="36"/>
  <c r="F68" i="31"/>
  <c r="E68" i="31"/>
  <c r="F77" i="30"/>
  <c r="E77" i="30"/>
  <c r="F67" i="25"/>
  <c r="E67" i="25"/>
  <c r="G49" i="25"/>
  <c r="F127" i="72" l="1"/>
  <c r="F129" i="72" s="1"/>
  <c r="E127" i="72"/>
  <c r="E131" i="72" s="1"/>
  <c r="F18" i="72"/>
  <c r="E18" i="72"/>
  <c r="F14" i="72"/>
  <c r="E14" i="72"/>
  <c r="F9" i="72"/>
  <c r="E9" i="72"/>
  <c r="F14" i="71"/>
  <c r="E14" i="71"/>
  <c r="F10" i="71"/>
  <c r="E10" i="71"/>
  <c r="F13" i="70"/>
  <c r="E13" i="70"/>
  <c r="F9" i="70"/>
  <c r="F17" i="70" s="1"/>
  <c r="E9" i="70"/>
  <c r="F148" i="69"/>
  <c r="F150" i="69" s="1"/>
  <c r="E148" i="69"/>
  <c r="E152" i="69" s="1"/>
  <c r="F111" i="69"/>
  <c r="F113" i="69" s="1"/>
  <c r="E111" i="69"/>
  <c r="E115" i="69" s="1"/>
  <c r="F25" i="69"/>
  <c r="E25" i="69"/>
  <c r="F21" i="69"/>
  <c r="E21" i="69"/>
  <c r="F11" i="69"/>
  <c r="E11" i="69"/>
  <c r="F12" i="68"/>
  <c r="F14" i="68" s="1"/>
  <c r="E12" i="68"/>
  <c r="F8" i="68"/>
  <c r="E8" i="68"/>
  <c r="F18" i="67"/>
  <c r="E18" i="67"/>
  <c r="F14" i="67"/>
  <c r="E14" i="67"/>
  <c r="F8" i="67"/>
  <c r="F20" i="67" s="1"/>
  <c r="E8" i="67"/>
  <c r="F80" i="66"/>
  <c r="E80" i="66"/>
  <c r="F70" i="66"/>
  <c r="E70" i="66"/>
  <c r="F66" i="66"/>
  <c r="E66" i="66"/>
  <c r="F61" i="66"/>
  <c r="E61" i="66"/>
  <c r="F56" i="66"/>
  <c r="E56" i="66"/>
  <c r="F48" i="66"/>
  <c r="E48" i="66"/>
  <c r="F44" i="66"/>
  <c r="E44" i="66"/>
  <c r="E82" i="66" s="1"/>
  <c r="F75" i="65"/>
  <c r="F73" i="65"/>
  <c r="E73" i="65"/>
  <c r="F63" i="65"/>
  <c r="E63" i="65"/>
  <c r="F59" i="65"/>
  <c r="E59" i="65"/>
  <c r="F53" i="65"/>
  <c r="E53" i="65"/>
  <c r="F44" i="65"/>
  <c r="E44" i="65"/>
  <c r="F28" i="64"/>
  <c r="E28" i="64"/>
  <c r="F24" i="64"/>
  <c r="F30" i="64" s="1"/>
  <c r="E24" i="64"/>
  <c r="E32" i="64" s="1"/>
  <c r="E22" i="63"/>
  <c r="F20" i="63"/>
  <c r="F24" i="63" s="1"/>
  <c r="E20" i="63"/>
  <c r="E24" i="63" s="1"/>
  <c r="F24" i="62"/>
  <c r="F28" i="62" s="1"/>
  <c r="E24" i="62"/>
  <c r="E28" i="62" s="1"/>
  <c r="F29" i="61"/>
  <c r="E29" i="61"/>
  <c r="F24" i="61"/>
  <c r="F33" i="61" s="1"/>
  <c r="E24" i="61"/>
  <c r="E31" i="61" s="1"/>
  <c r="F28" i="60"/>
  <c r="E28" i="60"/>
  <c r="F23" i="60"/>
  <c r="F32" i="60" s="1"/>
  <c r="E23" i="60"/>
  <c r="E30" i="60" s="1"/>
  <c r="F27" i="59"/>
  <c r="E27" i="59"/>
  <c r="F22" i="59"/>
  <c r="E22" i="59"/>
  <c r="F27" i="58"/>
  <c r="E27" i="58"/>
  <c r="F22" i="58"/>
  <c r="F31" i="58" s="1"/>
  <c r="E22" i="58"/>
  <c r="E31" i="58" s="1"/>
  <c r="F30" i="57"/>
  <c r="F28" i="57"/>
  <c r="E28" i="57"/>
  <c r="F23" i="57"/>
  <c r="E23" i="57"/>
  <c r="E30" i="57" s="1"/>
  <c r="F17" i="56"/>
  <c r="E17" i="56"/>
  <c r="F9" i="56"/>
  <c r="F19" i="56" s="1"/>
  <c r="E9" i="56"/>
  <c r="E21" i="56" s="1"/>
  <c r="F52" i="55"/>
  <c r="E52" i="55"/>
  <c r="F47" i="55"/>
  <c r="E47" i="55"/>
  <c r="F43" i="55"/>
  <c r="E43" i="55"/>
  <c r="F36" i="55"/>
  <c r="F56" i="55" s="1"/>
  <c r="E36" i="55"/>
  <c r="E56" i="55" s="1"/>
  <c r="F51" i="54"/>
  <c r="E51" i="54"/>
  <c r="F44" i="54"/>
  <c r="E44" i="54"/>
  <c r="F39" i="54"/>
  <c r="E39" i="54"/>
  <c r="E55" i="54" s="1"/>
  <c r="F33" i="53"/>
  <c r="F37" i="53" s="1"/>
  <c r="E33" i="53"/>
  <c r="F22" i="53"/>
  <c r="E22" i="53"/>
  <c r="F16" i="53"/>
  <c r="E16" i="53"/>
  <c r="F11" i="53"/>
  <c r="E11" i="53"/>
  <c r="E37" i="53" s="1"/>
  <c r="F34" i="52"/>
  <c r="E34" i="52"/>
  <c r="F30" i="52"/>
  <c r="E30" i="52"/>
  <c r="F24" i="52"/>
  <c r="E24" i="52"/>
  <c r="F14" i="52"/>
  <c r="E14" i="52"/>
  <c r="E38" i="52" s="1"/>
  <c r="F41" i="50"/>
  <c r="F37" i="50"/>
  <c r="E37" i="50"/>
  <c r="F33" i="50"/>
  <c r="E33" i="50"/>
  <c r="F24" i="50"/>
  <c r="E24" i="50"/>
  <c r="F8" i="50"/>
  <c r="F39" i="50" s="1"/>
  <c r="E8" i="50"/>
  <c r="E41" i="50" s="1"/>
  <c r="F29" i="69" l="1"/>
  <c r="E16" i="71"/>
  <c r="F18" i="71"/>
  <c r="F20" i="72"/>
  <c r="F35" i="53"/>
  <c r="F84" i="66"/>
  <c r="E29" i="69"/>
  <c r="F22" i="67"/>
  <c r="F36" i="52"/>
  <c r="F55" i="54"/>
  <c r="F82" i="66"/>
  <c r="F27" i="69"/>
  <c r="F32" i="57"/>
  <c r="E29" i="58"/>
  <c r="E84" i="66"/>
  <c r="F38" i="52"/>
  <c r="E31" i="59"/>
  <c r="F30" i="60"/>
  <c r="E26" i="62"/>
  <c r="E75" i="65"/>
  <c r="E14" i="68"/>
  <c r="E17" i="70"/>
  <c r="F22" i="72"/>
  <c r="E54" i="55"/>
  <c r="F29" i="59"/>
  <c r="E33" i="61"/>
  <c r="F77" i="65"/>
  <c r="E22" i="67"/>
  <c r="F16" i="68"/>
  <c r="F15" i="70"/>
  <c r="F16" i="71"/>
  <c r="E22" i="72"/>
  <c r="F32" i="64"/>
  <c r="E53" i="54"/>
  <c r="F53" i="54"/>
  <c r="F54" i="55"/>
  <c r="F29" i="58"/>
  <c r="F31" i="61"/>
  <c r="F26" i="62"/>
  <c r="F22" i="63"/>
  <c r="E150" i="69"/>
  <c r="E32" i="57"/>
  <c r="E77" i="65"/>
  <c r="E39" i="50"/>
  <c r="E36" i="52"/>
  <c r="E35" i="53"/>
  <c r="E19" i="56"/>
  <c r="E29" i="59"/>
  <c r="E30" i="64"/>
  <c r="E20" i="67"/>
  <c r="E27" i="69"/>
  <c r="E113" i="69"/>
  <c r="E15" i="70"/>
  <c r="E20" i="72"/>
  <c r="E129" i="72"/>
  <c r="F21" i="56"/>
  <c r="F31" i="59"/>
  <c r="E32" i="60"/>
  <c r="E16" i="68"/>
  <c r="E18" i="71"/>
  <c r="G59" i="31" l="1"/>
  <c r="G72" i="30"/>
  <c r="G45" i="36"/>
  <c r="H45" i="36"/>
  <c r="H59" i="31" l="1"/>
  <c r="D92" i="31" s="1"/>
  <c r="E41" i="36"/>
  <c r="F41" i="36"/>
  <c r="H72" i="30" l="1"/>
  <c r="D96" i="30" s="1"/>
  <c r="H49" i="25"/>
  <c r="D97" i="25" s="1"/>
  <c r="E10" i="49" l="1"/>
  <c r="E12" i="49" s="1"/>
  <c r="D10" i="49"/>
  <c r="D14" i="49" s="1"/>
  <c r="E13" i="48"/>
  <c r="E15" i="48" s="1"/>
  <c r="D13" i="48"/>
  <c r="D15" i="48" s="1"/>
  <c r="D17" i="48"/>
  <c r="D17" i="47"/>
  <c r="E13" i="47"/>
  <c r="E15" i="47" s="1"/>
  <c r="D13" i="47"/>
  <c r="D15" i="47" s="1"/>
  <c r="E13" i="46"/>
  <c r="E15" i="46" s="1"/>
  <c r="D13" i="46"/>
  <c r="D17" i="46" s="1"/>
  <c r="E12" i="45"/>
  <c r="E16" i="45" s="1"/>
  <c r="D12" i="45"/>
  <c r="D16" i="45" s="1"/>
  <c r="E9" i="44"/>
  <c r="E11" i="44" s="1"/>
  <c r="D9" i="44"/>
  <c r="D13" i="44" s="1"/>
  <c r="D14" i="43"/>
  <c r="E12" i="43"/>
  <c r="E16" i="43" s="1"/>
  <c r="D12" i="43"/>
  <c r="D16" i="43" s="1"/>
  <c r="E7" i="42"/>
  <c r="E9" i="42" s="1"/>
  <c r="D7" i="42"/>
  <c r="D9" i="42" s="1"/>
  <c r="E7" i="41"/>
  <c r="D7" i="41"/>
  <c r="D11" i="41" s="1"/>
  <c r="F68" i="40"/>
  <c r="E68" i="40"/>
  <c r="F62" i="40"/>
  <c r="E62" i="40"/>
  <c r="F58" i="39"/>
  <c r="F60" i="39" s="1"/>
  <c r="E58" i="39"/>
  <c r="E62" i="39" s="1"/>
  <c r="F72" i="38"/>
  <c r="E72" i="38"/>
  <c r="F22" i="38"/>
  <c r="F74" i="38" s="1"/>
  <c r="E22" i="38"/>
  <c r="E76" i="38" s="1"/>
  <c r="F37" i="37"/>
  <c r="F39" i="37" s="1"/>
  <c r="E37" i="37"/>
  <c r="E39" i="37" s="1"/>
  <c r="E46" i="36"/>
  <c r="F57" i="35"/>
  <c r="E57" i="35"/>
  <c r="F53" i="35"/>
  <c r="E53" i="35"/>
  <c r="F59" i="34"/>
  <c r="E59" i="34"/>
  <c r="F53" i="34"/>
  <c r="F63" i="34" s="1"/>
  <c r="E53" i="34"/>
  <c r="E63" i="34" s="1"/>
  <c r="F37" i="33"/>
  <c r="F39" i="33" s="1"/>
  <c r="E37" i="33"/>
  <c r="E39" i="33" s="1"/>
  <c r="F46" i="32"/>
  <c r="E46" i="32"/>
  <c r="F39" i="32"/>
  <c r="F50" i="32" s="1"/>
  <c r="F48" i="32"/>
  <c r="E39" i="32"/>
  <c r="E48" i="32" s="1"/>
  <c r="F63" i="31"/>
  <c r="E63" i="31"/>
  <c r="F59" i="31"/>
  <c r="E59" i="31"/>
  <c r="F72" i="30"/>
  <c r="E72" i="30"/>
  <c r="E74" i="30" s="1"/>
  <c r="F49" i="29"/>
  <c r="E49" i="29"/>
  <c r="F45" i="29"/>
  <c r="E45" i="29"/>
  <c r="F25" i="29"/>
  <c r="E25" i="29"/>
  <c r="F21" i="29"/>
  <c r="F53" i="29" s="1"/>
  <c r="E21" i="29"/>
  <c r="E53" i="29"/>
  <c r="F52" i="28"/>
  <c r="E52" i="28"/>
  <c r="F42" i="28"/>
  <c r="E42" i="28"/>
  <c r="F37" i="28"/>
  <c r="E37" i="28"/>
  <c r="F46" i="27"/>
  <c r="E46" i="27"/>
  <c r="F42" i="27"/>
  <c r="F48" i="27" s="1"/>
  <c r="E42" i="27"/>
  <c r="F85" i="26"/>
  <c r="E85" i="26"/>
  <c r="F77" i="26"/>
  <c r="E77" i="26"/>
  <c r="F73" i="26"/>
  <c r="E73" i="26"/>
  <c r="F67" i="26"/>
  <c r="E67" i="26"/>
  <c r="F62" i="26"/>
  <c r="E62" i="26"/>
  <c r="F56" i="26"/>
  <c r="E56" i="26"/>
  <c r="F52" i="26"/>
  <c r="E52" i="26"/>
  <c r="F47" i="26"/>
  <c r="F89" i="26" s="1"/>
  <c r="E47" i="26"/>
  <c r="E89" i="26" s="1"/>
  <c r="F62" i="25"/>
  <c r="E62" i="25"/>
  <c r="F58" i="25"/>
  <c r="E58" i="25"/>
  <c r="F53" i="25"/>
  <c r="E53" i="25"/>
  <c r="F49" i="25"/>
  <c r="E49" i="25"/>
  <c r="F46" i="36"/>
  <c r="E51" i="29"/>
  <c r="E64" i="25" l="1"/>
  <c r="F87" i="26"/>
  <c r="E48" i="27"/>
  <c r="F61" i="35"/>
  <c r="E74" i="38"/>
  <c r="E87" i="26"/>
  <c r="D14" i="45"/>
  <c r="E17" i="47"/>
  <c r="E50" i="32"/>
  <c r="E61" i="34"/>
  <c r="E14" i="43"/>
  <c r="E56" i="28"/>
  <c r="F51" i="29"/>
  <c r="F61" i="34"/>
  <c r="F54" i="28"/>
  <c r="F76" i="38"/>
  <c r="E9" i="41"/>
  <c r="E11" i="41"/>
  <c r="E17" i="46"/>
  <c r="F64" i="25"/>
  <c r="F65" i="31"/>
  <c r="E65" i="31"/>
  <c r="E14" i="49"/>
  <c r="D12" i="49"/>
  <c r="E17" i="48"/>
  <c r="D15" i="46"/>
  <c r="E14" i="45"/>
  <c r="E13" i="44"/>
  <c r="D11" i="44"/>
  <c r="D11" i="42"/>
  <c r="E11" i="42"/>
  <c r="D9" i="41"/>
  <c r="F70" i="40"/>
  <c r="E70" i="40"/>
  <c r="F72" i="40"/>
  <c r="E72" i="40"/>
  <c r="F62" i="39"/>
  <c r="E60" i="39"/>
  <c r="E41" i="37"/>
  <c r="F41" i="37"/>
  <c r="F59" i="35"/>
  <c r="E61" i="35"/>
  <c r="E59" i="35"/>
  <c r="E41" i="33"/>
  <c r="F41" i="33"/>
  <c r="F74" i="30"/>
  <c r="E54" i="28"/>
  <c r="F56" i="28"/>
  <c r="F50" i="27"/>
  <c r="E50" i="27"/>
</calcChain>
</file>

<file path=xl/sharedStrings.xml><?xml version="1.0" encoding="utf-8"?>
<sst xmlns="http://schemas.openxmlformats.org/spreadsheetml/2006/main" count="5828" uniqueCount="1220">
  <si>
    <t>Name of the Instrument</t>
  </si>
  <si>
    <t>Quantity</t>
  </si>
  <si>
    <t>ISIN Number</t>
  </si>
  <si>
    <t xml:space="preserve">Market Value(Rs. in Lakhs) </t>
  </si>
  <si>
    <t>% to Net Assets</t>
  </si>
  <si>
    <t>Industry Classification / Rating</t>
  </si>
  <si>
    <t>YTM</t>
  </si>
  <si>
    <t>Portfolio Statement as on November 30,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</si>
  <si>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</si>
  <si>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</si>
  <si>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</si>
  <si>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</si>
  <si>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</si>
  <si>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</si>
  <si>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</si>
  <si>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</si>
  <si>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</si>
  <si>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</si>
  <si>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</si>
  <si>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</si>
  <si>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</si>
  <si>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</si>
  <si>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</si>
  <si>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</si>
  <si>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</si>
  <si>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</si>
  <si>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</si>
  <si>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</si>
  <si>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</si>
  <si>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</si>
  <si>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</si>
  <si>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</si>
  <si>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</si>
  <si>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Sub Total</t>
  </si>
  <si>
    <t>Mutual Fund Units</t>
  </si>
  <si>
    <t>Total</t>
  </si>
  <si>
    <t>Net Assets</t>
  </si>
  <si>
    <t>Call, Cash &amp; Other Assets</t>
  </si>
  <si>
    <t>** Non- Traded Scrips</t>
  </si>
  <si>
    <t>Notes</t>
  </si>
  <si>
    <t>a) NAV at the beginning and at the end of the Half-year ended 30-Nov-2021</t>
  </si>
  <si>
    <t xml:space="preserve">      Plan/Option</t>
  </si>
  <si>
    <t>As on 30-Nov-2021</t>
  </si>
  <si>
    <t>As on 31-May-2021</t>
  </si>
  <si>
    <t>IDCW - Income Distribution cum capital withdrawal</t>
  </si>
  <si>
    <t>b) Aggregate Distributions declared during the Half - year ended 30-Nov-2021</t>
  </si>
  <si>
    <t>Nil</t>
  </si>
  <si>
    <t>(In Years)</t>
  </si>
  <si>
    <t xml:space="preserve">d) During the month additional instances of fair valuation/deviation from valuation price provided by the valuation agencies </t>
  </si>
  <si>
    <t>Refer below link for rationale of devation under Valuation policy</t>
  </si>
  <si>
    <t>* Less than 0.01%</t>
  </si>
  <si>
    <t>Money Market Instruments</t>
  </si>
  <si>
    <t>Certificate of Deposit</t>
  </si>
  <si>
    <t>CRISIL A1+</t>
  </si>
  <si>
    <t>IND A1+</t>
  </si>
  <si>
    <t>Commercial Paper</t>
  </si>
  <si>
    <t>Housing Development Finance Corporation Ltd (28-Feb-2022) **@</t>
  </si>
  <si>
    <t>INE001A14XM0</t>
  </si>
  <si>
    <t>ICRA A1+</t>
  </si>
  <si>
    <t>Treasury Bill</t>
  </si>
  <si>
    <t>Government Securities</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</si>
  <si>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</si>
  <si>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</si>
  <si>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</si>
  <si>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</si>
  <si>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</si>
  <si>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</si>
  <si>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</si>
  <si>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</si>
  <si>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</si>
  <si>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</si>
  <si>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</si>
  <si>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      IDCW Plan</t>
  </si>
  <si>
    <t xml:space="preserve">      Direct IDCW Plan</t>
  </si>
  <si>
    <t>91 DTB (24-Feb-2022)</t>
  </si>
  <si>
    <t>IN002021X371</t>
  </si>
  <si>
    <t>5.63% GOI 2026 (12-Apr-2026)</t>
  </si>
  <si>
    <t>IN0020210012</t>
  </si>
  <si>
    <t>5.15% GOI 2025 (09-Nov-2025)</t>
  </si>
  <si>
    <t>IN0020200278</t>
  </si>
  <si>
    <t>5.22% GOI 2025 (15-Jun-2025)</t>
  </si>
  <si>
    <t>IN0020200112</t>
  </si>
  <si>
    <t xml:space="preserve">      Growth Option</t>
  </si>
  <si>
    <t xml:space="preserve">      Direct Growth Option</t>
  </si>
  <si>
    <t>CRISIL AAA</t>
  </si>
  <si>
    <t>Indostar Capital Finance Ltd (1Y SBI MCLR + 200 Bps) (02-May-2023) **</t>
  </si>
  <si>
    <t>INE896L07561</t>
  </si>
  <si>
    <t>CARE AA-</t>
  </si>
  <si>
    <t>7.32% GOI 2024 (28-Jan-2024)</t>
  </si>
  <si>
    <t>IN0020180488</t>
  </si>
  <si>
    <t>Chennai Petroleum Corporation Ltd (31-Dec-2021) **@</t>
  </si>
  <si>
    <t>INE178A14HA4</t>
  </si>
  <si>
    <t>Equity &amp; Equity related</t>
  </si>
  <si>
    <t>Axis Bank Ltd</t>
  </si>
  <si>
    <t>INE238A01034</t>
  </si>
  <si>
    <t>Banks</t>
  </si>
  <si>
    <t>Infosys Ltd</t>
  </si>
  <si>
    <t>INE009A01021</t>
  </si>
  <si>
    <t>Software</t>
  </si>
  <si>
    <t>HDFC Bank Ltd</t>
  </si>
  <si>
    <t>INE040A01034</t>
  </si>
  <si>
    <t>ICICI Bank Ltd</t>
  </si>
  <si>
    <t>INE090A01021</t>
  </si>
  <si>
    <t>Larsen &amp; Toubro Ltd</t>
  </si>
  <si>
    <t>INE018A01030</t>
  </si>
  <si>
    <t>Construction Project</t>
  </si>
  <si>
    <t>Bharti Airtel Ltd</t>
  </si>
  <si>
    <t>INE397D01024</t>
  </si>
  <si>
    <t>Telecom - Services</t>
  </si>
  <si>
    <t>Kotak Mahindra Bank Ltd</t>
  </si>
  <si>
    <t>INE237A01028</t>
  </si>
  <si>
    <t>Hindustan Unilever Ltd</t>
  </si>
  <si>
    <t>INE030A01027</t>
  </si>
  <si>
    <t>Consumer Non Durables</t>
  </si>
  <si>
    <t>State Bank of India</t>
  </si>
  <si>
    <t>INE062A01020</t>
  </si>
  <si>
    <t>Ambuja Cements Ltd</t>
  </si>
  <si>
    <t>INE079A01024</t>
  </si>
  <si>
    <t>Cement &amp; Cement Products</t>
  </si>
  <si>
    <t>Voltas Ltd</t>
  </si>
  <si>
    <t>INE226A01021</t>
  </si>
  <si>
    <t>Consumer Durables</t>
  </si>
  <si>
    <t>Petronet LNG Ltd</t>
  </si>
  <si>
    <t>INE347G01014</t>
  </si>
  <si>
    <t>Gas</t>
  </si>
  <si>
    <t>Dr. Reddy's Laboratories Ltd</t>
  </si>
  <si>
    <t>INE089A01023</t>
  </si>
  <si>
    <t>Pharmaceuticals</t>
  </si>
  <si>
    <t>HCL Technologies Ltd</t>
  </si>
  <si>
    <t>INE860A01027</t>
  </si>
  <si>
    <t>Power Grid Corporation of India Ltd</t>
  </si>
  <si>
    <t>INE752E01010</t>
  </si>
  <si>
    <t>Power</t>
  </si>
  <si>
    <t>Grasim Industries Ltd</t>
  </si>
  <si>
    <t>INE047A01021</t>
  </si>
  <si>
    <t>Balkrishna Industries Ltd</t>
  </si>
  <si>
    <t>INE787D01026</t>
  </si>
  <si>
    <t>Auto Ancillaries</t>
  </si>
  <si>
    <t>United Breweries Ltd</t>
  </si>
  <si>
    <t>INE686F01025</t>
  </si>
  <si>
    <t>SBI Cards and Payment Services Ltd</t>
  </si>
  <si>
    <t>INE018E01016</t>
  </si>
  <si>
    <t>Finance</t>
  </si>
  <si>
    <t>Gujarat State Petronet Ltd</t>
  </si>
  <si>
    <t>INE246F01010</t>
  </si>
  <si>
    <t>NTPC Ltd</t>
  </si>
  <si>
    <t>INE733E01010</t>
  </si>
  <si>
    <t>Aditya Birla Fashion and Retail Ltd</t>
  </si>
  <si>
    <t>INE647O01011</t>
  </si>
  <si>
    <t>Retailing</t>
  </si>
  <si>
    <t>Cadila Healthcare Ltd</t>
  </si>
  <si>
    <t>INE010B01027</t>
  </si>
  <si>
    <t>Jyothy Labs Ltd</t>
  </si>
  <si>
    <t>INE668F01031</t>
  </si>
  <si>
    <t>Mahindra &amp; Mahindra Ltd</t>
  </si>
  <si>
    <t>INE101A01026</t>
  </si>
  <si>
    <t>Auto</t>
  </si>
  <si>
    <t>Westlife Development Ltd</t>
  </si>
  <si>
    <t>INE274F01020</t>
  </si>
  <si>
    <t>Leisure Services</t>
  </si>
  <si>
    <t>Nuvoco Vistas Corporation Ltd</t>
  </si>
  <si>
    <t>INE118D01016</t>
  </si>
  <si>
    <t>Tata Motors Ltd</t>
  </si>
  <si>
    <t>INE155A01022</t>
  </si>
  <si>
    <t>Kansai Nerolac Paints Ltd</t>
  </si>
  <si>
    <t>INE531A01024</t>
  </si>
  <si>
    <t>Hindustan Petroleum Corporation Ltd</t>
  </si>
  <si>
    <t>INE094A01015</t>
  </si>
  <si>
    <t>Petroleum Products</t>
  </si>
  <si>
    <t>Bajaj Auto Ltd</t>
  </si>
  <si>
    <t>INE917I01010</t>
  </si>
  <si>
    <t>Blue Star Ltd</t>
  </si>
  <si>
    <t>INE472A01039</t>
  </si>
  <si>
    <t>Tata Power Co Ltd</t>
  </si>
  <si>
    <t>INE245A01021</t>
  </si>
  <si>
    <t>Bharat Petroleum Corporation Ltd</t>
  </si>
  <si>
    <t>INE029A01011</t>
  </si>
  <si>
    <t>Multi Commodity Exchange Of India Ltd</t>
  </si>
  <si>
    <t>INE745G01035</t>
  </si>
  <si>
    <t>Capital Markets</t>
  </si>
  <si>
    <t>City Union Bank Ltd</t>
  </si>
  <si>
    <t>INE491A01021</t>
  </si>
  <si>
    <t>IN9397D01014</t>
  </si>
  <si>
    <t>6.95% Housing Development Finance Corporation Ltd (27-Apr-2023) **</t>
  </si>
  <si>
    <t>INE001A07SK8</t>
  </si>
  <si>
    <t>Export-Import Bank Of India (30-Mar-2022) **@</t>
  </si>
  <si>
    <t>INE514E14PZ2</t>
  </si>
  <si>
    <t>6.18% GOI 2024 (04-Nov-2024)</t>
  </si>
  <si>
    <t>IN0020190396</t>
  </si>
  <si>
    <t>(b) Units of Real Estate Investment Trusts (REITs)</t>
  </si>
  <si>
    <t>Embassy Office Parks REIT</t>
  </si>
  <si>
    <t>INE041025011</t>
  </si>
  <si>
    <t>National Bank For Agriculture &amp; Rural Development (18-Feb-2022) **</t>
  </si>
  <si>
    <t>INE261F16595</t>
  </si>
  <si>
    <t>Housing Development Finance Corporation Ltd</t>
  </si>
  <si>
    <t>INE001A01036</t>
  </si>
  <si>
    <t>Maruti Suzuki India Ltd</t>
  </si>
  <si>
    <t>INE585B01010</t>
  </si>
  <si>
    <t>Dabur India Ltd</t>
  </si>
  <si>
    <t>INE016A01026</t>
  </si>
  <si>
    <t>Shriram Transport Finance Co Ltd</t>
  </si>
  <si>
    <t>INE721A01013</t>
  </si>
  <si>
    <t>Himatsingka Seide Ltd</t>
  </si>
  <si>
    <t>INE049A01027</t>
  </si>
  <si>
    <t>Textile Products</t>
  </si>
  <si>
    <t>PNB Housing Finance Ltd</t>
  </si>
  <si>
    <t>INE572E01012</t>
  </si>
  <si>
    <t>Federal Bank Ltd</t>
  </si>
  <si>
    <t>INE171A01029</t>
  </si>
  <si>
    <t>c) Portfolio Turnover Ratio during the Half - year 30-Nov-2021</t>
  </si>
  <si>
    <t>d) Average Maturity as on 30-Nov-2021</t>
  </si>
  <si>
    <t xml:space="preserve">e) During the month additional instances of fair valuation/deviation from valuation price provided by the valuation agencies </t>
  </si>
  <si>
    <t>NHPC Ltd</t>
  </si>
  <si>
    <t>INE848E01016</t>
  </si>
  <si>
    <t xml:space="preserve">(b) Unlisted </t>
  </si>
  <si>
    <t>INE671B01018</t>
  </si>
  <si>
    <t>(c) Units of Real Estate Investment Trusts (REITs)</t>
  </si>
  <si>
    <t>Tata Motors Ltd DVR</t>
  </si>
  <si>
    <t>IN9155A01020</t>
  </si>
  <si>
    <t>Bharat Electronics Ltd</t>
  </si>
  <si>
    <t>INE263A01024</t>
  </si>
  <si>
    <t>Aerospace &amp; Defense</t>
  </si>
  <si>
    <t>ITC Ltd</t>
  </si>
  <si>
    <t>INE154A01025</t>
  </si>
  <si>
    <t>Finolex Cables Ltd</t>
  </si>
  <si>
    <t>INE235A01022</t>
  </si>
  <si>
    <t>Industrial Products</t>
  </si>
  <si>
    <t>Coal India Ltd</t>
  </si>
  <si>
    <t>INE522F01014</t>
  </si>
  <si>
    <t>Minerals/Mining</t>
  </si>
  <si>
    <t>Indian Oil Corporation Ltd</t>
  </si>
  <si>
    <t>INE242A01010</t>
  </si>
  <si>
    <t>Tech Mahindra Ltd</t>
  </si>
  <si>
    <t>INE669C01036</t>
  </si>
  <si>
    <t>GAIL (India) Ltd</t>
  </si>
  <si>
    <t>INE129A01019</t>
  </si>
  <si>
    <t>ACC Ltd</t>
  </si>
  <si>
    <t>INE012A01025</t>
  </si>
  <si>
    <t>Century Textile &amp; Industries Ltd</t>
  </si>
  <si>
    <t>INE055A01016</t>
  </si>
  <si>
    <t>Paper</t>
  </si>
  <si>
    <t>Bosch Ltd</t>
  </si>
  <si>
    <t>INE323A01026</t>
  </si>
  <si>
    <t>RBL Bank Ltd</t>
  </si>
  <si>
    <t>INE976G01028</t>
  </si>
  <si>
    <t>Hindustan Aeronautics Ltd</t>
  </si>
  <si>
    <t>INE066F01012</t>
  </si>
  <si>
    <t>Rallis India Ltd</t>
  </si>
  <si>
    <t>INE613A01020</t>
  </si>
  <si>
    <t>Pesticides</t>
  </si>
  <si>
    <t>Equitas Holdings Ltd</t>
  </si>
  <si>
    <t>INE988K01017</t>
  </si>
  <si>
    <t>Kirloskar Oil Engines Ltd</t>
  </si>
  <si>
    <t>INE146L01010</t>
  </si>
  <si>
    <t>Lupin Ltd</t>
  </si>
  <si>
    <t>INE326A01037</t>
  </si>
  <si>
    <t>Gulf Oil Lubricants India Ltd</t>
  </si>
  <si>
    <t>INE635Q01029</t>
  </si>
  <si>
    <t>Industry Classification</t>
  </si>
  <si>
    <t>Finolex Industries Ltd</t>
  </si>
  <si>
    <t>INE183A01024</t>
  </si>
  <si>
    <t>Tata Consultancy Services Ltd</t>
  </si>
  <si>
    <t>INE467B01029</t>
  </si>
  <si>
    <t>Vardhman Textiles Ltd</t>
  </si>
  <si>
    <t>INE825A01012</t>
  </si>
  <si>
    <t>Textiles - Cotton</t>
  </si>
  <si>
    <t>Hero MotoCorp Ltd</t>
  </si>
  <si>
    <t>INE158A01026</t>
  </si>
  <si>
    <t>Colgate Palmolive (India) Ltd</t>
  </si>
  <si>
    <t>INE259A01022</t>
  </si>
  <si>
    <t>Oil &amp; Natural Gas Corporation Ltd</t>
  </si>
  <si>
    <t>INE213A01029</t>
  </si>
  <si>
    <t>Oil</t>
  </si>
  <si>
    <t>CESC Ltd</t>
  </si>
  <si>
    <t>INE486A01021</t>
  </si>
  <si>
    <t>Tata Chemicals Ltd</t>
  </si>
  <si>
    <t>INE092A01019</t>
  </si>
  <si>
    <t>Chemicals</t>
  </si>
  <si>
    <t>Tata Consumer Products Ltd</t>
  </si>
  <si>
    <t>INE192A01025</t>
  </si>
  <si>
    <t>Brookfield India Real Estate Trust</t>
  </si>
  <si>
    <t>INE0FDU25010</t>
  </si>
  <si>
    <t>Foreign Equity Securities</t>
  </si>
  <si>
    <t>Unilever PLC, (ADR)</t>
  </si>
  <si>
    <t>US9047677045</t>
  </si>
  <si>
    <t>Novatek Microelectronics Corp. Ltd</t>
  </si>
  <si>
    <t>TW0003034005</t>
  </si>
  <si>
    <t>Xtep International Holdings Ltd</t>
  </si>
  <si>
    <t>KYG982771092</t>
  </si>
  <si>
    <t>Xinyi Solar Holdings Ltd</t>
  </si>
  <si>
    <t>KYG9829N1025</t>
  </si>
  <si>
    <t>Industrial Capital Goods</t>
  </si>
  <si>
    <t>Mediatek Inc</t>
  </si>
  <si>
    <t>TW0002454006</t>
  </si>
  <si>
    <t>Hardware</t>
  </si>
  <si>
    <t>Travelsky Technology Ltd, H</t>
  </si>
  <si>
    <t>CNE1000004J3</t>
  </si>
  <si>
    <t>Primax Electronics Ltd</t>
  </si>
  <si>
    <t>TW0004915004</t>
  </si>
  <si>
    <t>Info Edge (India) Ltd</t>
  </si>
  <si>
    <t>INE663F01024</t>
  </si>
  <si>
    <t>Zomato Ltd</t>
  </si>
  <si>
    <t>INE758T01015</t>
  </si>
  <si>
    <t>PB Fintech Ltd</t>
  </si>
  <si>
    <t>INE417T01026</t>
  </si>
  <si>
    <t>Financial Technology (Fintech)</t>
  </si>
  <si>
    <t>Cyient Ltd</t>
  </si>
  <si>
    <t>INE136B01020</t>
  </si>
  <si>
    <t>Affle India Ltd</t>
  </si>
  <si>
    <t>INE00WC01027</t>
  </si>
  <si>
    <t>FSN E-Commerce Ventures Ltd</t>
  </si>
  <si>
    <t>INE388Y01029</t>
  </si>
  <si>
    <t>Indiamart Intermesh Ltd</t>
  </si>
  <si>
    <t>INE933S01016</t>
  </si>
  <si>
    <t>Xelpmoc Design and Tech Ltd</t>
  </si>
  <si>
    <t>INE01P501012</t>
  </si>
  <si>
    <t>Makemytrip Ltd</t>
  </si>
  <si>
    <t>MU0295S00016</t>
  </si>
  <si>
    <t>Cognizant Technology Solutions Corp., A</t>
  </si>
  <si>
    <t>US1924461023</t>
  </si>
  <si>
    <t>Taiwan Semiconductor Manufacturing Co. Ltd</t>
  </si>
  <si>
    <t>TW0002330008</t>
  </si>
  <si>
    <t>Amazon.com INC</t>
  </si>
  <si>
    <t>US0231351067</t>
  </si>
  <si>
    <t>Qualcomm Inc.</t>
  </si>
  <si>
    <t>US7475251036</t>
  </si>
  <si>
    <t>Telecom -  Equipment &amp; Accessories</t>
  </si>
  <si>
    <t>Salesforce.Com Inc</t>
  </si>
  <si>
    <t>US79466L3024</t>
  </si>
  <si>
    <t xml:space="preserve">Software                                </t>
  </si>
  <si>
    <t>Samsung Electronics Co. Ltd</t>
  </si>
  <si>
    <t>KR7005930003</t>
  </si>
  <si>
    <t>Microsoft Corp</t>
  </si>
  <si>
    <t>US5949181045</t>
  </si>
  <si>
    <t>Uber Technologies Inc</t>
  </si>
  <si>
    <t>US90353T1007</t>
  </si>
  <si>
    <t>Alphabet Inc</t>
  </si>
  <si>
    <t>US02079K3059</t>
  </si>
  <si>
    <t>Intel Corp</t>
  </si>
  <si>
    <t>US4581401001</t>
  </si>
  <si>
    <t>Samsung Sdi Co Ltd</t>
  </si>
  <si>
    <t>KR7006400006</t>
  </si>
  <si>
    <t>Tencent Holdings Ltd</t>
  </si>
  <si>
    <t>KYG875721634</t>
  </si>
  <si>
    <t>LG Chem Ltd</t>
  </si>
  <si>
    <t>KR7051910008</t>
  </si>
  <si>
    <t>Alibaba Group Holding Ltd</t>
  </si>
  <si>
    <t>KYG017191142</t>
  </si>
  <si>
    <t>Wix.Com Ltd</t>
  </si>
  <si>
    <t>IL0011301780</t>
  </si>
  <si>
    <t>Foreign Mutual Fund Units</t>
  </si>
  <si>
    <t>Franklin Technology Fund, Class I (Acc)</t>
  </si>
  <si>
    <t>LU0626261944</t>
  </si>
  <si>
    <t>Foreign Mutual Fund</t>
  </si>
  <si>
    <t>Brigade Enterprises Ltd</t>
  </si>
  <si>
    <t>INE791I01019</t>
  </si>
  <si>
    <t>Construction</t>
  </si>
  <si>
    <t>Deepak Nitrite Ltd</t>
  </si>
  <si>
    <t>INE288B01029</t>
  </si>
  <si>
    <t>KPIT Technologies Ltd</t>
  </si>
  <si>
    <t>INE04I401011</t>
  </si>
  <si>
    <t>K.P.R. Mill Ltd</t>
  </si>
  <si>
    <t>INE930H01031</t>
  </si>
  <si>
    <t>CCL Products (India) Ltd</t>
  </si>
  <si>
    <t>INE421D01022</t>
  </si>
  <si>
    <t>Sobha Ltd</t>
  </si>
  <si>
    <t>INE671H01015</t>
  </si>
  <si>
    <t>Quess Corp Ltd</t>
  </si>
  <si>
    <t>INE615P01015</t>
  </si>
  <si>
    <t>Other Services</t>
  </si>
  <si>
    <t>J.B. Chemicals &amp; Pharmaceuticals Ltd</t>
  </si>
  <si>
    <t>INE572A01028</t>
  </si>
  <si>
    <t>Carborundum Universal Ltd</t>
  </si>
  <si>
    <t>INE120A01034</t>
  </si>
  <si>
    <t>Tube Investments of India Ltd</t>
  </si>
  <si>
    <t>INE974X01010</t>
  </si>
  <si>
    <t>KNR Constructions Ltd</t>
  </si>
  <si>
    <t>INE634I01029</t>
  </si>
  <si>
    <t>Teamlease Services Ltd</t>
  </si>
  <si>
    <t>INE985S01024</t>
  </si>
  <si>
    <t>Commercial Services</t>
  </si>
  <si>
    <t>GHCL Ltd</t>
  </si>
  <si>
    <t>INE539A01019</t>
  </si>
  <si>
    <t>Nesco Ltd</t>
  </si>
  <si>
    <t>INE317F01035</t>
  </si>
  <si>
    <t>Eris Lifesciences Ltd</t>
  </si>
  <si>
    <t>INE406M01024</t>
  </si>
  <si>
    <t>Ahluwalia Contracts (India) Ltd</t>
  </si>
  <si>
    <t>INE758C01029</t>
  </si>
  <si>
    <t>V.I.P. Industries Ltd</t>
  </si>
  <si>
    <t>INE054A01027</t>
  </si>
  <si>
    <t>Lemon Tree Hotels Ltd</t>
  </si>
  <si>
    <t>INE970X01018</t>
  </si>
  <si>
    <t>TV Today Network Ltd</t>
  </si>
  <si>
    <t>INE038F01029</t>
  </si>
  <si>
    <t>Entertainment</t>
  </si>
  <si>
    <t>Karur Vysya Bank Ltd</t>
  </si>
  <si>
    <t>INE036D01028</t>
  </si>
  <si>
    <t>M M Forgings Ltd</t>
  </si>
  <si>
    <t>INE227C01017</t>
  </si>
  <si>
    <t>Equitas Small Finance Bank Ltd</t>
  </si>
  <si>
    <t>INE063P01018</t>
  </si>
  <si>
    <t>DCB Bank Ltd</t>
  </si>
  <si>
    <t>INE503A01015</t>
  </si>
  <si>
    <t>TTK Prestige Ltd</t>
  </si>
  <si>
    <t>INE690A01010</t>
  </si>
  <si>
    <t>Cholamandalam Investment and Finance Co Ltd</t>
  </si>
  <si>
    <t>INE121A01024</t>
  </si>
  <si>
    <t>JK Lakshmi Cement Ltd</t>
  </si>
  <si>
    <t>INE786A01032</t>
  </si>
  <si>
    <t>Atul Ltd</t>
  </si>
  <si>
    <t>INE100A01010</t>
  </si>
  <si>
    <t>CARE Ratings Ltd</t>
  </si>
  <si>
    <t>INE752H01013</t>
  </si>
  <si>
    <t>Mrs Bectors Food Specialities Ltd</t>
  </si>
  <si>
    <t>INE495P01012</t>
  </si>
  <si>
    <t>HeidelbergCement India Ltd</t>
  </si>
  <si>
    <t>INE578A01017</t>
  </si>
  <si>
    <t>Ashoka Buildcon Ltd</t>
  </si>
  <si>
    <t>INE442H01029</t>
  </si>
  <si>
    <t>Gateway Distriparks Ltd</t>
  </si>
  <si>
    <t>INE852F01015</t>
  </si>
  <si>
    <t>Transportation</t>
  </si>
  <si>
    <t>Ion Exchange (India) Ltd</t>
  </si>
  <si>
    <t>INE570A01014</t>
  </si>
  <si>
    <t>S J S Enterprises Ltd</t>
  </si>
  <si>
    <t>INE284S01014</t>
  </si>
  <si>
    <t>IDFC Ltd</t>
  </si>
  <si>
    <t>INE043D01016</t>
  </si>
  <si>
    <t>Shankara Building Products Ltd</t>
  </si>
  <si>
    <t>INE274V01019</t>
  </si>
  <si>
    <t>Techno Electric &amp; Engineering Co Ltd</t>
  </si>
  <si>
    <t>INE285K01026</t>
  </si>
  <si>
    <t>Music Broadcast Ltd</t>
  </si>
  <si>
    <t>INE919I01024</t>
  </si>
  <si>
    <t>Navneet Education Ltd</t>
  </si>
  <si>
    <t>INE060A01024</t>
  </si>
  <si>
    <t>Printing &amp; Publication</t>
  </si>
  <si>
    <t>Chemplast Sanmar Ltd</t>
  </si>
  <si>
    <t>INE488A01050</t>
  </si>
  <si>
    <t>Latent View Analytics Ltd</t>
  </si>
  <si>
    <t>INE0I7C01011</t>
  </si>
  <si>
    <t>G R Infraprojects Ltd</t>
  </si>
  <si>
    <t>INE201P01022</t>
  </si>
  <si>
    <t>Metropolis Healthcare Ltd</t>
  </si>
  <si>
    <t>INE112L01020</t>
  </si>
  <si>
    <t>Healthcare Services</t>
  </si>
  <si>
    <t>Indoco Remedies Ltd</t>
  </si>
  <si>
    <t>INE873D01024</t>
  </si>
  <si>
    <t>Hitachi Energy India Ltd</t>
  </si>
  <si>
    <t>INE07Y701011</t>
  </si>
  <si>
    <t>Vijaya Diagnostic Centre Ltd</t>
  </si>
  <si>
    <t>INE043W01024</t>
  </si>
  <si>
    <t>Ramco Systems Ltd</t>
  </si>
  <si>
    <t>INE246B01019</t>
  </si>
  <si>
    <t>HT Media Ltd</t>
  </si>
  <si>
    <t>INE501G01024</t>
  </si>
  <si>
    <t>Media</t>
  </si>
  <si>
    <t>Crompton Greaves Consumer Electricals Ltd</t>
  </si>
  <si>
    <t>INE299U01018</t>
  </si>
  <si>
    <t>Apollo Hospitals Enterprise Ltd</t>
  </si>
  <si>
    <t>INE437A01024</t>
  </si>
  <si>
    <t>The Ramco Cements Ltd</t>
  </si>
  <si>
    <t>INE331A01037</t>
  </si>
  <si>
    <t>Oberoi Realty Ltd</t>
  </si>
  <si>
    <t>INE093I01010</t>
  </si>
  <si>
    <t>Emami Ltd</t>
  </si>
  <si>
    <t>INE548C01032</t>
  </si>
  <si>
    <t>Cholamandalam Financial Holdings Ltd</t>
  </si>
  <si>
    <t>INE149A01033</t>
  </si>
  <si>
    <t>Mphasis Ltd</t>
  </si>
  <si>
    <t>INE356A01018</t>
  </si>
  <si>
    <t>Indian Hotels Co Ltd</t>
  </si>
  <si>
    <t>INE053A01029</t>
  </si>
  <si>
    <t>Ashok Leyland Ltd</t>
  </si>
  <si>
    <t>INE208A01029</t>
  </si>
  <si>
    <t>J.K. Cement Ltd</t>
  </si>
  <si>
    <t>INE823G01014</t>
  </si>
  <si>
    <t>Trent Ltd</t>
  </si>
  <si>
    <t>INE849A01020</t>
  </si>
  <si>
    <t>Sundram Fasteners Ltd</t>
  </si>
  <si>
    <t>INE387A01021</t>
  </si>
  <si>
    <t>IPCA Laboratories Ltd</t>
  </si>
  <si>
    <t>INE571A01020</t>
  </si>
  <si>
    <t>Coromandel International Ltd</t>
  </si>
  <si>
    <t>INE169A01031</t>
  </si>
  <si>
    <t>Fertilisers</t>
  </si>
  <si>
    <t>Container Corporation Of India Ltd</t>
  </si>
  <si>
    <t>INE111A01025</t>
  </si>
  <si>
    <t>Apollo Tyres Ltd</t>
  </si>
  <si>
    <t>INE438A01022</t>
  </si>
  <si>
    <t>Sundaram Finance Ltd</t>
  </si>
  <si>
    <t>INE660A01013</t>
  </si>
  <si>
    <t>Escorts Ltd</t>
  </si>
  <si>
    <t>INE042A01014</t>
  </si>
  <si>
    <t>Bata India Ltd</t>
  </si>
  <si>
    <t>INE176A01028</t>
  </si>
  <si>
    <t>Persistent Systems Ltd</t>
  </si>
  <si>
    <t>INE262H01013</t>
  </si>
  <si>
    <t>Aarti Industries Ltd</t>
  </si>
  <si>
    <t>INE769A01020</t>
  </si>
  <si>
    <t>Phoenix Mills Ltd</t>
  </si>
  <si>
    <t>INE211B01039</t>
  </si>
  <si>
    <t>Kajaria Ceramics Ltd</t>
  </si>
  <si>
    <t>INE217B01036</t>
  </si>
  <si>
    <t>PI Industries Ltd</t>
  </si>
  <si>
    <t>INE603J01030</t>
  </si>
  <si>
    <t>EPL Ltd</t>
  </si>
  <si>
    <t>INE255A01020</t>
  </si>
  <si>
    <t>Indraprastha Gas Ltd</t>
  </si>
  <si>
    <t>INE203G01027</t>
  </si>
  <si>
    <t>CG Power and Industrial Solutions Ltd</t>
  </si>
  <si>
    <t>INE067A01029</t>
  </si>
  <si>
    <t>INE053A20011</t>
  </si>
  <si>
    <t>Asian Paints Ltd</t>
  </si>
  <si>
    <t>INE021A01026</t>
  </si>
  <si>
    <t>GTPL Hathway Ltd</t>
  </si>
  <si>
    <t>INE869I01013</t>
  </si>
  <si>
    <t>Caplin Point Laboratories Ltd</t>
  </si>
  <si>
    <t>INE475E01026</t>
  </si>
  <si>
    <t>Ujjivan Financial Services Ltd</t>
  </si>
  <si>
    <t>INE334L01012</t>
  </si>
  <si>
    <t>Hemisphere Properties India Ltd</t>
  </si>
  <si>
    <t>INE0AJG01018</t>
  </si>
  <si>
    <t>INE696201123</t>
  </si>
  <si>
    <t>Cipla Ltd</t>
  </si>
  <si>
    <t>INE059A01026</t>
  </si>
  <si>
    <t>KEI Industries Ltd</t>
  </si>
  <si>
    <t>INE878B01027</t>
  </si>
  <si>
    <t>Interglobe Aviation Ltd</t>
  </si>
  <si>
    <t>INE646L01027</t>
  </si>
  <si>
    <t>SBI Life Insurance Co Ltd</t>
  </si>
  <si>
    <t>INE123W01016</t>
  </si>
  <si>
    <t>Insurance</t>
  </si>
  <si>
    <t>IndusInd Bank Ltd</t>
  </si>
  <si>
    <t>INE095A01012</t>
  </si>
  <si>
    <t>Orient Cement Ltd</t>
  </si>
  <si>
    <t>INE876N01018</t>
  </si>
  <si>
    <t>Somany Ceramics Ltd</t>
  </si>
  <si>
    <t>INE355A01028</t>
  </si>
  <si>
    <t>United Spirits Ltd</t>
  </si>
  <si>
    <t>INE854D01024</t>
  </si>
  <si>
    <t>ITD Cementation India Ltd</t>
  </si>
  <si>
    <t>INE686A01026</t>
  </si>
  <si>
    <t>Cummins India Ltd</t>
  </si>
  <si>
    <t>INE298A01020</t>
  </si>
  <si>
    <t>Marico Ltd</t>
  </si>
  <si>
    <t>INE196A01026</t>
  </si>
  <si>
    <t>Aditya Birla Capital Ltd</t>
  </si>
  <si>
    <t>INE674K01013</t>
  </si>
  <si>
    <t>Sun Pharmaceutical Industries Ltd</t>
  </si>
  <si>
    <t>INE044A01036</t>
  </si>
  <si>
    <t>Arvind Fashions Ltd</t>
  </si>
  <si>
    <t>INE955V01021</t>
  </si>
  <si>
    <t>Mahindra CIE Automotive Ltd</t>
  </si>
  <si>
    <t>INE536H01010</t>
  </si>
  <si>
    <t>Torrent Pharmaceuticals Ltd</t>
  </si>
  <si>
    <t>INE685A01028</t>
  </si>
  <si>
    <t>SKF India Ltd</t>
  </si>
  <si>
    <t>INE640A01023</t>
  </si>
  <si>
    <t>HDFC Life Insurance Co Ltd</t>
  </si>
  <si>
    <t>INE795G01014</t>
  </si>
  <si>
    <t>Ultratech Cement Ltd</t>
  </si>
  <si>
    <t>INE481G01011</t>
  </si>
  <si>
    <t>Hindalco Industries Ltd</t>
  </si>
  <si>
    <t>INE038A01020</t>
  </si>
  <si>
    <t>Non - Ferrous Metals</t>
  </si>
  <si>
    <t>Reliance Industries Ltd</t>
  </si>
  <si>
    <t>INE002A01018</t>
  </si>
  <si>
    <t>Puravankara Ltd</t>
  </si>
  <si>
    <t>INE323I01011</t>
  </si>
  <si>
    <t>NRB Bearings Ltd</t>
  </si>
  <si>
    <t>INE349A01021</t>
  </si>
  <si>
    <t>Gujarat Pipavav Port Ltd</t>
  </si>
  <si>
    <t>INE517F01014</t>
  </si>
  <si>
    <t>Motilal Oswal Financial Services Ltd</t>
  </si>
  <si>
    <t>INE338I01027</t>
  </si>
  <si>
    <t>Godrej Properties Ltd</t>
  </si>
  <si>
    <t>INE484J01027</t>
  </si>
  <si>
    <t>AIA Group Ltd</t>
  </si>
  <si>
    <t>HK0000069689</t>
  </si>
  <si>
    <t>JD.Com Inc</t>
  </si>
  <si>
    <t>KYG8208B1014</t>
  </si>
  <si>
    <t>Bank Central Asia Tbk Pt</t>
  </si>
  <si>
    <t>ID1000109507</t>
  </si>
  <si>
    <t>Naver Corp</t>
  </si>
  <si>
    <t>KR7035420009</t>
  </si>
  <si>
    <t>Meituan Dianping</t>
  </si>
  <si>
    <t>KYG596691041</t>
  </si>
  <si>
    <t>China Merchants Bank Co Ltd</t>
  </si>
  <si>
    <t>CNE1000002M1</t>
  </si>
  <si>
    <t>SK Hynix Inc</t>
  </si>
  <si>
    <t>KR7000660001</t>
  </si>
  <si>
    <t>Guangzhou Tinci Materials Technology Co Ltd</t>
  </si>
  <si>
    <t>CNE100001RG4</t>
  </si>
  <si>
    <t>DBS Group Holdings Ltd</t>
  </si>
  <si>
    <t>SG1L01001701</t>
  </si>
  <si>
    <t>China Mengniu Dairy Co. Ltd</t>
  </si>
  <si>
    <t>KYG210961051</t>
  </si>
  <si>
    <t>Techtronic Industries Co. Ltd</t>
  </si>
  <si>
    <t>HK0669013440</t>
  </si>
  <si>
    <t>Midea Group Co Ltd</t>
  </si>
  <si>
    <t>CNE100001QQ5</t>
  </si>
  <si>
    <t>Longi Green Energy Technology Co Ltd</t>
  </si>
  <si>
    <t>CNE100001FR6</t>
  </si>
  <si>
    <t>Yum China Holdings INC</t>
  </si>
  <si>
    <t>US98850P1093</t>
  </si>
  <si>
    <t>Sea Ltd (ADR)</t>
  </si>
  <si>
    <t>US81141R1005</t>
  </si>
  <si>
    <t>Hua Hong Semiconductor Ltd</t>
  </si>
  <si>
    <t>HK0000218211</t>
  </si>
  <si>
    <t>Kweichow Moutai Co. Ltd, A</t>
  </si>
  <si>
    <t>CNE0000018R8</t>
  </si>
  <si>
    <t>Country Garden Services Holdings Co Ltd</t>
  </si>
  <si>
    <t>KYG2453A1085</t>
  </si>
  <si>
    <t>China Resources Land Ltd</t>
  </si>
  <si>
    <t>KYG2108Y1052</t>
  </si>
  <si>
    <t>Ping An Insurance (Group) Co. Of China Ltd, H</t>
  </si>
  <si>
    <t>CNE1000003X6</t>
  </si>
  <si>
    <t>Budweiser Brewing Co APAC Ltd</t>
  </si>
  <si>
    <t>KYG1674K1013</t>
  </si>
  <si>
    <t>SM Investments Corp</t>
  </si>
  <si>
    <t>PHY806761029</t>
  </si>
  <si>
    <t>Will Semiconductor Co Ltd</t>
  </si>
  <si>
    <t>CNE100002XM8</t>
  </si>
  <si>
    <t>Engineering Services</t>
  </si>
  <si>
    <t>Semen Indonesia (Persero) Tbk PT</t>
  </si>
  <si>
    <t>ID1000106800</t>
  </si>
  <si>
    <t>Trip.Com Group Ltd, (ADR)</t>
  </si>
  <si>
    <t>US89677Q1076</t>
  </si>
  <si>
    <t>Indocement Tunggal Prakarsa Tbk Pt</t>
  </si>
  <si>
    <t>ID1000061302</t>
  </si>
  <si>
    <t>Beijing Oriental Yuhong Waterproof Technology Co Ltd</t>
  </si>
  <si>
    <t>CNE100000CS3</t>
  </si>
  <si>
    <t>The Siam Cement PCL, Fgn.</t>
  </si>
  <si>
    <t>TH0003010Z12</t>
  </si>
  <si>
    <t>Bangkok Dusit Medical Services Pcl</t>
  </si>
  <si>
    <t>TH0264A10Z12</t>
  </si>
  <si>
    <t>Jiangsu Hengrui Medicine Co Ltd</t>
  </si>
  <si>
    <t>CNE0000014W7</t>
  </si>
  <si>
    <t>Weichai Power Co Ltd</t>
  </si>
  <si>
    <t>CNE1000004L9</t>
  </si>
  <si>
    <t>China Resources Cement Holdings Ltd</t>
  </si>
  <si>
    <t>KYG2113L1068</t>
  </si>
  <si>
    <t>Minor International Pcl, Fgn.</t>
  </si>
  <si>
    <t>TH0128B10Z17</t>
  </si>
  <si>
    <t>ACE Hardware Indonesia Tbk Pt</t>
  </si>
  <si>
    <t>ID1000125503</t>
  </si>
  <si>
    <t>Laobaixing Pharmacy Chain Jsc</t>
  </si>
  <si>
    <t>CNE1000023Q8</t>
  </si>
  <si>
    <t>Alibaba Health Information Technology Ltd</t>
  </si>
  <si>
    <t>BMG0171K1018</t>
  </si>
  <si>
    <t>Minor International PCL- Warrants (31-July-2023)</t>
  </si>
  <si>
    <t>TH0128053707</t>
  </si>
  <si>
    <t>TH0128053509</t>
  </si>
  <si>
    <t>TH0128054200</t>
  </si>
  <si>
    <t>Bajaj Finance Ltd</t>
  </si>
  <si>
    <t>INE296A01024</t>
  </si>
  <si>
    <t>Bajaj Finserv Ltd</t>
  </si>
  <si>
    <t>INE918I01018</t>
  </si>
  <si>
    <t>Titan Co Ltd</t>
  </si>
  <si>
    <t>INE280A01028</t>
  </si>
  <si>
    <t>Wipro Ltd</t>
  </si>
  <si>
    <t>INE075A01022</t>
  </si>
  <si>
    <t>Tata Steel Ltd</t>
  </si>
  <si>
    <t>INE081A01012</t>
  </si>
  <si>
    <t>Ferrous Metals</t>
  </si>
  <si>
    <t>Nestle India Ltd</t>
  </si>
  <si>
    <t>INE239A01016</t>
  </si>
  <si>
    <t>Divi's Laboratories Ltd</t>
  </si>
  <si>
    <t>INE361B01024</t>
  </si>
  <si>
    <t>JSW Steel Ltd</t>
  </si>
  <si>
    <t>INE019A01038</t>
  </si>
  <si>
    <t>Adani Ports and Special Economic Zone Ltd</t>
  </si>
  <si>
    <t>INE742F01042</t>
  </si>
  <si>
    <t>Britannia Industries Ltd</t>
  </si>
  <si>
    <t>INE216A01030</t>
  </si>
  <si>
    <t>UPL Ltd</t>
  </si>
  <si>
    <t>INE628A01036</t>
  </si>
  <si>
    <t>Shree Cement Ltd</t>
  </si>
  <si>
    <t>INE070A01015</t>
  </si>
  <si>
    <t>Eicher Motors Ltd</t>
  </si>
  <si>
    <t>INE066A01021</t>
  </si>
  <si>
    <t>Yes Bank Ltd</t>
  </si>
  <si>
    <t>INE528G01035</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</si>
  <si>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</si>
  <si>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</si>
  <si>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</si>
  <si>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</si>
  <si>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</si>
  <si>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</si>
  <si>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</si>
  <si>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</si>
  <si>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</si>
  <si>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</si>
  <si>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</si>
  <si>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</si>
  <si>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</si>
  <si>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INF090I01VS3</t>
  </si>
  <si>
    <t>Franklin India Short Term Income Plan - Segregated Portfolio 2 - 10.90% Vodafone Idea Ltd 02 Sep 2023 - Direct - 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</si>
  <si>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</si>
  <si>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</si>
  <si>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</si>
  <si>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</si>
  <si>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</si>
  <si>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</si>
  <si>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</si>
  <si>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</si>
  <si>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</si>
  <si>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</si>
  <si>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INF090I01WD3</t>
  </si>
  <si>
    <t>Franklin India Dynamic Accrual Fund - Segregated Portfolio 2 - 10.90% Vodafone Idea Ltd 02 Sep 2023 - Direct - Growth Plan</t>
  </si>
  <si>
    <t>INF090I01TX7</t>
  </si>
  <si>
    <t>Franklin India Prima Fund Direct-Growth Plan</t>
  </si>
  <si>
    <t>INF090I01FH9</t>
  </si>
  <si>
    <t>Franklin India Flexi Cap Fund-Direct Growth Plan (Formerly known as Franklin India Equity Fund)</t>
  </si>
  <si>
    <t>INF090I01FK3</t>
  </si>
  <si>
    <t>% to Net Assets(Hedged &amp; Unhedged)</t>
  </si>
  <si>
    <t>Bharti Airtel Ltd - Partly Paid</t>
  </si>
  <si>
    <t>d) Outstanding derivative exposure as % to net assets</t>
  </si>
  <si>
    <t>e) Portfolio Turnover Ratio during the Half - year 30-Nov-2021</t>
  </si>
  <si>
    <t>f) Average Maturity as on 30-Nov-2021</t>
  </si>
  <si>
    <t xml:space="preserve">g) During the month additional instances of fair valuation/deviation from valuation price provided by the valuation agencies </t>
  </si>
  <si>
    <t>Globsyn Technologies Ltd ** ^^</t>
  </si>
  <si>
    <t>Numero Uno International Ltd ** ^^</t>
  </si>
  <si>
    <t>^^ Securities are fair valued</t>
  </si>
  <si>
    <t>https://www.franklintempletonindia.com/investor/reports?firstFilter-4</t>
  </si>
  <si>
    <t>Brillio Technologies Pvt Ltd ** ^^</t>
  </si>
  <si>
    <t xml:space="preserve">c) Total outstanding position (as at Nov 30, 2021) in Derivative Instruments (Gross Notional) </t>
  </si>
  <si>
    <t>NIL</t>
  </si>
  <si>
    <t>Quantum Information Services ** ^^</t>
  </si>
  <si>
    <t>Chennai Interactive Business Services Pvt Ltd **  ^^</t>
  </si>
  <si>
    <t>Quantum Information Systems ** ^^</t>
  </si>
  <si>
    <t>Rs. 10,220.16 Lacs</t>
  </si>
  <si>
    <t>Franklin India Feeder - Templeton European Opportunities Fund</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</si>
  <si>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</si>
  <si>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</si>
  <si>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</si>
  <si>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Franklin India Dynamic Accrual Fund (No. of Segregated Portfolios in the Scheme- 3) - (under winding up) Direct-Growth Plan ^^ $$$</t>
  </si>
  <si>
    <t>Rs. 1,463.50 Lacs</t>
  </si>
  <si>
    <t xml:space="preserve">f) During the month additional instances of fair valuation/deviation from valuation price provided by the valuation agencies </t>
  </si>
  <si>
    <t>Franklin India Flexi Cap Fund ^</t>
  </si>
  <si>
    <t>^ Franklin India Equity Fund is renamed as Franklin India Flexi Cap Fund effective Jan 29, 2021.</t>
  </si>
  <si>
    <t>Outstanding position in Derivative Instruments (Rs. in Lakhs)
Long / (Short)</t>
  </si>
  <si>
    <t>Outstanding derivative exposure as % to net assets
Long / (Short )</t>
  </si>
  <si>
    <t>b) Index Future</t>
  </si>
  <si>
    <t>Nifty Index Future  - 25-Nov-21</t>
  </si>
  <si>
    <t>Minor International PCL - Warrants (05-May-2023)</t>
  </si>
  <si>
    <t>Minor International PCL - Warrants (15-Feb-2024)</t>
  </si>
  <si>
    <t>Franklin India Dynamic Accrual Fund- Segregated Portfolio 3- 9.50% Yes Bank Ltd CO 23 Dec 2116-Direct-Growth Plan</t>
  </si>
  <si>
    <t>Franklin India Short Term Income Plan-Segregated Portfolio 3- 9.50% Yes Bank Ltd CO 23 Dec 2116-Direct-Growth Plan</t>
  </si>
  <si>
    <t>Franklin India Liquid Fund</t>
  </si>
  <si>
    <t>Rating</t>
  </si>
  <si>
    <t>INE001A07SN2</t>
  </si>
  <si>
    <t>6.22% Housing Development Finance Corporation Ltd (10-Dec-2021) **</t>
  </si>
  <si>
    <t>INE261F14II8</t>
  </si>
  <si>
    <t>National Bank For Agriculture &amp; Rural Development (25-Jan-2022) **@</t>
  </si>
  <si>
    <t>INE242A14VH4</t>
  </si>
  <si>
    <t>Indian Oil Corporation Ltd (17-Dec-2021) **@</t>
  </si>
  <si>
    <t>INE763G14LC8</t>
  </si>
  <si>
    <t>ICICI Securities Ltd (21-Dec-2021) **@</t>
  </si>
  <si>
    <t>INE556F14HY0</t>
  </si>
  <si>
    <t>Small Industries Development Bank Of India (28-Dec-2021) **@</t>
  </si>
  <si>
    <t>CARE A1+</t>
  </si>
  <si>
    <t>INE018A14IJ1</t>
  </si>
  <si>
    <t>Larsen &amp; Toubro Ltd (28-Dec-2021) **@</t>
  </si>
  <si>
    <t>INE002A14JH7</t>
  </si>
  <si>
    <t>Reliance Industries Ltd (28-Dec-2021) **@</t>
  </si>
  <si>
    <t>INE178A14HB2</t>
  </si>
  <si>
    <t>Chennai Petroleum Corporation Ltd (03-Feb-2022) **@</t>
  </si>
  <si>
    <t>INE01C314155</t>
  </si>
  <si>
    <t>Bajaj Financial Securities Ltd (21-Jan-2022) **@</t>
  </si>
  <si>
    <t>INE891K14KL2</t>
  </si>
  <si>
    <t>Axis Finance Ltd (10-Dec-2021)@</t>
  </si>
  <si>
    <t>INE002A14JG9</t>
  </si>
  <si>
    <t>Reliance Industries Ltd (17-Dec-2021) **@</t>
  </si>
  <si>
    <t>IN002021X264</t>
  </si>
  <si>
    <t>91 DTB (09-Dec-2021)</t>
  </si>
  <si>
    <t>IN002021X272</t>
  </si>
  <si>
    <t>91 DTB (16-Dec-2021)</t>
  </si>
  <si>
    <t>IN002021Y114</t>
  </si>
  <si>
    <t>182 DTB (16-Dec-2021)</t>
  </si>
  <si>
    <t>IN002021X280</t>
  </si>
  <si>
    <t>91 DTB (23-Dec-2021)</t>
  </si>
  <si>
    <t>IN002021Y130</t>
  </si>
  <si>
    <t>182 DTB (30-Dec-2021)</t>
  </si>
  <si>
    <t>IN0020060037</t>
  </si>
  <si>
    <t>8.20% GOI 2022 (15-Feb-2022)</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</si>
  <si>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</si>
  <si>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</si>
  <si>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</si>
  <si>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</si>
  <si>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</si>
  <si>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</si>
  <si>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</si>
  <si>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</si>
  <si>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</si>
  <si>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</si>
  <si>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</si>
  <si>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</si>
  <si>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</si>
  <si>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</si>
  <si>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</si>
  <si>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30-Nov-2021</t>
  </si>
  <si>
    <t>e) Product labeling and risk-o-meter</t>
  </si>
  <si>
    <t>Risk level based on portfolio as on November 30, 2021</t>
  </si>
  <si>
    <t>Primary Benchmark: CRISIL Liquid Fund Index</t>
  </si>
  <si>
    <t>Risk level of primary benchmark as on November 30, 2021</t>
  </si>
  <si>
    <t>Franklin India Overnight Fund</t>
  </si>
  <si>
    <t xml:space="preserve">      Daily IDCW Plan</t>
  </si>
  <si>
    <t xml:space="preserve">      Weekly IDCW Plan</t>
  </si>
  <si>
    <t xml:space="preserve">      Direct Daily IDCW Plan</t>
  </si>
  <si>
    <t xml:space="preserve">      Direct Weekly IDCW Plan</t>
  </si>
  <si>
    <t>Primary Benchmark: CRISIL Overnight Index</t>
  </si>
  <si>
    <t>Franklin India Savings Fund</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</si>
  <si>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</si>
  <si>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</si>
  <si>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</si>
  <si>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</si>
  <si>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</si>
  <si>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</si>
  <si>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</si>
  <si>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 **</t>
  </si>
  <si>
    <t>INE040A16CI5</t>
  </si>
  <si>
    <t>HDFC Bank Ltd (17-Aug-2022) **</t>
  </si>
  <si>
    <t>INE261F16587</t>
  </si>
  <si>
    <t>National Bank For Agriculture &amp; Rural Development (08-Feb-2022) **</t>
  </si>
  <si>
    <t>INE261F16603</t>
  </si>
  <si>
    <t>National Bank For Agriculture &amp; Rural Development (24-Feb-2022) **</t>
  </si>
  <si>
    <t>INE027E14KT9</t>
  </si>
  <si>
    <t>L&amp;T Finance Ltd (28-Jan-2022) **@</t>
  </si>
  <si>
    <t>INE377Y14801</t>
  </si>
  <si>
    <t>Bajaj Housing Finance Ltd (24-Feb-2022) **@</t>
  </si>
  <si>
    <t>INE916D14Y56</t>
  </si>
  <si>
    <t>Kotak Mahindra Prime Ltd (15-Apr-2022) **@</t>
  </si>
  <si>
    <t>INE763G14KK3</t>
  </si>
  <si>
    <t>ICICI Securities Ltd (25-Mar-2022) **@</t>
  </si>
  <si>
    <t>INE296A14RI6</t>
  </si>
  <si>
    <t>Bajaj Finance Ltd (16-Feb-2022) **@</t>
  </si>
  <si>
    <t>INE121A14TH4</t>
  </si>
  <si>
    <t>Cholamandalam Investment and Finance Co Ltd (14-Mar-2022) **@</t>
  </si>
  <si>
    <t>IN002021Y122</t>
  </si>
  <si>
    <t>182 DTB (23-Dec-2021)</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</si>
  <si>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</si>
  <si>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</si>
  <si>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</si>
  <si>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</si>
  <si>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</si>
  <si>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</si>
  <si>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</si>
  <si>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</si>
  <si>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NIFTY Money Market Index</t>
  </si>
  <si>
    <t>Franklin India Floating Rate Fund</t>
  </si>
  <si>
    <t>INE261F08BQ8</t>
  </si>
  <si>
    <t>6.70% National Bank For Agriculture &amp; Rural Development (11-Nov-2022) **</t>
  </si>
  <si>
    <t>INE831R07268</t>
  </si>
  <si>
    <t>Aditya Birla Housing Finance Ltd (364DTB +250 Bps) (17-Feb-2023) **</t>
  </si>
  <si>
    <t>ICRA AAA</t>
  </si>
  <si>
    <t>INE651J07739</t>
  </si>
  <si>
    <t>JM Financial Credit Solutions Ltd (1Y SBI MCLR + 460 Bps) (23-Jul-2024)</t>
  </si>
  <si>
    <t>ICRA AA</t>
  </si>
  <si>
    <t>INE514E14PS7</t>
  </si>
  <si>
    <t>Export-Import Bank Of India (30-Dec-2021) **@</t>
  </si>
  <si>
    <t>INE975F14VY3</t>
  </si>
  <si>
    <t>Kotak Mahindra Investments Ltd (04-May-2022) **@</t>
  </si>
  <si>
    <t>INE115A14DE7</t>
  </si>
  <si>
    <t>LIC Housing Finance Ltd (07-Jul-2022) **@</t>
  </si>
  <si>
    <t>IN0020160084</t>
  </si>
  <si>
    <t>GOI FRB 2024 (07-Nov-2024)</t>
  </si>
  <si>
    <t>IN0020200120</t>
  </si>
  <si>
    <t>GOI FRB 2033 (22-Sep-2033)</t>
  </si>
  <si>
    <t>IN0020180041</t>
  </si>
  <si>
    <t>GOI FRB 2031 (07-Dec-2031)</t>
  </si>
  <si>
    <t>IN0020210137</t>
  </si>
  <si>
    <t>GOI FRB 2034 (30-Oct-2034)</t>
  </si>
  <si>
    <t>IN0020200211</t>
  </si>
  <si>
    <t>4.48% GOI 2023 (02-Nov-2023)</t>
  </si>
  <si>
    <t>IN0020210160</t>
  </si>
  <si>
    <t>GOI FRB 2028 (04-Oct-2028)</t>
  </si>
  <si>
    <t>IN0020160050</t>
  </si>
  <si>
    <t>6.84% GOI 2022 (19-Dec-2022)</t>
  </si>
  <si>
    <t>FIFRF: Effective December 1, 2021, the benchmark of the scheme has been changed from Crisil Liquid Fund Index to CRISIL Low Duration Debt Index</t>
  </si>
  <si>
    <t>Franklin India Corporate Debt Fund</t>
  </si>
  <si>
    <t>INE861G08019</t>
  </si>
  <si>
    <t>8.62% Food Corporation Of India (22-Mar-2023) **</t>
  </si>
  <si>
    <t>ICRA AAA(CE)</t>
  </si>
  <si>
    <t>INE941D07133</t>
  </si>
  <si>
    <t>8.45% Sikka Ports &amp; Terminals Ltd (12-Jun-2023) **</t>
  </si>
  <si>
    <t>INE001A07SE1</t>
  </si>
  <si>
    <t>7.50% Housing Development Finance Corporation Ltd (08-Jan-2025) **</t>
  </si>
  <si>
    <t>INE163N08065</t>
  </si>
  <si>
    <t>8.60% ONGC Petro Additions Ltd (11-Mar-2022) **</t>
  </si>
  <si>
    <t>CARE AAA(CE)</t>
  </si>
  <si>
    <t>INE163N08073</t>
  </si>
  <si>
    <t>8.85% ONGC Petro Additions Ltd (19-Apr-2022) **</t>
  </si>
  <si>
    <t>INE134E08JC3</t>
  </si>
  <si>
    <t>7.44% Power Finance Corporation Ltd (11-Jun-2027) **</t>
  </si>
  <si>
    <t>INE020B08CM4</t>
  </si>
  <si>
    <t>6.99% REC Ltd (30-Sep-2024) **</t>
  </si>
  <si>
    <t>INE020B08AM8</t>
  </si>
  <si>
    <t>7.09% REC Ltd (17-Oct-2022) **</t>
  </si>
  <si>
    <t>INE053F07CC9</t>
  </si>
  <si>
    <t>6.19% Indian Railway Finance Corporation Ltd (28-Apr-2023) **</t>
  </si>
  <si>
    <t>INE557F08FJ5</t>
  </si>
  <si>
    <t>5.80% National Housing Bank (15-May-2023) **</t>
  </si>
  <si>
    <t>INE261F08BI5</t>
  </si>
  <si>
    <t>7.90% National Bank For Agriculture &amp; Rural Development (18-Apr-2022) **</t>
  </si>
  <si>
    <t>INE906B07FG1</t>
  </si>
  <si>
    <t>7.60% National Highways Authority Of India (18-Mar-2022) **</t>
  </si>
  <si>
    <t>INE242A08460</t>
  </si>
  <si>
    <t>5.05% Indian Oil Corporation Ltd (25-Nov-2022)</t>
  </si>
  <si>
    <t>INE115A07NM3</t>
  </si>
  <si>
    <t>0.00% LIC Housing Finance Ltd (25-Feb-2022) **</t>
  </si>
  <si>
    <t>INE094A08036</t>
  </si>
  <si>
    <t>7.00% Hindustan Petroleum Corporation Ltd (14-Aug-2024) **</t>
  </si>
  <si>
    <t>INE848E07989</t>
  </si>
  <si>
    <t>7.52% NHPC Ltd (06-Jun-2023) **</t>
  </si>
  <si>
    <t>CARE AAA</t>
  </si>
  <si>
    <t>INE295J08022</t>
  </si>
  <si>
    <t>9.90% Coastal Gujarat Power Ltd (25-Aug-2028) **</t>
  </si>
  <si>
    <t>CARE AA(CE)</t>
  </si>
  <si>
    <t>INE906B07FE6</t>
  </si>
  <si>
    <t>7.17% National Highways Authority Of India (23-Dec-2021)</t>
  </si>
  <si>
    <t>INE115A07PA3</t>
  </si>
  <si>
    <t>5.23% LIC Housing Finance Ltd (26-Jul-2023) **</t>
  </si>
  <si>
    <t>INE053F07BB3</t>
  </si>
  <si>
    <t>8.25% Indian Railway Finance Corporation Ltd (28-Feb-2024) **</t>
  </si>
  <si>
    <t>INE020B08930</t>
  </si>
  <si>
    <t>8.30% REC Ltd (10-Apr-2025) **</t>
  </si>
  <si>
    <t>INE134E08KH0</t>
  </si>
  <si>
    <t>7.42% Power Finance Corporation Ltd (19-Nov-2024) **</t>
  </si>
  <si>
    <t>INE721A08DC8</t>
  </si>
  <si>
    <t>10.25% Shriram Transport Finance Co Ltd (26-Apr-2024) **</t>
  </si>
  <si>
    <t>CRISIL AA+</t>
  </si>
  <si>
    <t>INE134E08KN8</t>
  </si>
  <si>
    <t>6.98% Power Finance Corporation Ltd (20-Apr-2023) **</t>
  </si>
  <si>
    <t>INE261F08AI7</t>
  </si>
  <si>
    <t>8.60% National Bank For Agriculture &amp; Rural Development (31-Jan-2022)</t>
  </si>
  <si>
    <t>INE134E08JW1</t>
  </si>
  <si>
    <t>8.18% Power Finance Corporation Ltd (19-Mar-2022) **</t>
  </si>
  <si>
    <t>INE018A08AR3</t>
  </si>
  <si>
    <t>7.87% Larsen &amp; Toubro Ltd (18-Apr-2022) **</t>
  </si>
  <si>
    <t>INE134E08JY7</t>
  </si>
  <si>
    <t>9.25% Power Finance Corporation Ltd (25-Sep-2024) **</t>
  </si>
  <si>
    <t>INE115A07NW2</t>
  </si>
  <si>
    <t>0.00% LIC Housing Finance Ltd (04-May-2022) **</t>
  </si>
  <si>
    <t>INE556F08JI1</t>
  </si>
  <si>
    <t>8.81% Small Industries Development Bank Of India (25-Jan-2022) **</t>
  </si>
  <si>
    <t>INE860H07GE0</t>
  </si>
  <si>
    <t>0.00% Aditya Birla Finance Ltd (08-Apr-2022) **</t>
  </si>
  <si>
    <t>INE029A07075</t>
  </si>
  <si>
    <t>7.35% Bharat Petroleum Corporation Ltd (10-Mar-2022) **</t>
  </si>
  <si>
    <t>INE238A162W8</t>
  </si>
  <si>
    <t>Axis Bank Ltd (11-May-2022) **</t>
  </si>
  <si>
    <t>IN0020170174</t>
  </si>
  <si>
    <t>7.17% GOI 2028 (08-Jan-2028)</t>
  </si>
  <si>
    <t>IN0020180025</t>
  </si>
  <si>
    <t>7.37% GOI 2023 (16-Apr-2023)</t>
  </si>
  <si>
    <t>IN0020170026</t>
  </si>
  <si>
    <t>6.79% GOI 2027 (15-May-2027)</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</si>
  <si>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</si>
  <si>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</si>
  <si>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</si>
  <si>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</si>
  <si>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</si>
  <si>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</si>
  <si>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 Product labeling and risk-o-meter</t>
  </si>
  <si>
    <t>Primary Benchmark: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</si>
  <si>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</si>
  <si>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</si>
  <si>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</si>
  <si>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</si>
  <si>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</si>
  <si>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</si>
  <si>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</si>
  <si>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</si>
  <si>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</si>
  <si>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</si>
  <si>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</si>
  <si>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</si>
  <si>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</si>
  <si>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 **</t>
  </si>
  <si>
    <t>INE906B07FT4</t>
  </si>
  <si>
    <t>7.27% National Highways Authority Of India (06-Jun-2022) **</t>
  </si>
  <si>
    <t>INE020B08DH2</t>
  </si>
  <si>
    <t>5.81% REC Ltd (31-Dec-2025)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</si>
  <si>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</si>
  <si>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</si>
  <si>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</si>
  <si>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</si>
  <si>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</si>
  <si>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</si>
  <si>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</si>
  <si>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</si>
  <si>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</si>
  <si>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</si>
  <si>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</si>
  <si>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</si>
  <si>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</si>
  <si>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</si>
  <si>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</si>
  <si>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</si>
  <si>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 **</t>
  </si>
  <si>
    <t>INE861G08035</t>
  </si>
  <si>
    <t>9.95% Food Corporation Of India (07-Mar-2022)</t>
  </si>
  <si>
    <t>CRISIL AAA(CE)</t>
  </si>
  <si>
    <t>INE020B08BM6</t>
  </si>
  <si>
    <t>8.35% REC Ltd (11-Mar-2022) **</t>
  </si>
  <si>
    <t>INE238A161W0</t>
  </si>
  <si>
    <t>Axis Bank Ltd (13-May-2022) **</t>
  </si>
  <si>
    <t>INE556F16861</t>
  </si>
  <si>
    <t>Small Industries Development Bank of India (25-Mar-2022) **</t>
  </si>
  <si>
    <t>Primary Benchmark: NIFTY Banking &amp; PSU Debt Index</t>
  </si>
  <si>
    <t>Franklin India Government Securities Fund</t>
  </si>
  <si>
    <t>IN002020Z402</t>
  </si>
  <si>
    <t>364 DTB (06-Jan-2022)</t>
  </si>
  <si>
    <t>IN0020210152</t>
  </si>
  <si>
    <t>6.67% GOI 2035 (15-Dec-2035)</t>
  </si>
  <si>
    <t>IN0020210095</t>
  </si>
  <si>
    <t>6.10% GOI 2031 (12-Jul-2031)</t>
  </si>
  <si>
    <t xml:space="preserve">      Quarterly IDCW Option</t>
  </si>
  <si>
    <t xml:space="preserve">      Direct Quarterly IDCW Option</t>
  </si>
  <si>
    <t>Primary Benchmark: NIFTY All Duration G-Sec Index (The Benchmark Index of the fund has been changed from I-Sec Li-bex effective September 8, 2021)</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</si>
  <si>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</si>
  <si>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</si>
  <si>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</si>
  <si>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</si>
  <si>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</si>
  <si>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</si>
  <si>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</si>
  <si>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</si>
  <si>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</si>
  <si>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</si>
  <si>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</si>
  <si>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</si>
  <si>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</si>
  <si>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INE848E07427</t>
  </si>
  <si>
    <t>8.78% NHPC Ltd (11-Feb-2022) **</t>
  </si>
  <si>
    <t xml:space="preserve">      IDCW Plan </t>
  </si>
  <si>
    <t>Primary Benchmark: CRISIL Composite Bond Fund Index</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</si>
  <si>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</si>
  <si>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</si>
  <si>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</si>
  <si>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</si>
  <si>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</si>
  <si>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</si>
  <si>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</si>
  <si>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</si>
  <si>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</si>
  <si>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</si>
  <si>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</si>
  <si>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</si>
  <si>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</si>
  <si>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</si>
  <si>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</si>
  <si>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</si>
  <si>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</si>
  <si>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</si>
  <si>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</si>
  <si>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</si>
  <si>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</si>
  <si>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</si>
  <si>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</si>
  <si>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</si>
  <si>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</si>
  <si>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</si>
  <si>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</si>
  <si>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</si>
  <si>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</si>
  <si>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</si>
  <si>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</si>
  <si>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(b) Privately Placed / Unlisted</t>
  </si>
  <si>
    <t>INE895D08790</t>
  </si>
  <si>
    <t>8.25% Tata Sons Pvt Ltd (23-Mar-2022) **</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</si>
  <si>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</si>
  <si>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</si>
  <si>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</si>
  <si>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</si>
  <si>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</si>
  <si>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</si>
  <si>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</si>
  <si>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</si>
  <si>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</si>
  <si>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</si>
  <si>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</si>
  <si>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INE01E708040</t>
  </si>
  <si>
    <t>10.32% Andhra Pradesh Capital Region Development Authority (16-Aug-2027) **</t>
  </si>
  <si>
    <t>CRISIL A+(CE)</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</si>
  <si>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</si>
  <si>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</si>
  <si>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</si>
  <si>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</si>
  <si>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</si>
  <si>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</si>
  <si>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</si>
  <si>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</si>
  <si>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 Growth</t>
  </si>
  <si>
    <t>Mutual Fund</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</si>
  <si>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</si>
  <si>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</si>
  <si>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</si>
  <si>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</si>
  <si>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</si>
  <si>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</si>
  <si>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Product labeling and risk-o-meter</t>
  </si>
  <si>
    <t>Franklin India Dynamic Accrual Fund - Segregated Portfolio 2 - 10.90% Vodafone Idea Ltd (02-Sep-2023)</t>
  </si>
  <si>
    <t>INE669E08318</t>
  </si>
  <si>
    <t>10.90% Vodafone Idea Ltd (02-Sep-2023) $$ ^^ **</t>
  </si>
  <si>
    <t>CARE B-</t>
  </si>
  <si>
    <t xml:space="preserve"> $$ Indicates securties below investment grade or default</t>
  </si>
  <si>
    <t>^^ Securities are fair valued. This amount only reflects the realizable value as on the date of disclosure and does not indicate any reduction or write-off of the amount repayable by the issuers.</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</si>
  <si>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</si>
  <si>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</si>
  <si>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</si>
  <si>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</si>
  <si>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</si>
  <si>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</si>
  <si>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INE157D08027</t>
  </si>
  <si>
    <t>11.40% Clix Capital Services Pvt Ltd (27-Jun-2023) **</t>
  </si>
  <si>
    <t>CARE A+</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</si>
  <si>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</si>
  <si>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</si>
  <si>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</si>
  <si>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Product labeling and risk-o-meter</t>
  </si>
  <si>
    <t>Primary Benchmark: NIFTY Low Duration Debt Index</t>
  </si>
  <si>
    <t>Franklin India Low Duration Fund-Segregated Portfolio 2 - 10.90% Vodafone Idea Ltd (02-Sep-2023)</t>
  </si>
  <si>
    <t>Franklin India Short-Term Income Plan (No. of segregated Portfolios in the scheme - 3) - (under winding up) $$$</t>
  </si>
  <si>
    <t>YTC</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</si>
  <si>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</si>
  <si>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</si>
  <si>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</si>
  <si>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</si>
  <si>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</si>
  <si>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</si>
  <si>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INE503A08028</t>
  </si>
  <si>
    <t>9.85% DCB Bank Ltd (18-Nov-2026) **</t>
  </si>
  <si>
    <t>ICRA A+</t>
  </si>
  <si>
    <t>INE080T07110</t>
  </si>
  <si>
    <t>14.15% Future Ideas Co Ltd (31-Jan-2023) $$ @@@ **</t>
  </si>
  <si>
    <t>INE946S07163</t>
  </si>
  <si>
    <t>13.55% Nufuture Digital (India) Ltd (31-Dec-2021) $$ @@@ **</t>
  </si>
  <si>
    <t>INE971Z07174</t>
  </si>
  <si>
    <t>13.00% Rivaaz Trade Ventures Pvt Ltd (30-Dec-2021) $$ @@@ **</t>
  </si>
  <si>
    <t>INE971Z07125</t>
  </si>
  <si>
    <t>12.25% Rivaaz Trade Ventures Pvt Ltd (30-Jun-2022) $$ @@@ **</t>
  </si>
  <si>
    <t>INE971Z07182</t>
  </si>
  <si>
    <t>13.00% Rivaaz Trade Ventures Pvt Ltd (30-Dec-2022) $$ @@@ **</t>
  </si>
  <si>
    <t>INE080T07102</t>
  </si>
  <si>
    <t>14.15% Future Ideas Co Ltd (31-Jan-2022)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</si>
  <si>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</si>
  <si>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</si>
  <si>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</si>
  <si>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</si>
  <si>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</si>
  <si>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by Future Ideas Co. Ltd. on July 31, 2020, October 31, 2020, January 31, 2021, April 30, 2021, July 31, 2021, October 31, 2021 and by Rivaaz Trade Ventures Pvt Ltd on July 31, 2020, August 31, 2020, September 30, 2020, October 31, 2020, November 7, 2020, December 30, 2020, June 30,2021.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</si>
  <si>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</si>
  <si>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</si>
  <si>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Product labeling and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</si>
  <si>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</si>
  <si>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</si>
  <si>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</si>
  <si>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</si>
  <si>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INE157D08019</t>
  </si>
  <si>
    <t>11.40% Clix Capital Services Pvt Ltd (25-May-2023)</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</si>
  <si>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</si>
  <si>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</si>
  <si>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</si>
  <si>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</si>
  <si>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</si>
  <si>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</si>
  <si>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</si>
  <si>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</si>
  <si>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</si>
  <si>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</si>
  <si>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</si>
  <si>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</si>
  <si>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Medium Duration Debt Index</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</si>
  <si>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</si>
  <si>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</si>
  <si>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</si>
  <si>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</si>
  <si>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</si>
  <si>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</si>
  <si>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</si>
  <si>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</si>
  <si>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</si>
  <si>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</si>
  <si>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 xml:space="preserve">b) During the month additional instances of fair valuation/deviation from valuation price provided by the valuation agencies </t>
  </si>
  <si>
    <t>h) For product labeling and risk-o-meter</t>
  </si>
  <si>
    <t>Primary Benchmark: Nifty Equity Savings Index</t>
  </si>
  <si>
    <t>f) For product labeling and risk-o-meter</t>
  </si>
  <si>
    <t>Primary Benchmark: CRISIL Hybrid 35+65 - Aggressive Index</t>
  </si>
  <si>
    <t>d) For product labeling and risk-o-meter</t>
  </si>
  <si>
    <t>Primary Benchmark: S&amp;P BSE 500</t>
  </si>
  <si>
    <t>Primary Benchmark: Nifty Dividend Opportunities 50</t>
  </si>
  <si>
    <t>e) For product labeling and risk-o-meter</t>
  </si>
  <si>
    <t>Primary Benchmark: S&amp;P BSE Teck</t>
  </si>
  <si>
    <t>Primary Benchmark: Nifty Smallcap 250</t>
  </si>
  <si>
    <t xml:space="preserve">e) For product labeling and risk-o-meter </t>
  </si>
  <si>
    <t>Primary Benchmark: Nifty Midcap 150</t>
  </si>
  <si>
    <t xml:space="preserve">g) For product labeling and risk-o-meter </t>
  </si>
  <si>
    <t>Primary Benchmark: NIFTY 500</t>
  </si>
  <si>
    <t xml:space="preserve">d) For product labeling and risk-o-meter </t>
  </si>
  <si>
    <t>Primary Benchmark: NIFTY LargeMidcap 250</t>
  </si>
  <si>
    <t xml:space="preserve">f) For product labeling and risk-o-meter </t>
  </si>
  <si>
    <t>Primary Benchmark: Nifty 100</t>
  </si>
  <si>
    <t>Primary Benchmark: S&amp;P BSE India Infrastructure Index</t>
  </si>
  <si>
    <t>Primary Benchmark: MSCI Asia (ex-Japan) Standard Index</t>
  </si>
  <si>
    <t>Primary Benchmark: Nifty 50</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</si>
  <si>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</si>
  <si>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</si>
  <si>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</si>
  <si>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</si>
  <si>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</si>
  <si>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</si>
  <si>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</si>
  <si>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</si>
  <si>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Rs. 3,998.61 Lacs</t>
  </si>
  <si>
    <t>Margin on Derivatives</t>
  </si>
  <si>
    <t>Rs. 5,282.61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</si>
</sst>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sz val="8"/>
      <name val="Arial"/>
      <family val="2"/>
    </font>
    <font>
      <u/>
      <sz val="8"/>
      <color theme="10"/>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94">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0" fontId="6" fillId="3" borderId="0" xfId="0" applyFont="1" applyFill="1"/>
    <xf numFmtId="0" fontId="9" fillId="3" borderId="0" xfId="0" applyFont="1" applyFill="1" applyAlignment="1">
      <alignment horizontal="right"/>
    </xf>
    <xf numFmtId="0" fontId="10" fillId="2" borderId="0" xfId="1" applyFont="1" applyFill="1"/>
    <xf numFmtId="0" fontId="6" fillId="0" borderId="0" xfId="0" applyFont="1" applyFill="1"/>
    <xf numFmtId="0" fontId="6" fillId="2" borderId="0" xfId="0" applyFont="1" applyFill="1" applyBorder="1"/>
    <xf numFmtId="0" fontId="6" fillId="2" borderId="0" xfId="0" applyNumberFormat="1" applyFont="1" applyFill="1" applyBorder="1"/>
    <xf numFmtId="39" fontId="6" fillId="2" borderId="0" xfId="0" applyNumberFormat="1" applyFont="1" applyFill="1" applyBorder="1"/>
    <xf numFmtId="0" fontId="7" fillId="2" borderId="4" xfId="0" applyFont="1" applyFill="1" applyBorder="1" applyAlignment="1">
      <alignment wrapText="1"/>
    </xf>
    <xf numFmtId="39" fontId="7" fillId="0" borderId="4" xfId="0" applyNumberFormat="1" applyFont="1" applyFill="1" applyBorder="1"/>
    <xf numFmtId="2" fontId="3" fillId="0" borderId="1" xfId="0" applyNumberFormat="1" applyFont="1" applyBorder="1" applyAlignment="1">
      <alignment horizontal="center" vertical="center" wrapText="1"/>
    </xf>
    <xf numFmtId="39" fontId="7" fillId="3" borderId="0" xfId="0" applyNumberFormat="1" applyFont="1" applyFill="1"/>
    <xf numFmtId="0" fontId="7" fillId="3" borderId="0" xfId="0" applyFont="1" applyFill="1"/>
    <xf numFmtId="166" fontId="7" fillId="2" borderId="0" xfId="0" applyNumberFormat="1" applyFont="1" applyFill="1"/>
    <xf numFmtId="0" fontId="6" fillId="2" borderId="0" xfId="0" applyNumberFormat="1" applyFont="1" applyFill="1" applyAlignment="1">
      <alignment horizontal="right" wrapText="1"/>
    </xf>
    <xf numFmtId="0" fontId="10" fillId="3" borderId="0" xfId="1" applyFont="1" applyFill="1"/>
    <xf numFmtId="0" fontId="3" fillId="3" borderId="0" xfId="0" applyFont="1" applyFill="1"/>
    <xf numFmtId="0" fontId="6" fillId="3" borderId="0" xfId="0" applyFont="1" applyFill="1" applyAlignment="1">
      <alignment wrapText="1"/>
    </xf>
    <xf numFmtId="0" fontId="11" fillId="2" borderId="0" xfId="0" applyFont="1" applyFill="1"/>
    <xf numFmtId="0" fontId="6" fillId="2" borderId="0" xfId="0" applyFont="1" applyFill="1" applyBorder="1" applyAlignment="1">
      <alignment horizontal="justify" wrapText="1"/>
    </xf>
    <xf numFmtId="0" fontId="0" fillId="3" borderId="0" xfId="0" applyFill="1" applyBorder="1" applyAlignment="1">
      <alignment horizontal="justify" wrapText="1"/>
    </xf>
    <xf numFmtId="0" fontId="6" fillId="3" borderId="0" xfId="0" applyFont="1" applyFill="1" applyBorder="1"/>
    <xf numFmtId="0" fontId="7" fillId="2" borderId="0" xfId="0" applyFont="1" applyFill="1" applyBorder="1"/>
    <xf numFmtId="39" fontId="7" fillId="2" borderId="0" xfId="0" applyNumberFormat="1" applyFont="1" applyFill="1" applyBorder="1"/>
    <xf numFmtId="0" fontId="6" fillId="3" borderId="0" xfId="0" applyFont="1" applyFill="1" applyAlignment="1">
      <alignment horizontal="justify" wrapText="1"/>
    </xf>
    <xf numFmtId="0" fontId="0" fillId="3" borderId="0" xfId="0" applyFill="1" applyAlignment="1">
      <alignment horizontal="justify" wrapText="1"/>
    </xf>
    <xf numFmtId="0" fontId="6" fillId="2" borderId="0" xfId="0" applyFont="1" applyFill="1" applyAlignment="1">
      <alignment horizontal="justify" wrapText="1"/>
    </xf>
    <xf numFmtId="0" fontId="0" fillId="0" borderId="0" xfId="0" applyAlignment="1">
      <alignment horizontal="justify" wrapText="1"/>
    </xf>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wrapText="1"/>
    </xf>
    <xf numFmtId="0" fontId="0" fillId="0" borderId="0" xfId="0" applyAlignment="1">
      <alignment wrapText="1"/>
    </xf>
    <xf numFmtId="0" fontId="6" fillId="3" borderId="0" xfId="0" applyFont="1" applyFill="1" applyAlignment="1">
      <alignment horizontal="left" vertical="top" wrapText="1"/>
    </xf>
    <xf numFmtId="0" fontId="6" fillId="2" borderId="0" xfId="0" applyFont="1" applyFill="1" applyAlignment="1">
      <alignment horizontal="left"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Border="1" applyAlignment="1">
      <alignment horizontal="justify" wrapText="1"/>
    </xf>
    <xf numFmtId="0" fontId="0" fillId="0" borderId="0" xfId="0" applyBorder="1" applyAlignment="1">
      <alignment horizontal="justify" wrapText="1"/>
    </xf>
  </cellXfs>
  <cellStyles count="2">
    <cellStyle name="Hyperlink" xfId="1" builtinId="8"/>
    <cellStyle name="Normal" xfId="0" builtinId="0"/>
  </cellStyles>
  <dxfs count="139">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0.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9.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5.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5.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5.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7.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9.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7.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3.jpeg"/></Relationships>
</file>

<file path=xl/drawings/_rels/drawing4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7.jpeg"/></Relationships>
</file>

<file path=xl/drawings/_rels/drawing4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86</xdr:row>
      <xdr:rowOff>83820</xdr:rowOff>
    </xdr:from>
    <xdr:to>
      <xdr:col>0</xdr:col>
      <xdr:colOff>2260600</xdr:colOff>
      <xdr:row>97</xdr:row>
      <xdr:rowOff>121920</xdr:rowOff>
    </xdr:to>
    <xdr:pic>
      <xdr:nvPicPr>
        <xdr:cNvPr id="2" name="Picture 1">
          <a:extLst>
            <a:ext uri="{FF2B5EF4-FFF2-40B4-BE49-F238E27FC236}">
              <a16:creationId xmlns:a16="http://schemas.microsoft.com/office/drawing/2014/main" id="{9F7D375B-5C9C-48F4-BCFE-E1ACB298E9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2513945"/>
          <a:ext cx="2216150" cy="1609725"/>
        </a:xfrm>
        <a:prstGeom prst="rect">
          <a:avLst/>
        </a:prstGeom>
        <a:noFill/>
        <a:ln>
          <a:noFill/>
        </a:ln>
      </xdr:spPr>
    </xdr:pic>
    <xdr:clientData/>
  </xdr:twoCellAnchor>
  <xdr:twoCellAnchor editAs="oneCell">
    <xdr:from>
      <xdr:col>0</xdr:col>
      <xdr:colOff>44450</xdr:colOff>
      <xdr:row>102</xdr:row>
      <xdr:rowOff>115570</xdr:rowOff>
    </xdr:from>
    <xdr:to>
      <xdr:col>0</xdr:col>
      <xdr:colOff>2260600</xdr:colOff>
      <xdr:row>114</xdr:row>
      <xdr:rowOff>26670</xdr:rowOff>
    </xdr:to>
    <xdr:pic>
      <xdr:nvPicPr>
        <xdr:cNvPr id="3" name="Picture 2">
          <a:extLst>
            <a:ext uri="{FF2B5EF4-FFF2-40B4-BE49-F238E27FC236}">
              <a16:creationId xmlns:a16="http://schemas.microsoft.com/office/drawing/2014/main" id="{0829A37E-FF26-4C48-B4D3-5303CD0D8E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4831695"/>
          <a:ext cx="2216150" cy="16256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35</xdr:row>
      <xdr:rowOff>95250</xdr:rowOff>
    </xdr:from>
    <xdr:to>
      <xdr:col>1</xdr:col>
      <xdr:colOff>3175</xdr:colOff>
      <xdr:row>47</xdr:row>
      <xdr:rowOff>635</xdr:rowOff>
    </xdr:to>
    <xdr:pic>
      <xdr:nvPicPr>
        <xdr:cNvPr id="2" name="Picture 1">
          <a:extLst>
            <a:ext uri="{FF2B5EF4-FFF2-40B4-BE49-F238E27FC236}">
              <a16:creationId xmlns:a16="http://schemas.microsoft.com/office/drawing/2014/main" id="{47B79EBE-DA0C-4A9A-A276-2AC751BC5C4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5381625"/>
          <a:ext cx="2371725" cy="1619885"/>
        </a:xfrm>
        <a:prstGeom prst="rect">
          <a:avLst/>
        </a:prstGeom>
        <a:noFill/>
        <a:ln>
          <a:noFill/>
        </a:ln>
      </xdr:spPr>
    </xdr:pic>
    <xdr:clientData/>
  </xdr:twoCellAnchor>
  <xdr:twoCellAnchor editAs="oneCell">
    <xdr:from>
      <xdr:col>0</xdr:col>
      <xdr:colOff>76200</xdr:colOff>
      <xdr:row>51</xdr:row>
      <xdr:rowOff>76200</xdr:rowOff>
    </xdr:from>
    <xdr:to>
      <xdr:col>0</xdr:col>
      <xdr:colOff>2447925</xdr:colOff>
      <xdr:row>62</xdr:row>
      <xdr:rowOff>108585</xdr:rowOff>
    </xdr:to>
    <xdr:pic>
      <xdr:nvPicPr>
        <xdr:cNvPr id="3" name="Picture 2">
          <a:extLst>
            <a:ext uri="{FF2B5EF4-FFF2-40B4-BE49-F238E27FC236}">
              <a16:creationId xmlns:a16="http://schemas.microsoft.com/office/drawing/2014/main" id="{9D91D4AA-6A93-4EEF-9863-213D4A6DA9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648575"/>
          <a:ext cx="237172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74</xdr:row>
      <xdr:rowOff>83820</xdr:rowOff>
    </xdr:from>
    <xdr:to>
      <xdr:col>0</xdr:col>
      <xdr:colOff>2260600</xdr:colOff>
      <xdr:row>85</xdr:row>
      <xdr:rowOff>121920</xdr:rowOff>
    </xdr:to>
    <xdr:pic>
      <xdr:nvPicPr>
        <xdr:cNvPr id="2" name="Picture 1">
          <a:extLst>
            <a:ext uri="{FF2B5EF4-FFF2-40B4-BE49-F238E27FC236}">
              <a16:creationId xmlns:a16="http://schemas.microsoft.com/office/drawing/2014/main" id="{37604D65-50BC-4DF3-9681-100BC7395C3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799445"/>
          <a:ext cx="2216150" cy="1609725"/>
        </a:xfrm>
        <a:prstGeom prst="rect">
          <a:avLst/>
        </a:prstGeom>
        <a:noFill/>
        <a:ln>
          <a:noFill/>
        </a:ln>
      </xdr:spPr>
    </xdr:pic>
    <xdr:clientData/>
  </xdr:twoCellAnchor>
  <xdr:twoCellAnchor editAs="oneCell">
    <xdr:from>
      <xdr:col>0</xdr:col>
      <xdr:colOff>0</xdr:colOff>
      <xdr:row>91</xdr:row>
      <xdr:rowOff>0</xdr:rowOff>
    </xdr:from>
    <xdr:to>
      <xdr:col>0</xdr:col>
      <xdr:colOff>2177415</xdr:colOff>
      <xdr:row>101</xdr:row>
      <xdr:rowOff>76200</xdr:rowOff>
    </xdr:to>
    <xdr:pic>
      <xdr:nvPicPr>
        <xdr:cNvPr id="3" name="Picture 2">
          <a:extLst>
            <a:ext uri="{FF2B5EF4-FFF2-40B4-BE49-F238E27FC236}">
              <a16:creationId xmlns:a16="http://schemas.microsoft.com/office/drawing/2014/main" id="{9B778AA5-8715-4E29-83FF-161F2A799EB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3144500"/>
          <a:ext cx="2177415" cy="1504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65</xdr:row>
      <xdr:rowOff>83820</xdr:rowOff>
    </xdr:from>
    <xdr:to>
      <xdr:col>0</xdr:col>
      <xdr:colOff>2260600</xdr:colOff>
      <xdr:row>76</xdr:row>
      <xdr:rowOff>121920</xdr:rowOff>
    </xdr:to>
    <xdr:pic>
      <xdr:nvPicPr>
        <xdr:cNvPr id="2" name="Picture 1">
          <a:extLst>
            <a:ext uri="{FF2B5EF4-FFF2-40B4-BE49-F238E27FC236}">
              <a16:creationId xmlns:a16="http://schemas.microsoft.com/office/drawing/2014/main" id="{F9078DB7-F96C-4F75-B61C-2859C3C973C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513570"/>
          <a:ext cx="2216150" cy="1609725"/>
        </a:xfrm>
        <a:prstGeom prst="rect">
          <a:avLst/>
        </a:prstGeom>
        <a:noFill/>
        <a:ln>
          <a:noFill/>
        </a:ln>
      </xdr:spPr>
    </xdr:pic>
    <xdr:clientData/>
  </xdr:twoCellAnchor>
  <xdr:twoCellAnchor editAs="oneCell">
    <xdr:from>
      <xdr:col>0</xdr:col>
      <xdr:colOff>63500</xdr:colOff>
      <xdr:row>81</xdr:row>
      <xdr:rowOff>95250</xdr:rowOff>
    </xdr:from>
    <xdr:to>
      <xdr:col>0</xdr:col>
      <xdr:colOff>2279650</xdr:colOff>
      <xdr:row>93</xdr:row>
      <xdr:rowOff>6350</xdr:rowOff>
    </xdr:to>
    <xdr:pic>
      <xdr:nvPicPr>
        <xdr:cNvPr id="3" name="Picture 2">
          <a:extLst>
            <a:ext uri="{FF2B5EF4-FFF2-40B4-BE49-F238E27FC236}">
              <a16:creationId xmlns:a16="http://schemas.microsoft.com/office/drawing/2014/main" id="{6E7EA806-FB9A-4242-A723-E8F2C58E5DE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11811000"/>
          <a:ext cx="221615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111</xdr:row>
      <xdr:rowOff>96520</xdr:rowOff>
    </xdr:from>
    <xdr:to>
      <xdr:col>0</xdr:col>
      <xdr:colOff>2362200</xdr:colOff>
      <xdr:row>123</xdr:row>
      <xdr:rowOff>7620</xdr:rowOff>
    </xdr:to>
    <xdr:pic>
      <xdr:nvPicPr>
        <xdr:cNvPr id="2" name="Picture 1">
          <a:extLst>
            <a:ext uri="{FF2B5EF4-FFF2-40B4-BE49-F238E27FC236}">
              <a16:creationId xmlns:a16="http://schemas.microsoft.com/office/drawing/2014/main" id="{662819AA-00F4-4E9A-98FE-2DC23EF689F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6098520"/>
          <a:ext cx="2286000" cy="1625600"/>
        </a:xfrm>
        <a:prstGeom prst="rect">
          <a:avLst/>
        </a:prstGeom>
        <a:noFill/>
        <a:ln>
          <a:noFill/>
        </a:ln>
      </xdr:spPr>
    </xdr:pic>
    <xdr:clientData/>
  </xdr:twoCellAnchor>
  <xdr:twoCellAnchor editAs="oneCell">
    <xdr:from>
      <xdr:col>0</xdr:col>
      <xdr:colOff>79380</xdr:colOff>
      <xdr:row>96</xdr:row>
      <xdr:rowOff>0</xdr:rowOff>
    </xdr:from>
    <xdr:to>
      <xdr:col>0</xdr:col>
      <xdr:colOff>2345060</xdr:colOff>
      <xdr:row>107</xdr:row>
      <xdr:rowOff>41910</xdr:rowOff>
    </xdr:to>
    <xdr:pic>
      <xdr:nvPicPr>
        <xdr:cNvPr id="3" name="Picture 2">
          <a:extLst>
            <a:ext uri="{FF2B5EF4-FFF2-40B4-BE49-F238E27FC236}">
              <a16:creationId xmlns:a16="http://schemas.microsoft.com/office/drawing/2014/main" id="{04FAAC17-AA32-4676-97FC-63FE76A93F2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3858875"/>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100</xdr:row>
      <xdr:rowOff>88900</xdr:rowOff>
    </xdr:from>
    <xdr:to>
      <xdr:col>0</xdr:col>
      <xdr:colOff>2387600</xdr:colOff>
      <xdr:row>112</xdr:row>
      <xdr:rowOff>0</xdr:rowOff>
    </xdr:to>
    <xdr:pic>
      <xdr:nvPicPr>
        <xdr:cNvPr id="2" name="Picture 1">
          <a:extLst>
            <a:ext uri="{FF2B5EF4-FFF2-40B4-BE49-F238E27FC236}">
              <a16:creationId xmlns:a16="http://schemas.microsoft.com/office/drawing/2014/main" id="{39A212AD-24BF-4392-81E8-320C604E60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4519275"/>
          <a:ext cx="2286000" cy="1625600"/>
        </a:xfrm>
        <a:prstGeom prst="rect">
          <a:avLst/>
        </a:prstGeom>
        <a:noFill/>
        <a:ln>
          <a:noFill/>
        </a:ln>
      </xdr:spPr>
    </xdr:pic>
    <xdr:clientData/>
  </xdr:twoCellAnchor>
  <xdr:twoCellAnchor editAs="oneCell">
    <xdr:from>
      <xdr:col>0</xdr:col>
      <xdr:colOff>127000</xdr:colOff>
      <xdr:row>85</xdr:row>
      <xdr:rowOff>0</xdr:rowOff>
    </xdr:from>
    <xdr:to>
      <xdr:col>0</xdr:col>
      <xdr:colOff>2392680</xdr:colOff>
      <xdr:row>96</xdr:row>
      <xdr:rowOff>41910</xdr:rowOff>
    </xdr:to>
    <xdr:pic>
      <xdr:nvPicPr>
        <xdr:cNvPr id="3" name="Picture 2">
          <a:extLst>
            <a:ext uri="{FF2B5EF4-FFF2-40B4-BE49-F238E27FC236}">
              <a16:creationId xmlns:a16="http://schemas.microsoft.com/office/drawing/2014/main" id="{5C3298B0-FA6E-4AE2-A1F4-33E8E088C5C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2287250"/>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63</xdr:row>
      <xdr:rowOff>95250</xdr:rowOff>
    </xdr:from>
    <xdr:to>
      <xdr:col>1</xdr:col>
      <xdr:colOff>3175</xdr:colOff>
      <xdr:row>75</xdr:row>
      <xdr:rowOff>6350</xdr:rowOff>
    </xdr:to>
    <xdr:pic>
      <xdr:nvPicPr>
        <xdr:cNvPr id="2" name="Picture 1">
          <a:extLst>
            <a:ext uri="{FF2B5EF4-FFF2-40B4-BE49-F238E27FC236}">
              <a16:creationId xmlns:a16="http://schemas.microsoft.com/office/drawing/2014/main" id="{73D08C16-E51F-408E-9305-D25347C30E3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9391650"/>
          <a:ext cx="2352675" cy="1625600"/>
        </a:xfrm>
        <a:prstGeom prst="rect">
          <a:avLst/>
        </a:prstGeom>
        <a:noFill/>
        <a:ln>
          <a:noFill/>
        </a:ln>
      </xdr:spPr>
    </xdr:pic>
    <xdr:clientData/>
  </xdr:twoCellAnchor>
  <xdr:twoCellAnchor editAs="oneCell">
    <xdr:from>
      <xdr:col>0</xdr:col>
      <xdr:colOff>107950</xdr:colOff>
      <xdr:row>48</xdr:row>
      <xdr:rowOff>19050</xdr:rowOff>
    </xdr:from>
    <xdr:to>
      <xdr:col>1</xdr:col>
      <xdr:colOff>3175</xdr:colOff>
      <xdr:row>59</xdr:row>
      <xdr:rowOff>57150</xdr:rowOff>
    </xdr:to>
    <xdr:pic>
      <xdr:nvPicPr>
        <xdr:cNvPr id="3" name="Picture 2">
          <a:extLst>
            <a:ext uri="{FF2B5EF4-FFF2-40B4-BE49-F238E27FC236}">
              <a16:creationId xmlns:a16="http://schemas.microsoft.com/office/drawing/2014/main" id="{E8AA324C-2E63-474A-A775-629A07DFEE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7172325"/>
          <a:ext cx="2352675" cy="160972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58</xdr:row>
      <xdr:rowOff>114300</xdr:rowOff>
    </xdr:from>
    <xdr:to>
      <xdr:col>0</xdr:col>
      <xdr:colOff>2341880</xdr:colOff>
      <xdr:row>70</xdr:row>
      <xdr:rowOff>29210</xdr:rowOff>
    </xdr:to>
    <xdr:pic>
      <xdr:nvPicPr>
        <xdr:cNvPr id="2" name="Picture 1">
          <a:extLst>
            <a:ext uri="{FF2B5EF4-FFF2-40B4-BE49-F238E27FC236}">
              <a16:creationId xmlns:a16="http://schemas.microsoft.com/office/drawing/2014/main" id="{01FD852A-34F3-499F-A044-42A3134EC5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543925"/>
          <a:ext cx="2265680" cy="1629410"/>
        </a:xfrm>
        <a:prstGeom prst="rect">
          <a:avLst/>
        </a:prstGeom>
        <a:noFill/>
        <a:ln>
          <a:noFill/>
        </a:ln>
      </xdr:spPr>
    </xdr:pic>
    <xdr:clientData/>
  </xdr:twoCellAnchor>
  <xdr:twoCellAnchor editAs="oneCell">
    <xdr:from>
      <xdr:col>0</xdr:col>
      <xdr:colOff>95250</xdr:colOff>
      <xdr:row>74</xdr:row>
      <xdr:rowOff>114300</xdr:rowOff>
    </xdr:from>
    <xdr:to>
      <xdr:col>0</xdr:col>
      <xdr:colOff>2381250</xdr:colOff>
      <xdr:row>86</xdr:row>
      <xdr:rowOff>25400</xdr:rowOff>
    </xdr:to>
    <xdr:pic>
      <xdr:nvPicPr>
        <xdr:cNvPr id="3" name="Picture 2">
          <a:extLst>
            <a:ext uri="{FF2B5EF4-FFF2-40B4-BE49-F238E27FC236}">
              <a16:creationId xmlns:a16="http://schemas.microsoft.com/office/drawing/2014/main" id="{EE7F2608-F0D5-49EF-BFE9-CC7CD73A1D4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829925"/>
          <a:ext cx="2286000" cy="16256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60</xdr:row>
      <xdr:rowOff>114300</xdr:rowOff>
    </xdr:from>
    <xdr:to>
      <xdr:col>0</xdr:col>
      <xdr:colOff>2354580</xdr:colOff>
      <xdr:row>72</xdr:row>
      <xdr:rowOff>29210</xdr:rowOff>
    </xdr:to>
    <xdr:pic>
      <xdr:nvPicPr>
        <xdr:cNvPr id="2" name="Picture 1">
          <a:extLst>
            <a:ext uri="{FF2B5EF4-FFF2-40B4-BE49-F238E27FC236}">
              <a16:creationId xmlns:a16="http://schemas.microsoft.com/office/drawing/2014/main" id="{DE1D8F68-D42F-455F-84EA-780FCF523EB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8829675"/>
          <a:ext cx="2265680" cy="1629410"/>
        </a:xfrm>
        <a:prstGeom prst="rect">
          <a:avLst/>
        </a:prstGeom>
        <a:noFill/>
        <a:ln>
          <a:noFill/>
        </a:ln>
      </xdr:spPr>
    </xdr:pic>
    <xdr:clientData/>
  </xdr:twoCellAnchor>
  <xdr:twoCellAnchor editAs="oneCell">
    <xdr:from>
      <xdr:col>0</xdr:col>
      <xdr:colOff>88900</xdr:colOff>
      <xdr:row>76</xdr:row>
      <xdr:rowOff>101600</xdr:rowOff>
    </xdr:from>
    <xdr:to>
      <xdr:col>0</xdr:col>
      <xdr:colOff>2374900</xdr:colOff>
      <xdr:row>88</xdr:row>
      <xdr:rowOff>12700</xdr:rowOff>
    </xdr:to>
    <xdr:pic>
      <xdr:nvPicPr>
        <xdr:cNvPr id="3" name="Picture 2">
          <a:extLst>
            <a:ext uri="{FF2B5EF4-FFF2-40B4-BE49-F238E27FC236}">
              <a16:creationId xmlns:a16="http://schemas.microsoft.com/office/drawing/2014/main" id="{06DF7231-82AA-4272-A73A-8C93DF35926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102975"/>
          <a:ext cx="2286000" cy="16256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82550</xdr:colOff>
      <xdr:row>60</xdr:row>
      <xdr:rowOff>114300</xdr:rowOff>
    </xdr:from>
    <xdr:to>
      <xdr:col>0</xdr:col>
      <xdr:colOff>2348230</xdr:colOff>
      <xdr:row>72</xdr:row>
      <xdr:rowOff>29210</xdr:rowOff>
    </xdr:to>
    <xdr:pic>
      <xdr:nvPicPr>
        <xdr:cNvPr id="2" name="Picture 1">
          <a:extLst>
            <a:ext uri="{FF2B5EF4-FFF2-40B4-BE49-F238E27FC236}">
              <a16:creationId xmlns:a16="http://schemas.microsoft.com/office/drawing/2014/main" id="{ED87366F-BBE6-4A48-855B-1241C135C0B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829675"/>
          <a:ext cx="2265680" cy="1629410"/>
        </a:xfrm>
        <a:prstGeom prst="rect">
          <a:avLst/>
        </a:prstGeom>
        <a:noFill/>
        <a:ln>
          <a:noFill/>
        </a:ln>
      </xdr:spPr>
    </xdr:pic>
    <xdr:clientData/>
  </xdr:twoCellAnchor>
  <xdr:twoCellAnchor editAs="oneCell">
    <xdr:from>
      <xdr:col>0</xdr:col>
      <xdr:colOff>88900</xdr:colOff>
      <xdr:row>76</xdr:row>
      <xdr:rowOff>107950</xdr:rowOff>
    </xdr:from>
    <xdr:to>
      <xdr:col>0</xdr:col>
      <xdr:colOff>2374900</xdr:colOff>
      <xdr:row>88</xdr:row>
      <xdr:rowOff>19050</xdr:rowOff>
    </xdr:to>
    <xdr:pic>
      <xdr:nvPicPr>
        <xdr:cNvPr id="3" name="Picture 2">
          <a:extLst>
            <a:ext uri="{FF2B5EF4-FFF2-40B4-BE49-F238E27FC236}">
              <a16:creationId xmlns:a16="http://schemas.microsoft.com/office/drawing/2014/main" id="{493315D1-018D-41A5-B672-1A3B110B964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109325"/>
          <a:ext cx="2286000" cy="16256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107950</xdr:colOff>
      <xdr:row>59</xdr:row>
      <xdr:rowOff>107950</xdr:rowOff>
    </xdr:from>
    <xdr:to>
      <xdr:col>0</xdr:col>
      <xdr:colOff>2373630</xdr:colOff>
      <xdr:row>71</xdr:row>
      <xdr:rowOff>22860</xdr:rowOff>
    </xdr:to>
    <xdr:pic>
      <xdr:nvPicPr>
        <xdr:cNvPr id="2" name="Picture 1">
          <a:extLst>
            <a:ext uri="{FF2B5EF4-FFF2-40B4-BE49-F238E27FC236}">
              <a16:creationId xmlns:a16="http://schemas.microsoft.com/office/drawing/2014/main" id="{B35AE5A7-12D3-4D31-9E85-BED23FFD6E5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680450"/>
          <a:ext cx="2265680" cy="1629410"/>
        </a:xfrm>
        <a:prstGeom prst="rect">
          <a:avLst/>
        </a:prstGeom>
        <a:noFill/>
        <a:ln>
          <a:noFill/>
        </a:ln>
      </xdr:spPr>
    </xdr:pic>
    <xdr:clientData/>
  </xdr:twoCellAnchor>
  <xdr:twoCellAnchor editAs="oneCell">
    <xdr:from>
      <xdr:col>0</xdr:col>
      <xdr:colOff>101600</xdr:colOff>
      <xdr:row>75</xdr:row>
      <xdr:rowOff>107950</xdr:rowOff>
    </xdr:from>
    <xdr:to>
      <xdr:col>0</xdr:col>
      <xdr:colOff>2387600</xdr:colOff>
      <xdr:row>87</xdr:row>
      <xdr:rowOff>19050</xdr:rowOff>
    </xdr:to>
    <xdr:pic>
      <xdr:nvPicPr>
        <xdr:cNvPr id="3" name="Picture 2">
          <a:extLst>
            <a:ext uri="{FF2B5EF4-FFF2-40B4-BE49-F238E27FC236}">
              <a16:creationId xmlns:a16="http://schemas.microsoft.com/office/drawing/2014/main" id="{90C0A778-E6D7-4237-B44B-34266A77F58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0966450"/>
          <a:ext cx="2286000" cy="1625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62</xdr:row>
      <xdr:rowOff>114300</xdr:rowOff>
    </xdr:from>
    <xdr:to>
      <xdr:col>0</xdr:col>
      <xdr:colOff>2341880</xdr:colOff>
      <xdr:row>74</xdr:row>
      <xdr:rowOff>29210</xdr:rowOff>
    </xdr:to>
    <xdr:pic>
      <xdr:nvPicPr>
        <xdr:cNvPr id="2" name="Picture 1">
          <a:extLst>
            <a:ext uri="{FF2B5EF4-FFF2-40B4-BE49-F238E27FC236}">
              <a16:creationId xmlns:a16="http://schemas.microsoft.com/office/drawing/2014/main" id="{BC573A32-301B-4E99-BF0C-E2ECAA866C5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115425"/>
          <a:ext cx="2265680" cy="1629410"/>
        </a:xfrm>
        <a:prstGeom prst="rect">
          <a:avLst/>
        </a:prstGeom>
        <a:noFill/>
        <a:ln>
          <a:noFill/>
        </a:ln>
      </xdr:spPr>
    </xdr:pic>
    <xdr:clientData/>
  </xdr:twoCellAnchor>
  <xdr:twoCellAnchor editAs="oneCell">
    <xdr:from>
      <xdr:col>0</xdr:col>
      <xdr:colOff>76200</xdr:colOff>
      <xdr:row>78</xdr:row>
      <xdr:rowOff>120650</xdr:rowOff>
    </xdr:from>
    <xdr:to>
      <xdr:col>0</xdr:col>
      <xdr:colOff>2362200</xdr:colOff>
      <xdr:row>90</xdr:row>
      <xdr:rowOff>31750</xdr:rowOff>
    </xdr:to>
    <xdr:pic>
      <xdr:nvPicPr>
        <xdr:cNvPr id="3" name="Picture 2">
          <a:extLst>
            <a:ext uri="{FF2B5EF4-FFF2-40B4-BE49-F238E27FC236}">
              <a16:creationId xmlns:a16="http://schemas.microsoft.com/office/drawing/2014/main" id="{D718959C-9F04-4644-BCD2-0D42BD586DE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1407775"/>
          <a:ext cx="2286000" cy="16256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101600</xdr:colOff>
      <xdr:row>55</xdr:row>
      <xdr:rowOff>114300</xdr:rowOff>
    </xdr:from>
    <xdr:to>
      <xdr:col>0</xdr:col>
      <xdr:colOff>2367280</xdr:colOff>
      <xdr:row>67</xdr:row>
      <xdr:rowOff>29210</xdr:rowOff>
    </xdr:to>
    <xdr:pic>
      <xdr:nvPicPr>
        <xdr:cNvPr id="2" name="Picture 1">
          <a:extLst>
            <a:ext uri="{FF2B5EF4-FFF2-40B4-BE49-F238E27FC236}">
              <a16:creationId xmlns:a16="http://schemas.microsoft.com/office/drawing/2014/main" id="{30F77E44-22DD-4CC4-A2D8-05058B5536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115300"/>
          <a:ext cx="2265680" cy="1629410"/>
        </a:xfrm>
        <a:prstGeom prst="rect">
          <a:avLst/>
        </a:prstGeom>
        <a:noFill/>
        <a:ln>
          <a:noFill/>
        </a:ln>
      </xdr:spPr>
    </xdr:pic>
    <xdr:clientData/>
  </xdr:twoCellAnchor>
  <xdr:twoCellAnchor editAs="oneCell">
    <xdr:from>
      <xdr:col>0</xdr:col>
      <xdr:colOff>88900</xdr:colOff>
      <xdr:row>71</xdr:row>
      <xdr:rowOff>114300</xdr:rowOff>
    </xdr:from>
    <xdr:to>
      <xdr:col>0</xdr:col>
      <xdr:colOff>2374900</xdr:colOff>
      <xdr:row>83</xdr:row>
      <xdr:rowOff>25400</xdr:rowOff>
    </xdr:to>
    <xdr:pic>
      <xdr:nvPicPr>
        <xdr:cNvPr id="3" name="Picture 2">
          <a:extLst>
            <a:ext uri="{FF2B5EF4-FFF2-40B4-BE49-F238E27FC236}">
              <a16:creationId xmlns:a16="http://schemas.microsoft.com/office/drawing/2014/main" id="{BF962A78-D9A8-4DD6-88EB-77214E4F243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401300"/>
          <a:ext cx="2286000" cy="16256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82550</xdr:colOff>
      <xdr:row>55</xdr:row>
      <xdr:rowOff>101600</xdr:rowOff>
    </xdr:from>
    <xdr:to>
      <xdr:col>0</xdr:col>
      <xdr:colOff>2348230</xdr:colOff>
      <xdr:row>67</xdr:row>
      <xdr:rowOff>16510</xdr:rowOff>
    </xdr:to>
    <xdr:pic>
      <xdr:nvPicPr>
        <xdr:cNvPr id="2" name="Picture 1">
          <a:extLst>
            <a:ext uri="{FF2B5EF4-FFF2-40B4-BE49-F238E27FC236}">
              <a16:creationId xmlns:a16="http://schemas.microsoft.com/office/drawing/2014/main" id="{8025A37C-C162-43A7-BF9B-69010AFE4FB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102600"/>
          <a:ext cx="2265680" cy="1629410"/>
        </a:xfrm>
        <a:prstGeom prst="rect">
          <a:avLst/>
        </a:prstGeom>
        <a:noFill/>
        <a:ln>
          <a:noFill/>
        </a:ln>
      </xdr:spPr>
    </xdr:pic>
    <xdr:clientData/>
  </xdr:twoCellAnchor>
  <xdr:twoCellAnchor editAs="oneCell">
    <xdr:from>
      <xdr:col>0</xdr:col>
      <xdr:colOff>95250</xdr:colOff>
      <xdr:row>71</xdr:row>
      <xdr:rowOff>88900</xdr:rowOff>
    </xdr:from>
    <xdr:to>
      <xdr:col>0</xdr:col>
      <xdr:colOff>2381250</xdr:colOff>
      <xdr:row>83</xdr:row>
      <xdr:rowOff>0</xdr:rowOff>
    </xdr:to>
    <xdr:pic>
      <xdr:nvPicPr>
        <xdr:cNvPr id="3" name="Picture 2">
          <a:extLst>
            <a:ext uri="{FF2B5EF4-FFF2-40B4-BE49-F238E27FC236}">
              <a16:creationId xmlns:a16="http://schemas.microsoft.com/office/drawing/2014/main" id="{DAA37FBF-665F-4004-BF2A-DBA3F44B9C3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375900"/>
          <a:ext cx="2286000" cy="16256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69850</xdr:colOff>
      <xdr:row>63</xdr:row>
      <xdr:rowOff>114300</xdr:rowOff>
    </xdr:from>
    <xdr:to>
      <xdr:col>0</xdr:col>
      <xdr:colOff>2335530</xdr:colOff>
      <xdr:row>75</xdr:row>
      <xdr:rowOff>29210</xdr:rowOff>
    </xdr:to>
    <xdr:pic>
      <xdr:nvPicPr>
        <xdr:cNvPr id="2" name="Picture 1">
          <a:extLst>
            <a:ext uri="{FF2B5EF4-FFF2-40B4-BE49-F238E27FC236}">
              <a16:creationId xmlns:a16="http://schemas.microsoft.com/office/drawing/2014/main" id="{A33D9629-7149-47B8-9F82-CED2B1966EB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9258300"/>
          <a:ext cx="2265680" cy="1629410"/>
        </a:xfrm>
        <a:prstGeom prst="rect">
          <a:avLst/>
        </a:prstGeom>
        <a:noFill/>
        <a:ln>
          <a:noFill/>
        </a:ln>
      </xdr:spPr>
    </xdr:pic>
    <xdr:clientData/>
  </xdr:twoCellAnchor>
  <xdr:twoCellAnchor editAs="oneCell">
    <xdr:from>
      <xdr:col>0</xdr:col>
      <xdr:colOff>69850</xdr:colOff>
      <xdr:row>79</xdr:row>
      <xdr:rowOff>107950</xdr:rowOff>
    </xdr:from>
    <xdr:to>
      <xdr:col>0</xdr:col>
      <xdr:colOff>2355850</xdr:colOff>
      <xdr:row>91</xdr:row>
      <xdr:rowOff>19050</xdr:rowOff>
    </xdr:to>
    <xdr:pic>
      <xdr:nvPicPr>
        <xdr:cNvPr id="3" name="Picture 2">
          <a:extLst>
            <a:ext uri="{FF2B5EF4-FFF2-40B4-BE49-F238E27FC236}">
              <a16:creationId xmlns:a16="http://schemas.microsoft.com/office/drawing/2014/main" id="{D2354198-1A0B-4220-8244-2D4462CF24E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537950"/>
          <a:ext cx="2286000" cy="162560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69850</xdr:colOff>
      <xdr:row>118</xdr:row>
      <xdr:rowOff>107950</xdr:rowOff>
    </xdr:from>
    <xdr:to>
      <xdr:col>0</xdr:col>
      <xdr:colOff>2439670</xdr:colOff>
      <xdr:row>129</xdr:row>
      <xdr:rowOff>72390</xdr:rowOff>
    </xdr:to>
    <xdr:pic>
      <xdr:nvPicPr>
        <xdr:cNvPr id="2" name="Picture 1">
          <a:extLst>
            <a:ext uri="{FF2B5EF4-FFF2-40B4-BE49-F238E27FC236}">
              <a16:creationId xmlns:a16="http://schemas.microsoft.com/office/drawing/2014/main" id="{1F9A11C7-CAE5-4C19-B920-C79C47AC30C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7252950"/>
          <a:ext cx="2369820" cy="1536065"/>
        </a:xfrm>
        <a:prstGeom prst="rect">
          <a:avLst/>
        </a:prstGeom>
        <a:noFill/>
        <a:ln>
          <a:noFill/>
        </a:ln>
      </xdr:spPr>
    </xdr:pic>
    <xdr:clientData/>
  </xdr:twoCellAnchor>
  <xdr:twoCellAnchor editAs="oneCell">
    <xdr:from>
      <xdr:col>0</xdr:col>
      <xdr:colOff>71442</xdr:colOff>
      <xdr:row>103</xdr:row>
      <xdr:rowOff>0</xdr:rowOff>
    </xdr:from>
    <xdr:to>
      <xdr:col>0</xdr:col>
      <xdr:colOff>2441262</xdr:colOff>
      <xdr:row>113</xdr:row>
      <xdr:rowOff>91440</xdr:rowOff>
    </xdr:to>
    <xdr:pic>
      <xdr:nvPicPr>
        <xdr:cNvPr id="3" name="Picture 2">
          <a:extLst>
            <a:ext uri="{FF2B5EF4-FFF2-40B4-BE49-F238E27FC236}">
              <a16:creationId xmlns:a16="http://schemas.microsoft.com/office/drawing/2014/main" id="{A4DB64CF-538D-4CAB-88F2-7E1464B8B0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4859000"/>
          <a:ext cx="2369820" cy="1520190"/>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142875</xdr:colOff>
      <xdr:row>133</xdr:row>
      <xdr:rowOff>63500</xdr:rowOff>
    </xdr:from>
    <xdr:to>
      <xdr:col>0</xdr:col>
      <xdr:colOff>2320290</xdr:colOff>
      <xdr:row>144</xdr:row>
      <xdr:rowOff>12700</xdr:rowOff>
    </xdr:to>
    <xdr:pic>
      <xdr:nvPicPr>
        <xdr:cNvPr id="2" name="Picture 1">
          <a:extLst>
            <a:ext uri="{FF2B5EF4-FFF2-40B4-BE49-F238E27FC236}">
              <a16:creationId xmlns:a16="http://schemas.microsoft.com/office/drawing/2014/main" id="{601EB98A-3A5E-4CAE-AE93-5A054F090C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389725"/>
          <a:ext cx="2177415" cy="1520825"/>
        </a:xfrm>
        <a:prstGeom prst="rect">
          <a:avLst/>
        </a:prstGeom>
        <a:noFill/>
        <a:ln>
          <a:noFill/>
        </a:ln>
      </xdr:spPr>
    </xdr:pic>
    <xdr:clientData/>
  </xdr:twoCellAnchor>
  <xdr:twoCellAnchor editAs="oneCell">
    <xdr:from>
      <xdr:col>0</xdr:col>
      <xdr:colOff>142875</xdr:colOff>
      <xdr:row>118</xdr:row>
      <xdr:rowOff>88900</xdr:rowOff>
    </xdr:from>
    <xdr:to>
      <xdr:col>0</xdr:col>
      <xdr:colOff>2320290</xdr:colOff>
      <xdr:row>129</xdr:row>
      <xdr:rowOff>38100</xdr:rowOff>
    </xdr:to>
    <xdr:pic>
      <xdr:nvPicPr>
        <xdr:cNvPr id="3" name="Picture 2">
          <a:extLst>
            <a:ext uri="{FF2B5EF4-FFF2-40B4-BE49-F238E27FC236}">
              <a16:creationId xmlns:a16="http://schemas.microsoft.com/office/drawing/2014/main" id="{4751BB50-A9A6-4490-A65A-5C2EF9B3ED2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7272000"/>
          <a:ext cx="2177415" cy="152082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55566</xdr:colOff>
      <xdr:row>125</xdr:row>
      <xdr:rowOff>0</xdr:rowOff>
    </xdr:from>
    <xdr:to>
      <xdr:col>0</xdr:col>
      <xdr:colOff>2341566</xdr:colOff>
      <xdr:row>136</xdr:row>
      <xdr:rowOff>66040</xdr:rowOff>
    </xdr:to>
    <xdr:pic>
      <xdr:nvPicPr>
        <xdr:cNvPr id="2" name="Picture 1">
          <a:extLst>
            <a:ext uri="{FF2B5EF4-FFF2-40B4-BE49-F238E27FC236}">
              <a16:creationId xmlns:a16="http://schemas.microsoft.com/office/drawing/2014/main" id="{0571EBDE-ED96-4093-A1CB-9242650A7DF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5384780"/>
          <a:ext cx="2286000" cy="1490980"/>
        </a:xfrm>
        <a:prstGeom prst="rect">
          <a:avLst/>
        </a:prstGeom>
        <a:noFill/>
        <a:ln>
          <a:noFill/>
        </a:ln>
      </xdr:spPr>
    </xdr:pic>
    <xdr:clientData/>
  </xdr:twoCellAnchor>
  <xdr:twoCellAnchor editAs="oneCell">
    <xdr:from>
      <xdr:col>0</xdr:col>
      <xdr:colOff>69850</xdr:colOff>
      <xdr:row>109</xdr:row>
      <xdr:rowOff>69850</xdr:rowOff>
    </xdr:from>
    <xdr:to>
      <xdr:col>0</xdr:col>
      <xdr:colOff>2247265</xdr:colOff>
      <xdr:row>120</xdr:row>
      <xdr:rowOff>19050</xdr:rowOff>
    </xdr:to>
    <xdr:pic>
      <xdr:nvPicPr>
        <xdr:cNvPr id="4" name="Picture 3">
          <a:extLst>
            <a:ext uri="{FF2B5EF4-FFF2-40B4-BE49-F238E27FC236}">
              <a16:creationId xmlns:a16="http://schemas.microsoft.com/office/drawing/2014/main" id="{5F6A1E62-1511-4C1C-B6C5-9194CD13D25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4395450"/>
          <a:ext cx="2177415" cy="134620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79380</xdr:colOff>
      <xdr:row>119</xdr:row>
      <xdr:rowOff>71434</xdr:rowOff>
    </xdr:from>
    <xdr:to>
      <xdr:col>0</xdr:col>
      <xdr:colOff>2346965</xdr:colOff>
      <xdr:row>130</xdr:row>
      <xdr:rowOff>67624</xdr:rowOff>
    </xdr:to>
    <xdr:pic>
      <xdr:nvPicPr>
        <xdr:cNvPr id="2" name="Picture 1">
          <a:extLst>
            <a:ext uri="{FF2B5EF4-FFF2-40B4-BE49-F238E27FC236}">
              <a16:creationId xmlns:a16="http://schemas.microsoft.com/office/drawing/2014/main" id="{B2785CC6-21B6-4102-AB37-963EAA80BF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5677194"/>
          <a:ext cx="2267585" cy="1421130"/>
        </a:xfrm>
        <a:prstGeom prst="rect">
          <a:avLst/>
        </a:prstGeom>
        <a:noFill/>
        <a:ln>
          <a:noFill/>
        </a:ln>
      </xdr:spPr>
    </xdr:pic>
    <xdr:clientData/>
  </xdr:twoCellAnchor>
  <xdr:twoCellAnchor editAs="oneCell">
    <xdr:from>
      <xdr:col>0</xdr:col>
      <xdr:colOff>119063</xdr:colOff>
      <xdr:row>134</xdr:row>
      <xdr:rowOff>87313</xdr:rowOff>
    </xdr:from>
    <xdr:to>
      <xdr:col>0</xdr:col>
      <xdr:colOff>2386648</xdr:colOff>
      <xdr:row>145</xdr:row>
      <xdr:rowOff>83503</xdr:rowOff>
    </xdr:to>
    <xdr:pic>
      <xdr:nvPicPr>
        <xdr:cNvPr id="3" name="Picture 2">
          <a:extLst>
            <a:ext uri="{FF2B5EF4-FFF2-40B4-BE49-F238E27FC236}">
              <a16:creationId xmlns:a16="http://schemas.microsoft.com/office/drawing/2014/main" id="{21763702-1B35-43FA-8D7E-16997896654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7636173"/>
          <a:ext cx="2267585" cy="142113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79380</xdr:colOff>
      <xdr:row>71</xdr:row>
      <xdr:rowOff>55558</xdr:rowOff>
    </xdr:from>
    <xdr:to>
      <xdr:col>0</xdr:col>
      <xdr:colOff>2346965</xdr:colOff>
      <xdr:row>82</xdr:row>
      <xdr:rowOff>121598</xdr:rowOff>
    </xdr:to>
    <xdr:pic>
      <xdr:nvPicPr>
        <xdr:cNvPr id="2" name="Picture 1">
          <a:extLst>
            <a:ext uri="{FF2B5EF4-FFF2-40B4-BE49-F238E27FC236}">
              <a16:creationId xmlns:a16="http://schemas.microsoft.com/office/drawing/2014/main" id="{C48F8393-B8C2-4852-A0D9-C2CCDB16FA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9572938"/>
          <a:ext cx="2267585" cy="1490980"/>
        </a:xfrm>
        <a:prstGeom prst="rect">
          <a:avLst/>
        </a:prstGeom>
        <a:noFill/>
        <a:ln>
          <a:noFill/>
        </a:ln>
      </xdr:spPr>
    </xdr:pic>
    <xdr:clientData/>
  </xdr:twoCellAnchor>
  <xdr:twoCellAnchor editAs="oneCell">
    <xdr:from>
      <xdr:col>0</xdr:col>
      <xdr:colOff>95251</xdr:colOff>
      <xdr:row>88</xdr:row>
      <xdr:rowOff>0</xdr:rowOff>
    </xdr:from>
    <xdr:to>
      <xdr:col>0</xdr:col>
      <xdr:colOff>2362836</xdr:colOff>
      <xdr:row>99</xdr:row>
      <xdr:rowOff>66040</xdr:rowOff>
    </xdr:to>
    <xdr:pic>
      <xdr:nvPicPr>
        <xdr:cNvPr id="3" name="Picture 2">
          <a:extLst>
            <a:ext uri="{FF2B5EF4-FFF2-40B4-BE49-F238E27FC236}">
              <a16:creationId xmlns:a16="http://schemas.microsoft.com/office/drawing/2014/main" id="{4A0C4C15-E937-4833-AA1A-D57258353C8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1719560"/>
          <a:ext cx="2267585" cy="1490980"/>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79380</xdr:colOff>
      <xdr:row>80</xdr:row>
      <xdr:rowOff>55558</xdr:rowOff>
    </xdr:from>
    <xdr:to>
      <xdr:col>0</xdr:col>
      <xdr:colOff>2346965</xdr:colOff>
      <xdr:row>91</xdr:row>
      <xdr:rowOff>64448</xdr:rowOff>
    </xdr:to>
    <xdr:pic>
      <xdr:nvPicPr>
        <xdr:cNvPr id="2" name="Picture 1">
          <a:extLst>
            <a:ext uri="{FF2B5EF4-FFF2-40B4-BE49-F238E27FC236}">
              <a16:creationId xmlns:a16="http://schemas.microsoft.com/office/drawing/2014/main" id="{46F8A6B3-A39C-4765-9A8A-6B4AFABF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982638"/>
          <a:ext cx="2267585" cy="1433830"/>
        </a:xfrm>
        <a:prstGeom prst="rect">
          <a:avLst/>
        </a:prstGeom>
        <a:noFill/>
        <a:ln>
          <a:noFill/>
        </a:ln>
      </xdr:spPr>
    </xdr:pic>
    <xdr:clientData/>
  </xdr:twoCellAnchor>
  <xdr:twoCellAnchor editAs="oneCell">
    <xdr:from>
      <xdr:col>0</xdr:col>
      <xdr:colOff>79375</xdr:colOff>
      <xdr:row>95</xdr:row>
      <xdr:rowOff>119062</xdr:rowOff>
    </xdr:from>
    <xdr:to>
      <xdr:col>0</xdr:col>
      <xdr:colOff>2346960</xdr:colOff>
      <xdr:row>107</xdr:row>
      <xdr:rowOff>58102</xdr:rowOff>
    </xdr:to>
    <xdr:pic>
      <xdr:nvPicPr>
        <xdr:cNvPr id="3" name="Picture 2">
          <a:extLst>
            <a:ext uri="{FF2B5EF4-FFF2-40B4-BE49-F238E27FC236}">
              <a16:creationId xmlns:a16="http://schemas.microsoft.com/office/drawing/2014/main" id="{8866B640-9C7B-46C1-BFF0-97A9DF379D9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2989242"/>
          <a:ext cx="2267585" cy="149352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84</xdr:row>
      <xdr:rowOff>0</xdr:rowOff>
    </xdr:from>
    <xdr:to>
      <xdr:col>0</xdr:col>
      <xdr:colOff>2362841</xdr:colOff>
      <xdr:row>95</xdr:row>
      <xdr:rowOff>2540</xdr:rowOff>
    </xdr:to>
    <xdr:pic>
      <xdr:nvPicPr>
        <xdr:cNvPr id="2" name="Picture 1">
          <a:extLst>
            <a:ext uri="{FF2B5EF4-FFF2-40B4-BE49-F238E27FC236}">
              <a16:creationId xmlns:a16="http://schemas.microsoft.com/office/drawing/2014/main" id="{C79C814A-731E-4A38-9E77-DB01126665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201400"/>
          <a:ext cx="2267585" cy="1427480"/>
        </a:xfrm>
        <a:prstGeom prst="rect">
          <a:avLst/>
        </a:prstGeom>
        <a:noFill/>
        <a:ln>
          <a:noFill/>
        </a:ln>
      </xdr:spPr>
    </xdr:pic>
    <xdr:clientData/>
  </xdr:twoCellAnchor>
  <xdr:twoCellAnchor editAs="oneCell">
    <xdr:from>
      <xdr:col>0</xdr:col>
      <xdr:colOff>95256</xdr:colOff>
      <xdr:row>100</xdr:row>
      <xdr:rowOff>0</xdr:rowOff>
    </xdr:from>
    <xdr:to>
      <xdr:col>0</xdr:col>
      <xdr:colOff>2362841</xdr:colOff>
      <xdr:row>111</xdr:row>
      <xdr:rowOff>2540</xdr:rowOff>
    </xdr:to>
    <xdr:pic>
      <xdr:nvPicPr>
        <xdr:cNvPr id="3" name="Picture 2">
          <a:extLst>
            <a:ext uri="{FF2B5EF4-FFF2-40B4-BE49-F238E27FC236}">
              <a16:creationId xmlns:a16="http://schemas.microsoft.com/office/drawing/2014/main" id="{8C794816-EC4A-42AF-A7DC-0A881F2A1A9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274040"/>
          <a:ext cx="2267585" cy="142748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63504</xdr:colOff>
      <xdr:row>103</xdr:row>
      <xdr:rowOff>0</xdr:rowOff>
    </xdr:from>
    <xdr:to>
      <xdr:col>0</xdr:col>
      <xdr:colOff>2331089</xdr:colOff>
      <xdr:row>114</xdr:row>
      <xdr:rowOff>66040</xdr:rowOff>
    </xdr:to>
    <xdr:pic>
      <xdr:nvPicPr>
        <xdr:cNvPr id="2" name="Picture 1">
          <a:extLst>
            <a:ext uri="{FF2B5EF4-FFF2-40B4-BE49-F238E27FC236}">
              <a16:creationId xmlns:a16="http://schemas.microsoft.com/office/drawing/2014/main" id="{0A08802F-DD72-46F0-A2F3-5895E6DC34C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3822680"/>
          <a:ext cx="2267585" cy="1490980"/>
        </a:xfrm>
        <a:prstGeom prst="rect">
          <a:avLst/>
        </a:prstGeom>
        <a:noFill/>
        <a:ln>
          <a:noFill/>
        </a:ln>
      </xdr:spPr>
    </xdr:pic>
    <xdr:clientData/>
  </xdr:twoCellAnchor>
  <xdr:twoCellAnchor editAs="oneCell">
    <xdr:from>
      <xdr:col>0</xdr:col>
      <xdr:colOff>79376</xdr:colOff>
      <xdr:row>119</xdr:row>
      <xdr:rowOff>0</xdr:rowOff>
    </xdr:from>
    <xdr:to>
      <xdr:col>0</xdr:col>
      <xdr:colOff>2346961</xdr:colOff>
      <xdr:row>130</xdr:row>
      <xdr:rowOff>66040</xdr:rowOff>
    </xdr:to>
    <xdr:pic>
      <xdr:nvPicPr>
        <xdr:cNvPr id="3" name="Picture 2">
          <a:extLst>
            <a:ext uri="{FF2B5EF4-FFF2-40B4-BE49-F238E27FC236}">
              <a16:creationId xmlns:a16="http://schemas.microsoft.com/office/drawing/2014/main" id="{F5F70FE8-AEDB-4A35-8EA5-122465B74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5895320"/>
          <a:ext cx="2267585" cy="1490980"/>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95256</xdr:colOff>
      <xdr:row>103</xdr:row>
      <xdr:rowOff>0</xdr:rowOff>
    </xdr:from>
    <xdr:to>
      <xdr:col>0</xdr:col>
      <xdr:colOff>2362841</xdr:colOff>
      <xdr:row>114</xdr:row>
      <xdr:rowOff>2540</xdr:rowOff>
    </xdr:to>
    <xdr:pic>
      <xdr:nvPicPr>
        <xdr:cNvPr id="2" name="Picture 1">
          <a:extLst>
            <a:ext uri="{FF2B5EF4-FFF2-40B4-BE49-F238E27FC236}">
              <a16:creationId xmlns:a16="http://schemas.microsoft.com/office/drawing/2014/main" id="{7F3F59D3-37A1-48FF-9E0A-BDBA65E017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611100"/>
          <a:ext cx="2267585" cy="1427480"/>
        </a:xfrm>
        <a:prstGeom prst="rect">
          <a:avLst/>
        </a:prstGeom>
        <a:noFill/>
        <a:ln>
          <a:noFill/>
        </a:ln>
      </xdr:spPr>
    </xdr:pic>
    <xdr:clientData/>
  </xdr:twoCellAnchor>
  <xdr:twoCellAnchor editAs="oneCell">
    <xdr:from>
      <xdr:col>0</xdr:col>
      <xdr:colOff>71437</xdr:colOff>
      <xdr:row>119</xdr:row>
      <xdr:rowOff>0</xdr:rowOff>
    </xdr:from>
    <xdr:to>
      <xdr:col>0</xdr:col>
      <xdr:colOff>2339022</xdr:colOff>
      <xdr:row>130</xdr:row>
      <xdr:rowOff>2540</xdr:rowOff>
    </xdr:to>
    <xdr:pic>
      <xdr:nvPicPr>
        <xdr:cNvPr id="3" name="Picture 2">
          <a:extLst>
            <a:ext uri="{FF2B5EF4-FFF2-40B4-BE49-F238E27FC236}">
              <a16:creationId xmlns:a16="http://schemas.microsoft.com/office/drawing/2014/main" id="{CE1D8AC3-1E29-43E4-B7B5-21A07A90D69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4683740"/>
          <a:ext cx="2267585" cy="142748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81</xdr:row>
      <xdr:rowOff>0</xdr:rowOff>
    </xdr:from>
    <xdr:to>
      <xdr:col>0</xdr:col>
      <xdr:colOff>2362841</xdr:colOff>
      <xdr:row>92</xdr:row>
      <xdr:rowOff>2540</xdr:rowOff>
    </xdr:to>
    <xdr:pic>
      <xdr:nvPicPr>
        <xdr:cNvPr id="2" name="Picture 1">
          <a:extLst>
            <a:ext uri="{FF2B5EF4-FFF2-40B4-BE49-F238E27FC236}">
              <a16:creationId xmlns:a16="http://schemas.microsoft.com/office/drawing/2014/main" id="{DBBB8F12-DB2A-40FE-9ABC-FF687337B38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0683240"/>
          <a:ext cx="2267585" cy="1427480"/>
        </a:xfrm>
        <a:prstGeom prst="rect">
          <a:avLst/>
        </a:prstGeom>
        <a:noFill/>
        <a:ln>
          <a:noFill/>
        </a:ln>
      </xdr:spPr>
    </xdr:pic>
    <xdr:clientData/>
  </xdr:twoCellAnchor>
  <xdr:twoCellAnchor editAs="oneCell">
    <xdr:from>
      <xdr:col>0</xdr:col>
      <xdr:colOff>87318</xdr:colOff>
      <xdr:row>97</xdr:row>
      <xdr:rowOff>0</xdr:rowOff>
    </xdr:from>
    <xdr:to>
      <xdr:col>0</xdr:col>
      <xdr:colOff>2354903</xdr:colOff>
      <xdr:row>108</xdr:row>
      <xdr:rowOff>2540</xdr:rowOff>
    </xdr:to>
    <xdr:pic>
      <xdr:nvPicPr>
        <xdr:cNvPr id="3" name="Picture 2">
          <a:extLst>
            <a:ext uri="{FF2B5EF4-FFF2-40B4-BE49-F238E27FC236}">
              <a16:creationId xmlns:a16="http://schemas.microsoft.com/office/drawing/2014/main" id="{8B2E1EF5-94E6-4B0C-ACBA-583DF6E4D7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755880"/>
          <a:ext cx="2267585" cy="1427480"/>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87315</xdr:colOff>
      <xdr:row>66</xdr:row>
      <xdr:rowOff>0</xdr:rowOff>
    </xdr:from>
    <xdr:to>
      <xdr:col>0</xdr:col>
      <xdr:colOff>2354900</xdr:colOff>
      <xdr:row>77</xdr:row>
      <xdr:rowOff>66040</xdr:rowOff>
    </xdr:to>
    <xdr:pic>
      <xdr:nvPicPr>
        <xdr:cNvPr id="2" name="Picture 1">
          <a:extLst>
            <a:ext uri="{FF2B5EF4-FFF2-40B4-BE49-F238E27FC236}">
              <a16:creationId xmlns:a16="http://schemas.microsoft.com/office/drawing/2014/main" id="{3E9460B9-3267-46D2-A9D2-72924336DC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8610600"/>
          <a:ext cx="2267585" cy="1490980"/>
        </a:xfrm>
        <a:prstGeom prst="rect">
          <a:avLst/>
        </a:prstGeom>
        <a:noFill/>
        <a:ln>
          <a:noFill/>
        </a:ln>
      </xdr:spPr>
    </xdr:pic>
    <xdr:clientData/>
  </xdr:twoCellAnchor>
  <xdr:twoCellAnchor editAs="oneCell">
    <xdr:from>
      <xdr:col>0</xdr:col>
      <xdr:colOff>79378</xdr:colOff>
      <xdr:row>82</xdr:row>
      <xdr:rowOff>0</xdr:rowOff>
    </xdr:from>
    <xdr:to>
      <xdr:col>0</xdr:col>
      <xdr:colOff>2346963</xdr:colOff>
      <xdr:row>93</xdr:row>
      <xdr:rowOff>66040</xdr:rowOff>
    </xdr:to>
    <xdr:pic>
      <xdr:nvPicPr>
        <xdr:cNvPr id="3" name="Picture 2">
          <a:extLst>
            <a:ext uri="{FF2B5EF4-FFF2-40B4-BE49-F238E27FC236}">
              <a16:creationId xmlns:a16="http://schemas.microsoft.com/office/drawing/2014/main" id="{CF2BFA80-4037-473B-B692-1992AAA42D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0683240"/>
          <a:ext cx="2267585" cy="149098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103194</xdr:colOff>
      <xdr:row>91</xdr:row>
      <xdr:rowOff>0</xdr:rowOff>
    </xdr:from>
    <xdr:to>
      <xdr:col>0</xdr:col>
      <xdr:colOff>2370779</xdr:colOff>
      <xdr:row>102</xdr:row>
      <xdr:rowOff>2540</xdr:rowOff>
    </xdr:to>
    <xdr:pic>
      <xdr:nvPicPr>
        <xdr:cNvPr id="2" name="Picture 1">
          <a:extLst>
            <a:ext uri="{FF2B5EF4-FFF2-40B4-BE49-F238E27FC236}">
              <a16:creationId xmlns:a16="http://schemas.microsoft.com/office/drawing/2014/main" id="{5914D30B-8927-4CAD-82D1-3FEC1204A3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1963400"/>
          <a:ext cx="2267585" cy="1427480"/>
        </a:xfrm>
        <a:prstGeom prst="rect">
          <a:avLst/>
        </a:prstGeom>
        <a:noFill/>
        <a:ln>
          <a:noFill/>
        </a:ln>
      </xdr:spPr>
    </xdr:pic>
    <xdr:clientData/>
  </xdr:twoCellAnchor>
  <xdr:twoCellAnchor editAs="oneCell">
    <xdr:from>
      <xdr:col>0</xdr:col>
      <xdr:colOff>95256</xdr:colOff>
      <xdr:row>107</xdr:row>
      <xdr:rowOff>0</xdr:rowOff>
    </xdr:from>
    <xdr:to>
      <xdr:col>0</xdr:col>
      <xdr:colOff>2362841</xdr:colOff>
      <xdr:row>118</xdr:row>
      <xdr:rowOff>2540</xdr:rowOff>
    </xdr:to>
    <xdr:pic>
      <xdr:nvPicPr>
        <xdr:cNvPr id="3" name="Picture 2">
          <a:extLst>
            <a:ext uri="{FF2B5EF4-FFF2-40B4-BE49-F238E27FC236}">
              <a16:creationId xmlns:a16="http://schemas.microsoft.com/office/drawing/2014/main" id="{D87D31B0-1E26-417B-A1A1-80305E62667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036040"/>
          <a:ext cx="2267585" cy="1427480"/>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83</xdr:row>
      <xdr:rowOff>0</xdr:rowOff>
    </xdr:from>
    <xdr:to>
      <xdr:col>0</xdr:col>
      <xdr:colOff>2362841</xdr:colOff>
      <xdr:row>94</xdr:row>
      <xdr:rowOff>66040</xdr:rowOff>
    </xdr:to>
    <xdr:pic>
      <xdr:nvPicPr>
        <xdr:cNvPr id="4" name="Picture 3">
          <a:extLst>
            <a:ext uri="{FF2B5EF4-FFF2-40B4-BE49-F238E27FC236}">
              <a16:creationId xmlns:a16="http://schemas.microsoft.com/office/drawing/2014/main" id="{EFDC416A-D4BF-4633-AFD2-8809B4A6AB0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0927080"/>
          <a:ext cx="2267585" cy="1490980"/>
        </a:xfrm>
        <a:prstGeom prst="rect">
          <a:avLst/>
        </a:prstGeom>
        <a:noFill/>
        <a:ln>
          <a:noFill/>
        </a:ln>
      </xdr:spPr>
    </xdr:pic>
    <xdr:clientData/>
  </xdr:twoCellAnchor>
  <xdr:twoCellAnchor editAs="oneCell">
    <xdr:from>
      <xdr:col>0</xdr:col>
      <xdr:colOff>95256</xdr:colOff>
      <xdr:row>99</xdr:row>
      <xdr:rowOff>0</xdr:rowOff>
    </xdr:from>
    <xdr:to>
      <xdr:col>0</xdr:col>
      <xdr:colOff>2362841</xdr:colOff>
      <xdr:row>110</xdr:row>
      <xdr:rowOff>66040</xdr:rowOff>
    </xdr:to>
    <xdr:pic>
      <xdr:nvPicPr>
        <xdr:cNvPr id="5" name="Picture 4">
          <a:extLst>
            <a:ext uri="{FF2B5EF4-FFF2-40B4-BE49-F238E27FC236}">
              <a16:creationId xmlns:a16="http://schemas.microsoft.com/office/drawing/2014/main" id="{73BD860B-15BF-42FB-9930-CDEA72487B1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999720"/>
          <a:ext cx="2267585" cy="1490980"/>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134938</xdr:colOff>
      <xdr:row>75</xdr:row>
      <xdr:rowOff>0</xdr:rowOff>
    </xdr:from>
    <xdr:to>
      <xdr:col>0</xdr:col>
      <xdr:colOff>2402523</xdr:colOff>
      <xdr:row>86</xdr:row>
      <xdr:rowOff>66040</xdr:rowOff>
    </xdr:to>
    <xdr:pic>
      <xdr:nvPicPr>
        <xdr:cNvPr id="2" name="Picture 1">
          <a:extLst>
            <a:ext uri="{FF2B5EF4-FFF2-40B4-BE49-F238E27FC236}">
              <a16:creationId xmlns:a16="http://schemas.microsoft.com/office/drawing/2014/main" id="{31796C57-5499-4228-ABAA-EE8D043BFF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0066020"/>
          <a:ext cx="2267585" cy="1490980"/>
        </a:xfrm>
        <a:prstGeom prst="rect">
          <a:avLst/>
        </a:prstGeom>
        <a:noFill/>
        <a:ln>
          <a:noFill/>
        </a:ln>
      </xdr:spPr>
    </xdr:pic>
    <xdr:clientData/>
  </xdr:twoCellAnchor>
  <xdr:twoCellAnchor editAs="oneCell">
    <xdr:from>
      <xdr:col>0</xdr:col>
      <xdr:colOff>119070</xdr:colOff>
      <xdr:row>90</xdr:row>
      <xdr:rowOff>111124</xdr:rowOff>
    </xdr:from>
    <xdr:to>
      <xdr:col>0</xdr:col>
      <xdr:colOff>2386655</xdr:colOff>
      <xdr:row>102</xdr:row>
      <xdr:rowOff>50164</xdr:rowOff>
    </xdr:to>
    <xdr:pic>
      <xdr:nvPicPr>
        <xdr:cNvPr id="3" name="Picture 2">
          <a:extLst>
            <a:ext uri="{FF2B5EF4-FFF2-40B4-BE49-F238E27FC236}">
              <a16:creationId xmlns:a16="http://schemas.microsoft.com/office/drawing/2014/main" id="{70D3AAAC-0F83-49D9-B6DB-580EE06620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2120244"/>
          <a:ext cx="2267585" cy="149352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63</xdr:row>
      <xdr:rowOff>0</xdr:rowOff>
    </xdr:from>
    <xdr:to>
      <xdr:col>0</xdr:col>
      <xdr:colOff>2346965</xdr:colOff>
      <xdr:row>74</xdr:row>
      <xdr:rowOff>66040</xdr:rowOff>
    </xdr:to>
    <xdr:pic>
      <xdr:nvPicPr>
        <xdr:cNvPr id="4" name="Picture 3">
          <a:extLst>
            <a:ext uri="{FF2B5EF4-FFF2-40B4-BE49-F238E27FC236}">
              <a16:creationId xmlns:a16="http://schemas.microsoft.com/office/drawing/2014/main" id="{CBAB96D4-9267-427C-AA96-2B15A4AB1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8077200"/>
          <a:ext cx="2267585" cy="1490980"/>
        </a:xfrm>
        <a:prstGeom prst="rect">
          <a:avLst/>
        </a:prstGeom>
        <a:noFill/>
        <a:ln>
          <a:noFill/>
        </a:ln>
      </xdr:spPr>
    </xdr:pic>
    <xdr:clientData/>
  </xdr:twoCellAnchor>
  <xdr:twoCellAnchor editAs="oneCell">
    <xdr:from>
      <xdr:col>0</xdr:col>
      <xdr:colOff>87318</xdr:colOff>
      <xdr:row>79</xdr:row>
      <xdr:rowOff>0</xdr:rowOff>
    </xdr:from>
    <xdr:to>
      <xdr:col>0</xdr:col>
      <xdr:colOff>2354903</xdr:colOff>
      <xdr:row>90</xdr:row>
      <xdr:rowOff>66040</xdr:rowOff>
    </xdr:to>
    <xdr:pic>
      <xdr:nvPicPr>
        <xdr:cNvPr id="5" name="Picture 4">
          <a:extLst>
            <a:ext uri="{FF2B5EF4-FFF2-40B4-BE49-F238E27FC236}">
              <a16:creationId xmlns:a16="http://schemas.microsoft.com/office/drawing/2014/main" id="{C144841C-2F8A-4FD9-9C23-EB90ADC0AB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0149840"/>
          <a:ext cx="2267585" cy="1490980"/>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71442</xdr:colOff>
      <xdr:row>98</xdr:row>
      <xdr:rowOff>0</xdr:rowOff>
    </xdr:from>
    <xdr:to>
      <xdr:col>0</xdr:col>
      <xdr:colOff>2246317</xdr:colOff>
      <xdr:row>109</xdr:row>
      <xdr:rowOff>6350</xdr:rowOff>
    </xdr:to>
    <xdr:pic>
      <xdr:nvPicPr>
        <xdr:cNvPr id="2" name="Picture 1">
          <a:extLst>
            <a:ext uri="{FF2B5EF4-FFF2-40B4-BE49-F238E27FC236}">
              <a16:creationId xmlns:a16="http://schemas.microsoft.com/office/drawing/2014/main" id="{DC48A071-A719-4C53-9D5F-AB8BB7040A9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2870180"/>
          <a:ext cx="2174875" cy="1431290"/>
        </a:xfrm>
        <a:prstGeom prst="rect">
          <a:avLst/>
        </a:prstGeom>
        <a:noFill/>
        <a:ln>
          <a:noFill/>
        </a:ln>
      </xdr:spPr>
    </xdr:pic>
    <xdr:clientData/>
  </xdr:twoCellAnchor>
  <xdr:twoCellAnchor editAs="oneCell">
    <xdr:from>
      <xdr:col>0</xdr:col>
      <xdr:colOff>95251</xdr:colOff>
      <xdr:row>114</xdr:row>
      <xdr:rowOff>0</xdr:rowOff>
    </xdr:from>
    <xdr:to>
      <xdr:col>0</xdr:col>
      <xdr:colOff>2270126</xdr:colOff>
      <xdr:row>125</xdr:row>
      <xdr:rowOff>6350</xdr:rowOff>
    </xdr:to>
    <xdr:pic>
      <xdr:nvPicPr>
        <xdr:cNvPr id="3" name="Picture 2">
          <a:extLst>
            <a:ext uri="{FF2B5EF4-FFF2-40B4-BE49-F238E27FC236}">
              <a16:creationId xmlns:a16="http://schemas.microsoft.com/office/drawing/2014/main" id="{CADBD12A-C29B-4CE9-84EB-A9B55259DC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4942820"/>
          <a:ext cx="2174875" cy="1431290"/>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5C561139-C3D9-445A-9A4C-71683A556E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1056620"/>
          <a:ext cx="2267585" cy="1484630"/>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4FDD739E-76B6-4436-BA29-A09EAF53FFB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3129260"/>
          <a:ext cx="2267585" cy="1490980"/>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79380</xdr:colOff>
      <xdr:row>100</xdr:row>
      <xdr:rowOff>0</xdr:rowOff>
    </xdr:from>
    <xdr:to>
      <xdr:col>0</xdr:col>
      <xdr:colOff>2346965</xdr:colOff>
      <xdr:row>111</xdr:row>
      <xdr:rowOff>66040</xdr:rowOff>
    </xdr:to>
    <xdr:pic>
      <xdr:nvPicPr>
        <xdr:cNvPr id="2" name="Picture 1">
          <a:extLst>
            <a:ext uri="{FF2B5EF4-FFF2-40B4-BE49-F238E27FC236}">
              <a16:creationId xmlns:a16="http://schemas.microsoft.com/office/drawing/2014/main" id="{72704D3F-E134-4896-AEB2-A5101B0BCB3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2885420"/>
          <a:ext cx="2267585" cy="1490980"/>
        </a:xfrm>
        <a:prstGeom prst="rect">
          <a:avLst/>
        </a:prstGeom>
        <a:noFill/>
        <a:ln>
          <a:noFill/>
        </a:ln>
      </xdr:spPr>
    </xdr:pic>
    <xdr:clientData/>
  </xdr:twoCellAnchor>
  <xdr:twoCellAnchor editAs="oneCell">
    <xdr:from>
      <xdr:col>0</xdr:col>
      <xdr:colOff>71442</xdr:colOff>
      <xdr:row>116</xdr:row>
      <xdr:rowOff>0</xdr:rowOff>
    </xdr:from>
    <xdr:to>
      <xdr:col>0</xdr:col>
      <xdr:colOff>2339027</xdr:colOff>
      <xdr:row>127</xdr:row>
      <xdr:rowOff>66040</xdr:rowOff>
    </xdr:to>
    <xdr:pic>
      <xdr:nvPicPr>
        <xdr:cNvPr id="3" name="Picture 2">
          <a:extLst>
            <a:ext uri="{FF2B5EF4-FFF2-40B4-BE49-F238E27FC236}">
              <a16:creationId xmlns:a16="http://schemas.microsoft.com/office/drawing/2014/main" id="{062E78C1-11C6-44A5-92B2-593528B422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4958060"/>
          <a:ext cx="2267585" cy="1490980"/>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0</xdr:col>
      <xdr:colOff>2370775</xdr:colOff>
      <xdr:row>44</xdr:row>
      <xdr:rowOff>66040</xdr:rowOff>
    </xdr:to>
    <xdr:pic>
      <xdr:nvPicPr>
        <xdr:cNvPr id="2" name="Picture 1">
          <a:extLst>
            <a:ext uri="{FF2B5EF4-FFF2-40B4-BE49-F238E27FC236}">
              <a16:creationId xmlns:a16="http://schemas.microsoft.com/office/drawing/2014/main" id="{91D5D1F4-35F4-4C9F-BED4-D49C9F02CE8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450080"/>
          <a:ext cx="2267585" cy="1490980"/>
        </a:xfrm>
        <a:prstGeom prst="rect">
          <a:avLst/>
        </a:prstGeom>
        <a:noFill/>
        <a:ln>
          <a:noFill/>
        </a:ln>
      </xdr:spPr>
    </xdr:pic>
    <xdr:clientData/>
  </xdr:twoCellAnchor>
  <xdr:twoCellAnchor editAs="oneCell">
    <xdr:from>
      <xdr:col>0</xdr:col>
      <xdr:colOff>95256</xdr:colOff>
      <xdr:row>49</xdr:row>
      <xdr:rowOff>0</xdr:rowOff>
    </xdr:from>
    <xdr:to>
      <xdr:col>0</xdr:col>
      <xdr:colOff>2362841</xdr:colOff>
      <xdr:row>60</xdr:row>
      <xdr:rowOff>66040</xdr:rowOff>
    </xdr:to>
    <xdr:pic>
      <xdr:nvPicPr>
        <xdr:cNvPr id="3" name="Picture 2">
          <a:extLst>
            <a:ext uri="{FF2B5EF4-FFF2-40B4-BE49-F238E27FC236}">
              <a16:creationId xmlns:a16="http://schemas.microsoft.com/office/drawing/2014/main" id="{4140E410-2913-44B7-BC22-A1C058950D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6522720"/>
          <a:ext cx="2267585" cy="149098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0</xdr:col>
      <xdr:colOff>2362841</xdr:colOff>
      <xdr:row>60</xdr:row>
      <xdr:rowOff>66040</xdr:rowOff>
    </xdr:to>
    <xdr:pic>
      <xdr:nvPicPr>
        <xdr:cNvPr id="2" name="Picture 1">
          <a:extLst>
            <a:ext uri="{FF2B5EF4-FFF2-40B4-BE49-F238E27FC236}">
              <a16:creationId xmlns:a16="http://schemas.microsoft.com/office/drawing/2014/main" id="{DF78EA63-D974-46CE-B239-4B7665C306F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6522720"/>
          <a:ext cx="2267585" cy="1490980"/>
        </a:xfrm>
        <a:prstGeom prst="rect">
          <a:avLst/>
        </a:prstGeom>
        <a:noFill/>
        <a:ln>
          <a:noFill/>
        </a:ln>
      </xdr:spPr>
    </xdr:pic>
    <xdr:clientData/>
  </xdr:twoCellAnchor>
  <xdr:twoCellAnchor editAs="oneCell">
    <xdr:from>
      <xdr:col>0</xdr:col>
      <xdr:colOff>87316</xdr:colOff>
      <xdr:row>33</xdr:row>
      <xdr:rowOff>0</xdr:rowOff>
    </xdr:from>
    <xdr:to>
      <xdr:col>0</xdr:col>
      <xdr:colOff>2252666</xdr:colOff>
      <xdr:row>44</xdr:row>
      <xdr:rowOff>0</xdr:rowOff>
    </xdr:to>
    <xdr:pic>
      <xdr:nvPicPr>
        <xdr:cNvPr id="3" name="Picture 2">
          <a:extLst>
            <a:ext uri="{FF2B5EF4-FFF2-40B4-BE49-F238E27FC236}">
              <a16:creationId xmlns:a16="http://schemas.microsoft.com/office/drawing/2014/main" id="{5768CD62-8192-48C7-814A-49D7A5AA97A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450080"/>
          <a:ext cx="2165350" cy="1424940"/>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63504</xdr:colOff>
      <xdr:row>42</xdr:row>
      <xdr:rowOff>0</xdr:rowOff>
    </xdr:from>
    <xdr:to>
      <xdr:col>0</xdr:col>
      <xdr:colOff>2160274</xdr:colOff>
      <xdr:row>52</xdr:row>
      <xdr:rowOff>50800</xdr:rowOff>
    </xdr:to>
    <xdr:pic>
      <xdr:nvPicPr>
        <xdr:cNvPr id="2" name="Picture 1">
          <a:extLst>
            <a:ext uri="{FF2B5EF4-FFF2-40B4-BE49-F238E27FC236}">
              <a16:creationId xmlns:a16="http://schemas.microsoft.com/office/drawing/2014/main" id="{4FF6F3D4-3033-4808-9376-05C5969C49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6454140"/>
          <a:ext cx="2096770" cy="1346200"/>
        </a:xfrm>
        <a:prstGeom prst="rect">
          <a:avLst/>
        </a:prstGeom>
        <a:noFill/>
        <a:ln>
          <a:noFill/>
        </a:ln>
      </xdr:spPr>
    </xdr:pic>
    <xdr:clientData/>
  </xdr:twoCellAnchor>
  <xdr:twoCellAnchor editAs="oneCell">
    <xdr:from>
      <xdr:col>0</xdr:col>
      <xdr:colOff>103188</xdr:colOff>
      <xdr:row>57</xdr:row>
      <xdr:rowOff>111125</xdr:rowOff>
    </xdr:from>
    <xdr:to>
      <xdr:col>0</xdr:col>
      <xdr:colOff>2370773</xdr:colOff>
      <xdr:row>69</xdr:row>
      <xdr:rowOff>50165</xdr:rowOff>
    </xdr:to>
    <xdr:pic>
      <xdr:nvPicPr>
        <xdr:cNvPr id="3" name="Picture 2">
          <a:extLst>
            <a:ext uri="{FF2B5EF4-FFF2-40B4-BE49-F238E27FC236}">
              <a16:creationId xmlns:a16="http://schemas.microsoft.com/office/drawing/2014/main" id="{B333B4DB-DF8A-456A-8486-842176E0AAD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8508365"/>
          <a:ext cx="2267585" cy="149352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55566</xdr:colOff>
      <xdr:row>38</xdr:row>
      <xdr:rowOff>0</xdr:rowOff>
    </xdr:from>
    <xdr:to>
      <xdr:col>0</xdr:col>
      <xdr:colOff>2341566</xdr:colOff>
      <xdr:row>49</xdr:row>
      <xdr:rowOff>66040</xdr:rowOff>
    </xdr:to>
    <xdr:pic>
      <xdr:nvPicPr>
        <xdr:cNvPr id="2" name="Picture 1">
          <a:extLst>
            <a:ext uri="{FF2B5EF4-FFF2-40B4-BE49-F238E27FC236}">
              <a16:creationId xmlns:a16="http://schemas.microsoft.com/office/drawing/2014/main" id="{45680014-06CB-480F-B508-4C2673BEBD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097780"/>
          <a:ext cx="2286000" cy="1490980"/>
        </a:xfrm>
        <a:prstGeom prst="rect">
          <a:avLst/>
        </a:prstGeom>
        <a:noFill/>
        <a:ln>
          <a:noFill/>
        </a:ln>
      </xdr:spPr>
    </xdr:pic>
    <xdr:clientData/>
  </xdr:twoCellAnchor>
  <xdr:twoCellAnchor editAs="oneCell">
    <xdr:from>
      <xdr:col>0</xdr:col>
      <xdr:colOff>55566</xdr:colOff>
      <xdr:row>54</xdr:row>
      <xdr:rowOff>0</xdr:rowOff>
    </xdr:from>
    <xdr:to>
      <xdr:col>0</xdr:col>
      <xdr:colOff>2341566</xdr:colOff>
      <xdr:row>65</xdr:row>
      <xdr:rowOff>66040</xdr:rowOff>
    </xdr:to>
    <xdr:pic>
      <xdr:nvPicPr>
        <xdr:cNvPr id="3" name="Picture 2">
          <a:extLst>
            <a:ext uri="{FF2B5EF4-FFF2-40B4-BE49-F238E27FC236}">
              <a16:creationId xmlns:a16="http://schemas.microsoft.com/office/drawing/2014/main" id="{87391504-B991-491E-A133-7C7DAD3620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7299960"/>
          <a:ext cx="2286000" cy="1490980"/>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47628</xdr:colOff>
      <xdr:row>64</xdr:row>
      <xdr:rowOff>0</xdr:rowOff>
    </xdr:from>
    <xdr:to>
      <xdr:col>0</xdr:col>
      <xdr:colOff>2144398</xdr:colOff>
      <xdr:row>74</xdr:row>
      <xdr:rowOff>50800</xdr:rowOff>
    </xdr:to>
    <xdr:pic>
      <xdr:nvPicPr>
        <xdr:cNvPr id="2" name="Picture 1">
          <a:extLst>
            <a:ext uri="{FF2B5EF4-FFF2-40B4-BE49-F238E27FC236}">
              <a16:creationId xmlns:a16="http://schemas.microsoft.com/office/drawing/2014/main" id="{C3232F9D-AE6A-47E3-A408-FFBFF53893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044940"/>
          <a:ext cx="2096770" cy="1346200"/>
        </a:xfrm>
        <a:prstGeom prst="rect">
          <a:avLst/>
        </a:prstGeom>
        <a:noFill/>
        <a:ln>
          <a:noFill/>
        </a:ln>
      </xdr:spPr>
    </xdr:pic>
    <xdr:clientData/>
  </xdr:twoCellAnchor>
  <xdr:twoCellAnchor editAs="oneCell">
    <xdr:from>
      <xdr:col>0</xdr:col>
      <xdr:colOff>55550</xdr:colOff>
      <xdr:row>48</xdr:row>
      <xdr:rowOff>0</xdr:rowOff>
    </xdr:from>
    <xdr:to>
      <xdr:col>0</xdr:col>
      <xdr:colOff>2341550</xdr:colOff>
      <xdr:row>59</xdr:row>
      <xdr:rowOff>66040</xdr:rowOff>
    </xdr:to>
    <xdr:pic>
      <xdr:nvPicPr>
        <xdr:cNvPr id="3" name="Picture 2">
          <a:extLst>
            <a:ext uri="{FF2B5EF4-FFF2-40B4-BE49-F238E27FC236}">
              <a16:creationId xmlns:a16="http://schemas.microsoft.com/office/drawing/2014/main" id="{2281C68F-6E9F-4A56-B489-C25AFE09808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6842760"/>
          <a:ext cx="2286000" cy="1490980"/>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49392</xdr:colOff>
      <xdr:row>48</xdr:row>
      <xdr:rowOff>0</xdr:rowOff>
    </xdr:from>
    <xdr:to>
      <xdr:col>0</xdr:col>
      <xdr:colOff>2146162</xdr:colOff>
      <xdr:row>58</xdr:row>
      <xdr:rowOff>50800</xdr:rowOff>
    </xdr:to>
    <xdr:pic>
      <xdr:nvPicPr>
        <xdr:cNvPr id="2" name="Picture 1">
          <a:extLst>
            <a:ext uri="{FF2B5EF4-FFF2-40B4-BE49-F238E27FC236}">
              <a16:creationId xmlns:a16="http://schemas.microsoft.com/office/drawing/2014/main" id="{C85F2450-DCBA-457B-9207-51E2AE4A8B4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6972300"/>
          <a:ext cx="2096770" cy="1346200"/>
        </a:xfrm>
        <a:prstGeom prst="rect">
          <a:avLst/>
        </a:prstGeom>
        <a:noFill/>
        <a:ln>
          <a:noFill/>
        </a:ln>
      </xdr:spPr>
    </xdr:pic>
    <xdr:clientData/>
  </xdr:twoCellAnchor>
  <xdr:twoCellAnchor editAs="oneCell">
    <xdr:from>
      <xdr:col>0</xdr:col>
      <xdr:colOff>49392</xdr:colOff>
      <xdr:row>64</xdr:row>
      <xdr:rowOff>0</xdr:rowOff>
    </xdr:from>
    <xdr:to>
      <xdr:col>0</xdr:col>
      <xdr:colOff>2146162</xdr:colOff>
      <xdr:row>74</xdr:row>
      <xdr:rowOff>50800</xdr:rowOff>
    </xdr:to>
    <xdr:pic>
      <xdr:nvPicPr>
        <xdr:cNvPr id="3" name="Picture 2">
          <a:extLst>
            <a:ext uri="{FF2B5EF4-FFF2-40B4-BE49-F238E27FC236}">
              <a16:creationId xmlns:a16="http://schemas.microsoft.com/office/drawing/2014/main" id="{D83A2B68-CD91-42D3-841F-BC6FA930577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9304020"/>
          <a:ext cx="2096770" cy="134620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47628</xdr:colOff>
      <xdr:row>48</xdr:row>
      <xdr:rowOff>0</xdr:rowOff>
    </xdr:from>
    <xdr:to>
      <xdr:col>0</xdr:col>
      <xdr:colOff>2348233</xdr:colOff>
      <xdr:row>59</xdr:row>
      <xdr:rowOff>57150</xdr:rowOff>
    </xdr:to>
    <xdr:pic>
      <xdr:nvPicPr>
        <xdr:cNvPr id="2" name="Picture 1">
          <a:extLst>
            <a:ext uri="{FF2B5EF4-FFF2-40B4-BE49-F238E27FC236}">
              <a16:creationId xmlns:a16="http://schemas.microsoft.com/office/drawing/2014/main" id="{0210ECCB-8060-4F79-B719-0E4D72CDE85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6957060"/>
          <a:ext cx="2300605" cy="1482090"/>
        </a:xfrm>
        <a:prstGeom prst="rect">
          <a:avLst/>
        </a:prstGeom>
        <a:noFill/>
        <a:ln>
          <a:noFill/>
        </a:ln>
      </xdr:spPr>
    </xdr:pic>
    <xdr:clientData/>
  </xdr:twoCellAnchor>
  <xdr:twoCellAnchor editAs="oneCell">
    <xdr:from>
      <xdr:col>0</xdr:col>
      <xdr:colOff>39690</xdr:colOff>
      <xdr:row>64</xdr:row>
      <xdr:rowOff>0</xdr:rowOff>
    </xdr:from>
    <xdr:to>
      <xdr:col>0</xdr:col>
      <xdr:colOff>2340295</xdr:colOff>
      <xdr:row>75</xdr:row>
      <xdr:rowOff>57150</xdr:rowOff>
    </xdr:to>
    <xdr:pic>
      <xdr:nvPicPr>
        <xdr:cNvPr id="3" name="Picture 2">
          <a:extLst>
            <a:ext uri="{FF2B5EF4-FFF2-40B4-BE49-F238E27FC236}">
              <a16:creationId xmlns:a16="http://schemas.microsoft.com/office/drawing/2014/main" id="{7601E4C1-2C45-41F6-91FA-E47B2F86A2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9288780"/>
          <a:ext cx="2300605" cy="1482090"/>
        </a:xfrm>
        <a:prstGeom prst="rect">
          <a:avLst/>
        </a:prstGeom>
        <a:noFill/>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63503</xdr:colOff>
      <xdr:row>48</xdr:row>
      <xdr:rowOff>0</xdr:rowOff>
    </xdr:from>
    <xdr:to>
      <xdr:col>0</xdr:col>
      <xdr:colOff>2331088</xdr:colOff>
      <xdr:row>59</xdr:row>
      <xdr:rowOff>66040</xdr:rowOff>
    </xdr:to>
    <xdr:pic>
      <xdr:nvPicPr>
        <xdr:cNvPr id="2" name="Picture 1">
          <a:extLst>
            <a:ext uri="{FF2B5EF4-FFF2-40B4-BE49-F238E27FC236}">
              <a16:creationId xmlns:a16="http://schemas.microsoft.com/office/drawing/2014/main" id="{54E230DE-7745-4B1E-A1E5-EC4D06DBFC4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6979920"/>
          <a:ext cx="2267585" cy="1490980"/>
        </a:xfrm>
        <a:prstGeom prst="rect">
          <a:avLst/>
        </a:prstGeom>
        <a:noFill/>
        <a:ln>
          <a:noFill/>
        </a:ln>
      </xdr:spPr>
    </xdr:pic>
    <xdr:clientData/>
  </xdr:twoCellAnchor>
  <xdr:twoCellAnchor editAs="oneCell">
    <xdr:from>
      <xdr:col>0</xdr:col>
      <xdr:colOff>71442</xdr:colOff>
      <xdr:row>64</xdr:row>
      <xdr:rowOff>0</xdr:rowOff>
    </xdr:from>
    <xdr:to>
      <xdr:col>0</xdr:col>
      <xdr:colOff>2339027</xdr:colOff>
      <xdr:row>75</xdr:row>
      <xdr:rowOff>66040</xdr:rowOff>
    </xdr:to>
    <xdr:pic>
      <xdr:nvPicPr>
        <xdr:cNvPr id="3" name="Picture 2">
          <a:extLst>
            <a:ext uri="{FF2B5EF4-FFF2-40B4-BE49-F238E27FC236}">
              <a16:creationId xmlns:a16="http://schemas.microsoft.com/office/drawing/2014/main" id="{71E01DDE-147E-400B-AD09-FB0A37851E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9311640"/>
          <a:ext cx="2267585" cy="1490980"/>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0</xdr:col>
      <xdr:colOff>2192021</xdr:colOff>
      <xdr:row>55</xdr:row>
      <xdr:rowOff>50800</xdr:rowOff>
    </xdr:to>
    <xdr:pic>
      <xdr:nvPicPr>
        <xdr:cNvPr id="2" name="Picture 1">
          <a:extLst>
            <a:ext uri="{FF2B5EF4-FFF2-40B4-BE49-F238E27FC236}">
              <a16:creationId xmlns:a16="http://schemas.microsoft.com/office/drawing/2014/main" id="{6F6F263F-0A71-4214-A934-9134B071AF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789420"/>
          <a:ext cx="2096770" cy="1346200"/>
        </a:xfrm>
        <a:prstGeom prst="rect">
          <a:avLst/>
        </a:prstGeom>
        <a:noFill/>
        <a:ln>
          <a:noFill/>
        </a:ln>
      </xdr:spPr>
    </xdr:pic>
    <xdr:clientData/>
  </xdr:twoCellAnchor>
  <xdr:twoCellAnchor editAs="oneCell">
    <xdr:from>
      <xdr:col>0</xdr:col>
      <xdr:colOff>103188</xdr:colOff>
      <xdr:row>60</xdr:row>
      <xdr:rowOff>79375</xdr:rowOff>
    </xdr:from>
    <xdr:to>
      <xdr:col>0</xdr:col>
      <xdr:colOff>2370773</xdr:colOff>
      <xdr:row>72</xdr:row>
      <xdr:rowOff>18415</xdr:rowOff>
    </xdr:to>
    <xdr:pic>
      <xdr:nvPicPr>
        <xdr:cNvPr id="3" name="Picture 2">
          <a:extLst>
            <a:ext uri="{FF2B5EF4-FFF2-40B4-BE49-F238E27FC236}">
              <a16:creationId xmlns:a16="http://schemas.microsoft.com/office/drawing/2014/main" id="{A9728454-3D32-431E-B0F8-C15330C8C8C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8811895"/>
          <a:ext cx="2267585" cy="1493520"/>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oneCellAnchor>
    <xdr:from>
      <xdr:col>0</xdr:col>
      <xdr:colOff>69850</xdr:colOff>
      <xdr:row>73</xdr:row>
      <xdr:rowOff>106680</xdr:rowOff>
    </xdr:from>
    <xdr:ext cx="2286000" cy="1463040"/>
    <xdr:pic>
      <xdr:nvPicPr>
        <xdr:cNvPr id="2" name="Picture 1">
          <a:extLst>
            <a:ext uri="{FF2B5EF4-FFF2-40B4-BE49-F238E27FC236}">
              <a16:creationId xmlns:a16="http://schemas.microsoft.com/office/drawing/2014/main" id="{3FAF070E-FFD1-4527-A528-230A27DD8EB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0881360"/>
          <a:ext cx="2286000" cy="1463040"/>
        </a:xfrm>
        <a:prstGeom prst="rect">
          <a:avLst/>
        </a:prstGeom>
        <a:noFill/>
        <a:ln>
          <a:noFill/>
        </a:ln>
      </xdr:spPr>
    </xdr:pic>
    <xdr:clientData/>
  </xdr:oneCellAnchor>
  <xdr:twoCellAnchor editAs="oneCell">
    <xdr:from>
      <xdr:col>0</xdr:col>
      <xdr:colOff>107950</xdr:colOff>
      <xdr:row>57</xdr:row>
      <xdr:rowOff>120650</xdr:rowOff>
    </xdr:from>
    <xdr:to>
      <xdr:col>0</xdr:col>
      <xdr:colOff>2204720</xdr:colOff>
      <xdr:row>68</xdr:row>
      <xdr:rowOff>44450</xdr:rowOff>
    </xdr:to>
    <xdr:pic>
      <xdr:nvPicPr>
        <xdr:cNvPr id="4" name="Picture 3">
          <a:extLst>
            <a:ext uri="{FF2B5EF4-FFF2-40B4-BE49-F238E27FC236}">
              <a16:creationId xmlns:a16="http://schemas.microsoft.com/office/drawing/2014/main" id="{D0EBF829-048B-46DC-BF63-7F117CC646B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950" y="8820150"/>
          <a:ext cx="2096770" cy="1320800"/>
        </a:xfrm>
        <a:prstGeom prst="rect">
          <a:avLst/>
        </a:prstGeom>
        <a:noFill/>
        <a:ln>
          <a:noFill/>
        </a:ln>
      </xdr:spPr>
    </xdr:pic>
    <xdr:clientData/>
  </xdr:twoCellAnchor>
</xdr:wsDr>
</file>

<file path=xl/drawings/drawing44.xml><?xml version="1.0" encoding="utf-8"?>
<xdr:wsDr xmlns:xdr="http://schemas.openxmlformats.org/drawingml/2006/spreadsheetDrawing" xmlns:a="http://schemas.openxmlformats.org/drawingml/2006/main">
  <xdr:oneCellAnchor>
    <xdr:from>
      <xdr:col>0</xdr:col>
      <xdr:colOff>76200</xdr:colOff>
      <xdr:row>51</xdr:row>
      <xdr:rowOff>107950</xdr:rowOff>
    </xdr:from>
    <xdr:ext cx="2267585" cy="1463040"/>
    <xdr:pic>
      <xdr:nvPicPr>
        <xdr:cNvPr id="2" name="Picture 1">
          <a:extLst>
            <a:ext uri="{FF2B5EF4-FFF2-40B4-BE49-F238E27FC236}">
              <a16:creationId xmlns:a16="http://schemas.microsoft.com/office/drawing/2014/main" id="{207F15B9-3B86-4B35-948E-85E07E49CD0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528050"/>
          <a:ext cx="2267585" cy="1463040"/>
        </a:xfrm>
        <a:prstGeom prst="rect">
          <a:avLst/>
        </a:prstGeom>
        <a:noFill/>
        <a:ln>
          <a:noFill/>
        </a:ln>
      </xdr:spPr>
    </xdr:pic>
    <xdr:clientData/>
  </xdr:oneCellAnchor>
  <xdr:oneCellAnchor>
    <xdr:from>
      <xdr:col>0</xdr:col>
      <xdr:colOff>0</xdr:colOff>
      <xdr:row>68</xdr:row>
      <xdr:rowOff>0</xdr:rowOff>
    </xdr:from>
    <xdr:ext cx="2430780" cy="1325880"/>
    <xdr:pic>
      <xdr:nvPicPr>
        <xdr:cNvPr id="3" name="Picture 2">
          <a:extLst>
            <a:ext uri="{FF2B5EF4-FFF2-40B4-BE49-F238E27FC236}">
              <a16:creationId xmlns:a16="http://schemas.microsoft.com/office/drawing/2014/main" id="{5F0E7DCE-D429-4F93-8799-698EAB4AC34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0848975"/>
          <a:ext cx="2430780" cy="1325880"/>
        </a:xfrm>
        <a:prstGeom prst="rect">
          <a:avLst/>
        </a:prstGeom>
        <a:noFill/>
        <a:ln>
          <a:noFill/>
        </a:ln>
      </xdr:spPr>
    </xdr:pic>
    <xdr:clientData/>
  </xdr:oneCellAnchor>
</xdr:wsDr>
</file>

<file path=xl/drawings/drawing45.xml><?xml version="1.0" encoding="utf-8"?>
<xdr:wsDr xmlns:xdr="http://schemas.openxmlformats.org/drawingml/2006/spreadsheetDrawing" xmlns:a="http://schemas.openxmlformats.org/drawingml/2006/main">
  <xdr:oneCellAnchor>
    <xdr:from>
      <xdr:col>0</xdr:col>
      <xdr:colOff>101600</xdr:colOff>
      <xdr:row>89</xdr:row>
      <xdr:rowOff>106680</xdr:rowOff>
    </xdr:from>
    <xdr:ext cx="2286000" cy="1463040"/>
    <xdr:pic>
      <xdr:nvPicPr>
        <xdr:cNvPr id="2" name="Picture 1">
          <a:extLst>
            <a:ext uri="{FF2B5EF4-FFF2-40B4-BE49-F238E27FC236}">
              <a16:creationId xmlns:a16="http://schemas.microsoft.com/office/drawing/2014/main" id="{BA7310DC-E1B2-4B68-864D-1D8FFF55097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4403705"/>
          <a:ext cx="2286000" cy="1463040"/>
        </a:xfrm>
        <a:prstGeom prst="rect">
          <a:avLst/>
        </a:prstGeom>
        <a:noFill/>
        <a:ln>
          <a:noFill/>
        </a:ln>
      </xdr:spPr>
    </xdr:pic>
    <xdr:clientData/>
  </xdr:oneCellAnchor>
  <xdr:twoCellAnchor editAs="oneCell">
    <xdr:from>
      <xdr:col>0</xdr:col>
      <xdr:colOff>63500</xdr:colOff>
      <xdr:row>73</xdr:row>
      <xdr:rowOff>50800</xdr:rowOff>
    </xdr:from>
    <xdr:to>
      <xdr:col>0</xdr:col>
      <xdr:colOff>2331085</xdr:colOff>
      <xdr:row>84</xdr:row>
      <xdr:rowOff>116840</xdr:rowOff>
    </xdr:to>
    <xdr:pic>
      <xdr:nvPicPr>
        <xdr:cNvPr id="4" name="Picture 3">
          <a:extLst>
            <a:ext uri="{FF2B5EF4-FFF2-40B4-BE49-F238E27FC236}">
              <a16:creationId xmlns:a16="http://schemas.microsoft.com/office/drawing/2014/main" id="{FCBA379F-2F68-4D80-BA68-05F39C7F315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163300"/>
          <a:ext cx="2267585" cy="1463040"/>
        </a:xfrm>
        <a:prstGeom prst="rect">
          <a:avLst/>
        </a:prstGeom>
        <a:noFill/>
        <a:ln>
          <a:noFill/>
        </a:ln>
      </xdr:spPr>
    </xdr:pic>
    <xdr:clientData/>
  </xdr:twoCellAnchor>
</xdr:wsDr>
</file>

<file path=xl/drawings/drawing46.xml><?xml version="1.0" encoding="utf-8"?>
<xdr:wsDr xmlns:xdr="http://schemas.openxmlformats.org/drawingml/2006/spreadsheetDrawing" xmlns:a="http://schemas.openxmlformats.org/drawingml/2006/main">
  <xdr:oneCellAnchor>
    <xdr:from>
      <xdr:col>0</xdr:col>
      <xdr:colOff>63500</xdr:colOff>
      <xdr:row>66</xdr:row>
      <xdr:rowOff>120650</xdr:rowOff>
    </xdr:from>
    <xdr:ext cx="2177415" cy="1346200"/>
    <xdr:pic>
      <xdr:nvPicPr>
        <xdr:cNvPr id="3" name="Picture 2">
          <a:extLst>
            <a:ext uri="{FF2B5EF4-FFF2-40B4-BE49-F238E27FC236}">
              <a16:creationId xmlns:a16="http://schemas.microsoft.com/office/drawing/2014/main" id="{F1913687-4F45-468A-BEA4-F9AD0B201F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9883775"/>
          <a:ext cx="2177415" cy="1346200"/>
        </a:xfrm>
        <a:prstGeom prst="rect">
          <a:avLst/>
        </a:prstGeom>
        <a:noFill/>
        <a:ln>
          <a:noFill/>
        </a:ln>
      </xdr:spPr>
    </xdr:pic>
    <xdr:clientData/>
  </xdr:oneCellAnchor>
  <xdr:twoCellAnchor editAs="oneCell">
    <xdr:from>
      <xdr:col>0</xdr:col>
      <xdr:colOff>69850</xdr:colOff>
      <xdr:row>50</xdr:row>
      <xdr:rowOff>114300</xdr:rowOff>
    </xdr:from>
    <xdr:to>
      <xdr:col>0</xdr:col>
      <xdr:colOff>2370455</xdr:colOff>
      <xdr:row>62</xdr:row>
      <xdr:rowOff>44450</xdr:rowOff>
    </xdr:to>
    <xdr:pic>
      <xdr:nvPicPr>
        <xdr:cNvPr id="4" name="Picture 3">
          <a:extLst>
            <a:ext uri="{FF2B5EF4-FFF2-40B4-BE49-F238E27FC236}">
              <a16:creationId xmlns:a16="http://schemas.microsoft.com/office/drawing/2014/main" id="{46603B5C-BD8E-46E0-B8AC-9BCFDC3D5B6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6985000"/>
          <a:ext cx="2300605" cy="1454150"/>
        </a:xfrm>
        <a:prstGeom prst="rect">
          <a:avLst/>
        </a:prstGeom>
        <a:noFill/>
        <a:ln>
          <a:noFill/>
        </a:ln>
      </xdr:spPr>
    </xdr:pic>
    <xdr:clientData/>
  </xdr:twoCellAnchor>
</xdr:wsDr>
</file>

<file path=xl/drawings/drawing47.xml><?xml version="1.0" encoding="utf-8"?>
<xdr:wsDr xmlns:xdr="http://schemas.openxmlformats.org/drawingml/2006/spreadsheetDrawing" xmlns:a="http://schemas.openxmlformats.org/drawingml/2006/main">
  <xdr:oneCellAnchor>
    <xdr:from>
      <xdr:col>0</xdr:col>
      <xdr:colOff>95250</xdr:colOff>
      <xdr:row>68</xdr:row>
      <xdr:rowOff>102870</xdr:rowOff>
    </xdr:from>
    <xdr:ext cx="2286000" cy="1463040"/>
    <xdr:pic>
      <xdr:nvPicPr>
        <xdr:cNvPr id="3" name="Picture 2">
          <a:extLst>
            <a:ext uri="{FF2B5EF4-FFF2-40B4-BE49-F238E27FC236}">
              <a16:creationId xmlns:a16="http://schemas.microsoft.com/office/drawing/2014/main" id="{A7A9A881-B0C8-4912-9FE9-306EB665C66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0847070"/>
          <a:ext cx="2286000" cy="1463040"/>
        </a:xfrm>
        <a:prstGeom prst="rect">
          <a:avLst/>
        </a:prstGeom>
        <a:noFill/>
        <a:ln>
          <a:noFill/>
        </a:ln>
      </xdr:spPr>
    </xdr:pic>
    <xdr:clientData/>
  </xdr:oneCellAnchor>
  <xdr:twoCellAnchor editAs="oneCell">
    <xdr:from>
      <xdr:col>0</xdr:col>
      <xdr:colOff>76200</xdr:colOff>
      <xdr:row>52</xdr:row>
      <xdr:rowOff>69850</xdr:rowOff>
    </xdr:from>
    <xdr:to>
      <xdr:col>0</xdr:col>
      <xdr:colOff>2447925</xdr:colOff>
      <xdr:row>63</xdr:row>
      <xdr:rowOff>102235</xdr:rowOff>
    </xdr:to>
    <xdr:pic>
      <xdr:nvPicPr>
        <xdr:cNvPr id="4" name="Picture 3">
          <a:extLst>
            <a:ext uri="{FF2B5EF4-FFF2-40B4-BE49-F238E27FC236}">
              <a16:creationId xmlns:a16="http://schemas.microsoft.com/office/drawing/2014/main" id="{D46610F9-AEC9-4BB1-B179-EF17E870680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7931150"/>
          <a:ext cx="2371725" cy="1429385"/>
        </a:xfrm>
        <a:prstGeom prst="rect">
          <a:avLst/>
        </a:prstGeom>
        <a:noFill/>
        <a:ln>
          <a:noFill/>
        </a:ln>
      </xdr:spPr>
    </xdr:pic>
    <xdr:clientData/>
  </xdr:twoCellAnchor>
</xdr:wsDr>
</file>

<file path=xl/drawings/drawing48.xml><?xml version="1.0" encoding="utf-8"?>
<xdr:wsDr xmlns:xdr="http://schemas.openxmlformats.org/drawingml/2006/spreadsheetDrawing" xmlns:a="http://schemas.openxmlformats.org/drawingml/2006/main">
  <xdr:oneCellAnchor>
    <xdr:from>
      <xdr:col>0</xdr:col>
      <xdr:colOff>95250</xdr:colOff>
      <xdr:row>73</xdr:row>
      <xdr:rowOff>106680</xdr:rowOff>
    </xdr:from>
    <xdr:ext cx="2300605" cy="1454150"/>
    <xdr:pic>
      <xdr:nvPicPr>
        <xdr:cNvPr id="2" name="Picture 1">
          <a:extLst>
            <a:ext uri="{FF2B5EF4-FFF2-40B4-BE49-F238E27FC236}">
              <a16:creationId xmlns:a16="http://schemas.microsoft.com/office/drawing/2014/main" id="{59DE8786-5B73-465B-B6A1-83FFFFF9232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927205"/>
          <a:ext cx="2300605" cy="1454150"/>
        </a:xfrm>
        <a:prstGeom prst="rect">
          <a:avLst/>
        </a:prstGeom>
        <a:noFill/>
        <a:ln>
          <a:noFill/>
        </a:ln>
      </xdr:spPr>
    </xdr:pic>
    <xdr:clientData/>
  </xdr:oneCellAnchor>
  <xdr:twoCellAnchor editAs="oneCell">
    <xdr:from>
      <xdr:col>0</xdr:col>
      <xdr:colOff>82550</xdr:colOff>
      <xdr:row>58</xdr:row>
      <xdr:rowOff>44450</xdr:rowOff>
    </xdr:from>
    <xdr:to>
      <xdr:col>0</xdr:col>
      <xdr:colOff>2350135</xdr:colOff>
      <xdr:row>69</xdr:row>
      <xdr:rowOff>110490</xdr:rowOff>
    </xdr:to>
    <xdr:pic>
      <xdr:nvPicPr>
        <xdr:cNvPr id="4" name="Picture 3">
          <a:extLst>
            <a:ext uri="{FF2B5EF4-FFF2-40B4-BE49-F238E27FC236}">
              <a16:creationId xmlns:a16="http://schemas.microsoft.com/office/drawing/2014/main" id="{410403DC-759C-468B-B129-2E1FB7E3CB0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9074150"/>
          <a:ext cx="2267585" cy="14630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investor/reports?firstFilter-4"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https://www.franklintempletonindia.com/investor/reports?firstFilter-4"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https://www.franklintempletonindia.com/investor/reports?firstFilter-4"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3.xml"/><Relationship Id="rId5" Type="http://schemas.openxmlformats.org/officeDocument/2006/relationships/printerSettings" Target="../printerSettings/printerSettings43.bin"/><Relationship Id="rId4" Type="http://schemas.openxmlformats.org/officeDocument/2006/relationships/hyperlink" Target="https://www.franklintempletonindia.com/investor/reports?firstFilter-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4.xm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45.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45.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7.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8.xml"/><Relationship Id="rId5" Type="http://schemas.openxmlformats.org/officeDocument/2006/relationships/printerSettings" Target="../printerSettings/printerSettings48.bin"/><Relationship Id="rId4" Type="http://schemas.openxmlformats.org/officeDocument/2006/relationships/hyperlink" Target="https://www.franklintempletonindia.com/investor/reports?firstFilter-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5"/>
  <sheetViews>
    <sheetView tabSelected="1" workbookViewId="0">
      <selection sqref="A1:G1"/>
    </sheetView>
  </sheetViews>
  <sheetFormatPr defaultColWidth="9.109375" defaultRowHeight="10.199999999999999" x14ac:dyDescent="0.2"/>
  <cols>
    <col min="1" max="1" width="38.6640625" style="9" bestFit="1" customWidth="1"/>
    <col min="2" max="2" width="51.1093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80" t="s">
        <v>751</v>
      </c>
      <c r="B1" s="81"/>
      <c r="C1" s="81"/>
      <c r="D1" s="81"/>
      <c r="E1" s="81"/>
      <c r="F1" s="81"/>
      <c r="G1" s="81"/>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753</v>
      </c>
      <c r="B7" s="27" t="s">
        <v>754</v>
      </c>
      <c r="C7" s="27" t="s">
        <v>84</v>
      </c>
      <c r="D7" s="31">
        <v>250</v>
      </c>
      <c r="E7" s="29">
        <v>2501.5149999999999</v>
      </c>
      <c r="F7" s="30">
        <v>1.57010055663438</v>
      </c>
      <c r="G7" s="29">
        <v>3.5451000000000001</v>
      </c>
    </row>
    <row r="8" spans="1:9" x14ac:dyDescent="0.2">
      <c r="A8" s="26" t="s">
        <v>33</v>
      </c>
      <c r="B8" s="26"/>
      <c r="C8" s="26"/>
      <c r="D8" s="32"/>
      <c r="E8" s="33">
        <f>SUM(E6:E7)</f>
        <v>2501.5149999999999</v>
      </c>
      <c r="F8" s="34">
        <f>SUM(F6:F7)</f>
        <v>1.57010055663438</v>
      </c>
      <c r="G8" s="33"/>
      <c r="H8" s="18"/>
      <c r="I8" s="18"/>
    </row>
    <row r="9" spans="1:9" x14ac:dyDescent="0.2">
      <c r="A9" s="27"/>
      <c r="B9" s="27"/>
      <c r="C9" s="27"/>
      <c r="D9" s="28"/>
      <c r="E9" s="29"/>
      <c r="F9" s="30"/>
      <c r="G9" s="29"/>
    </row>
    <row r="10" spans="1:9" x14ac:dyDescent="0.2">
      <c r="A10" s="26" t="s">
        <v>51</v>
      </c>
      <c r="B10" s="27"/>
      <c r="C10" s="27"/>
      <c r="D10" s="28"/>
      <c r="E10" s="29"/>
      <c r="F10" s="30"/>
      <c r="G10" s="29"/>
    </row>
    <row r="11" spans="1:9" x14ac:dyDescent="0.2">
      <c r="A11" s="26" t="s">
        <v>55</v>
      </c>
      <c r="B11" s="27"/>
      <c r="C11" s="27"/>
      <c r="D11" s="28"/>
      <c r="E11" s="29"/>
      <c r="F11" s="30"/>
      <c r="G11" s="29"/>
    </row>
    <row r="12" spans="1:9" x14ac:dyDescent="0.2">
      <c r="A12" s="27" t="s">
        <v>755</v>
      </c>
      <c r="B12" s="27" t="s">
        <v>756</v>
      </c>
      <c r="C12" s="27" t="s">
        <v>54</v>
      </c>
      <c r="D12" s="31">
        <v>1500</v>
      </c>
      <c r="E12" s="29">
        <v>7460.0924999999997</v>
      </c>
      <c r="F12" s="30">
        <v>4.6824006199419097</v>
      </c>
      <c r="G12" s="29">
        <v>3.5501</v>
      </c>
    </row>
    <row r="13" spans="1:9" x14ac:dyDescent="0.2">
      <c r="A13" s="27" t="s">
        <v>757</v>
      </c>
      <c r="B13" s="27" t="s">
        <v>758</v>
      </c>
      <c r="C13" s="27" t="s">
        <v>58</v>
      </c>
      <c r="D13" s="31">
        <v>1000</v>
      </c>
      <c r="E13" s="29">
        <v>4992.58</v>
      </c>
      <c r="F13" s="30">
        <v>3.1336420677236401</v>
      </c>
      <c r="G13" s="29">
        <v>3.3904000000000001</v>
      </c>
    </row>
    <row r="14" spans="1:9" x14ac:dyDescent="0.2">
      <c r="A14" s="27" t="s">
        <v>759</v>
      </c>
      <c r="B14" s="27" t="s">
        <v>760</v>
      </c>
      <c r="C14" s="27" t="s">
        <v>53</v>
      </c>
      <c r="D14" s="31">
        <v>1000</v>
      </c>
      <c r="E14" s="29">
        <v>4989.6099999999997</v>
      </c>
      <c r="F14" s="30">
        <v>3.1317779179371299</v>
      </c>
      <c r="G14" s="29">
        <v>3.8001999999999998</v>
      </c>
    </row>
    <row r="15" spans="1:9" x14ac:dyDescent="0.2">
      <c r="A15" s="27" t="s">
        <v>761</v>
      </c>
      <c r="B15" s="27" t="s">
        <v>762</v>
      </c>
      <c r="C15" s="27" t="s">
        <v>763</v>
      </c>
      <c r="D15" s="31">
        <v>1000</v>
      </c>
      <c r="E15" s="29">
        <v>4987.55</v>
      </c>
      <c r="F15" s="30">
        <v>3.13048493862392</v>
      </c>
      <c r="G15" s="29">
        <v>3.3752</v>
      </c>
    </row>
    <row r="16" spans="1:9" x14ac:dyDescent="0.2">
      <c r="A16" s="27" t="s">
        <v>764</v>
      </c>
      <c r="B16" s="27" t="s">
        <v>765</v>
      </c>
      <c r="C16" s="27" t="s">
        <v>58</v>
      </c>
      <c r="D16" s="31">
        <v>1000</v>
      </c>
      <c r="E16" s="29">
        <v>4987.42</v>
      </c>
      <c r="F16" s="30">
        <v>3.1304033428420199</v>
      </c>
      <c r="G16" s="29">
        <v>3.4098000000000002</v>
      </c>
    </row>
    <row r="17" spans="1:9" x14ac:dyDescent="0.2">
      <c r="A17" s="27" t="s">
        <v>766</v>
      </c>
      <c r="B17" s="27" t="s">
        <v>767</v>
      </c>
      <c r="C17" s="27" t="s">
        <v>53</v>
      </c>
      <c r="D17" s="31">
        <v>1000</v>
      </c>
      <c r="E17" s="29">
        <v>4987.2749999999996</v>
      </c>
      <c r="F17" s="30">
        <v>3.1303123321622102</v>
      </c>
      <c r="G17" s="29">
        <v>3.4499</v>
      </c>
    </row>
    <row r="18" spans="1:9" x14ac:dyDescent="0.2">
      <c r="A18" s="27" t="s">
        <v>768</v>
      </c>
      <c r="B18" s="27" t="s">
        <v>769</v>
      </c>
      <c r="C18" s="27" t="s">
        <v>53</v>
      </c>
      <c r="D18" s="31">
        <v>1000</v>
      </c>
      <c r="E18" s="29">
        <v>4968.375</v>
      </c>
      <c r="F18" s="30">
        <v>3.1184495607935001</v>
      </c>
      <c r="G18" s="29">
        <v>3.6301999999999999</v>
      </c>
    </row>
    <row r="19" spans="1:9" x14ac:dyDescent="0.2">
      <c r="A19" s="27" t="s">
        <v>57</v>
      </c>
      <c r="B19" s="27" t="s">
        <v>56</v>
      </c>
      <c r="C19" s="27" t="s">
        <v>58</v>
      </c>
      <c r="D19" s="31">
        <v>1000</v>
      </c>
      <c r="E19" s="29">
        <v>4954.9949999999999</v>
      </c>
      <c r="F19" s="30">
        <v>3.1100514718562899</v>
      </c>
      <c r="G19" s="29">
        <v>3.7248999999999999</v>
      </c>
    </row>
    <row r="20" spans="1:9" x14ac:dyDescent="0.2">
      <c r="A20" s="27" t="s">
        <v>770</v>
      </c>
      <c r="B20" s="27" t="s">
        <v>771</v>
      </c>
      <c r="C20" s="27" t="s">
        <v>53</v>
      </c>
      <c r="D20" s="31">
        <v>600</v>
      </c>
      <c r="E20" s="29">
        <v>2983.2240000000002</v>
      </c>
      <c r="F20" s="30">
        <v>1.8724499605099501</v>
      </c>
      <c r="G20" s="29">
        <v>4.0250000000000004</v>
      </c>
    </row>
    <row r="21" spans="1:9" x14ac:dyDescent="0.2">
      <c r="A21" s="27" t="s">
        <v>772</v>
      </c>
      <c r="B21" s="27" t="s">
        <v>773</v>
      </c>
      <c r="C21" s="27" t="s">
        <v>53</v>
      </c>
      <c r="D21" s="31">
        <v>500</v>
      </c>
      <c r="E21" s="29">
        <v>2497.6950000000002</v>
      </c>
      <c r="F21" s="30">
        <v>1.56770289596621</v>
      </c>
      <c r="G21" s="29">
        <v>3.7427000000000001</v>
      </c>
    </row>
    <row r="22" spans="1:9" x14ac:dyDescent="0.2">
      <c r="A22" s="27" t="s">
        <v>774</v>
      </c>
      <c r="B22" s="27" t="s">
        <v>775</v>
      </c>
      <c r="C22" s="27" t="s">
        <v>53</v>
      </c>
      <c r="D22" s="31">
        <v>500</v>
      </c>
      <c r="E22" s="29">
        <v>2496.2575000000002</v>
      </c>
      <c r="F22" s="30">
        <v>1.5668006349163399</v>
      </c>
      <c r="G22" s="29">
        <v>3.4201999999999999</v>
      </c>
    </row>
    <row r="23" spans="1:9" x14ac:dyDescent="0.2">
      <c r="A23" s="27" t="s">
        <v>91</v>
      </c>
      <c r="B23" s="27" t="s">
        <v>90</v>
      </c>
      <c r="C23" s="27" t="s">
        <v>53</v>
      </c>
      <c r="D23" s="31">
        <v>500</v>
      </c>
      <c r="E23" s="29">
        <v>2493.0250000000001</v>
      </c>
      <c r="F23" s="30">
        <v>1.5647717244163799</v>
      </c>
      <c r="G23" s="29">
        <v>3.4045999999999998</v>
      </c>
    </row>
    <row r="24" spans="1:9" x14ac:dyDescent="0.2">
      <c r="A24" s="26" t="s">
        <v>33</v>
      </c>
      <c r="B24" s="26"/>
      <c r="C24" s="26"/>
      <c r="D24" s="32"/>
      <c r="E24" s="33">
        <f>SUM(E11:E23)</f>
        <v>52798.099000000009</v>
      </c>
      <c r="F24" s="34">
        <f>SUM(F11:F23)</f>
        <v>33.139247467689501</v>
      </c>
      <c r="G24" s="33"/>
      <c r="H24" s="18"/>
      <c r="I24" s="18"/>
    </row>
    <row r="25" spans="1:9" x14ac:dyDescent="0.2">
      <c r="A25" s="27"/>
      <c r="B25" s="27"/>
      <c r="C25" s="27"/>
      <c r="D25" s="28"/>
      <c r="E25" s="29"/>
      <c r="F25" s="30"/>
      <c r="G25" s="29"/>
    </row>
    <row r="26" spans="1:9" x14ac:dyDescent="0.2">
      <c r="A26" s="26" t="s">
        <v>59</v>
      </c>
      <c r="B26" s="27"/>
      <c r="C26" s="27"/>
      <c r="D26" s="28"/>
      <c r="E26" s="29"/>
      <c r="F26" s="30"/>
      <c r="G26" s="29"/>
    </row>
    <row r="27" spans="1:9" x14ac:dyDescent="0.2">
      <c r="A27" s="27" t="s">
        <v>776</v>
      </c>
      <c r="B27" s="27" t="s">
        <v>777</v>
      </c>
      <c r="C27" s="27" t="s">
        <v>61</v>
      </c>
      <c r="D27" s="31">
        <v>8500000</v>
      </c>
      <c r="E27" s="29">
        <v>8493.8544999999995</v>
      </c>
      <c r="F27" s="30">
        <v>5.3312515329396302</v>
      </c>
      <c r="G27" s="29">
        <v>3.3010999999999999</v>
      </c>
    </row>
    <row r="28" spans="1:9" x14ac:dyDescent="0.2">
      <c r="A28" s="27" t="s">
        <v>778</v>
      </c>
      <c r="B28" s="27" t="s">
        <v>779</v>
      </c>
      <c r="C28" s="27" t="s">
        <v>61</v>
      </c>
      <c r="D28" s="31">
        <v>7500000</v>
      </c>
      <c r="E28" s="29">
        <v>7489.89</v>
      </c>
      <c r="F28" s="30">
        <v>4.7011033146434498</v>
      </c>
      <c r="G28" s="29">
        <v>3.2846000000000002</v>
      </c>
    </row>
    <row r="29" spans="1:9" x14ac:dyDescent="0.2">
      <c r="A29" s="27" t="s">
        <v>75</v>
      </c>
      <c r="B29" s="27" t="s">
        <v>74</v>
      </c>
      <c r="C29" s="27" t="s">
        <v>61</v>
      </c>
      <c r="D29" s="31">
        <v>7500000</v>
      </c>
      <c r="E29" s="29">
        <v>7439.5349999999999</v>
      </c>
      <c r="F29" s="30">
        <v>4.6694975023539698</v>
      </c>
      <c r="G29" s="29">
        <v>3.4901</v>
      </c>
    </row>
    <row r="30" spans="1:9" x14ac:dyDescent="0.2">
      <c r="A30" s="27" t="s">
        <v>780</v>
      </c>
      <c r="B30" s="27" t="s">
        <v>781</v>
      </c>
      <c r="C30" s="27" t="s">
        <v>61</v>
      </c>
      <c r="D30" s="31">
        <v>5000000</v>
      </c>
      <c r="E30" s="29">
        <v>4993.26</v>
      </c>
      <c r="F30" s="30">
        <v>3.1340688764289699</v>
      </c>
      <c r="G30" s="29">
        <v>3.2846000000000002</v>
      </c>
    </row>
    <row r="31" spans="1:9" x14ac:dyDescent="0.2">
      <c r="A31" s="27" t="s">
        <v>782</v>
      </c>
      <c r="B31" s="27" t="s">
        <v>783</v>
      </c>
      <c r="C31" s="27" t="s">
        <v>61</v>
      </c>
      <c r="D31" s="31">
        <v>5000000</v>
      </c>
      <c r="E31" s="29">
        <v>4990.165</v>
      </c>
      <c r="F31" s="30">
        <v>3.1321262691598601</v>
      </c>
      <c r="G31" s="29">
        <v>3.2698999999999998</v>
      </c>
    </row>
    <row r="32" spans="1:9" x14ac:dyDescent="0.2">
      <c r="A32" s="27" t="s">
        <v>784</v>
      </c>
      <c r="B32" s="27" t="s">
        <v>785</v>
      </c>
      <c r="C32" s="27" t="s">
        <v>61</v>
      </c>
      <c r="D32" s="31">
        <v>5000000</v>
      </c>
      <c r="E32" s="29">
        <v>4986.9849999999997</v>
      </c>
      <c r="F32" s="30">
        <v>3.13013031080258</v>
      </c>
      <c r="G32" s="29">
        <v>3.2847</v>
      </c>
    </row>
    <row r="33" spans="1:9" x14ac:dyDescent="0.2">
      <c r="A33" s="26" t="s">
        <v>33</v>
      </c>
      <c r="B33" s="26"/>
      <c r="C33" s="26"/>
      <c r="D33" s="32"/>
      <c r="E33" s="33">
        <f>SUM(E26:E32)</f>
        <v>38393.6895</v>
      </c>
      <c r="F33" s="34">
        <f>SUM(F26:F32)</f>
        <v>24.098177806328462</v>
      </c>
      <c r="G33" s="33"/>
      <c r="H33" s="18"/>
      <c r="I33" s="18"/>
    </row>
    <row r="34" spans="1:9" x14ac:dyDescent="0.2">
      <c r="A34" s="27"/>
      <c r="B34" s="27"/>
      <c r="C34" s="27"/>
      <c r="D34" s="28"/>
      <c r="E34" s="29"/>
      <c r="F34" s="30"/>
      <c r="G34" s="29"/>
    </row>
    <row r="35" spans="1:9" x14ac:dyDescent="0.2">
      <c r="A35" s="26" t="s">
        <v>60</v>
      </c>
      <c r="B35" s="27"/>
      <c r="C35" s="27"/>
      <c r="D35" s="28"/>
      <c r="E35" s="29"/>
      <c r="F35" s="30"/>
      <c r="G35" s="29"/>
    </row>
    <row r="36" spans="1:9" x14ac:dyDescent="0.2">
      <c r="A36" s="27" t="s">
        <v>786</v>
      </c>
      <c r="B36" s="27" t="s">
        <v>787</v>
      </c>
      <c r="C36" s="27" t="s">
        <v>61</v>
      </c>
      <c r="D36" s="31">
        <v>7500000</v>
      </c>
      <c r="E36" s="29">
        <v>7569.7875000000004</v>
      </c>
      <c r="F36" s="30">
        <v>4.7512517683699702</v>
      </c>
      <c r="G36" s="29">
        <v>3.5089000000000001</v>
      </c>
    </row>
    <row r="37" spans="1:9" x14ac:dyDescent="0.2">
      <c r="A37" s="26" t="s">
        <v>33</v>
      </c>
      <c r="B37" s="26"/>
      <c r="C37" s="26"/>
      <c r="D37" s="32"/>
      <c r="E37" s="33">
        <f>SUM(E36:E36)</f>
        <v>7569.7875000000004</v>
      </c>
      <c r="F37" s="34">
        <f>SUM(F36:F36)</f>
        <v>4.7512517683699702</v>
      </c>
      <c r="G37" s="33"/>
      <c r="H37" s="18"/>
      <c r="I37" s="18"/>
    </row>
    <row r="38" spans="1:9" x14ac:dyDescent="0.2">
      <c r="A38" s="27"/>
      <c r="B38" s="27"/>
      <c r="C38" s="27"/>
      <c r="D38" s="28"/>
      <c r="E38" s="29"/>
      <c r="F38" s="30"/>
      <c r="G38" s="29"/>
    </row>
    <row r="39" spans="1:9" x14ac:dyDescent="0.2">
      <c r="A39" s="26" t="s">
        <v>35</v>
      </c>
      <c r="B39" s="26"/>
      <c r="C39" s="26"/>
      <c r="D39" s="32"/>
      <c r="E39" s="33">
        <f>E8+E24+E33+E37</f>
        <v>101263.09100000001</v>
      </c>
      <c r="F39" s="34">
        <f>F8+F24+F33+F37</f>
        <v>63.558777599022307</v>
      </c>
      <c r="G39" s="33"/>
      <c r="H39" s="18"/>
      <c r="I39" s="18"/>
    </row>
    <row r="40" spans="1:9" x14ac:dyDescent="0.2">
      <c r="A40" s="26"/>
      <c r="B40" s="26"/>
      <c r="C40" s="26"/>
      <c r="D40" s="32"/>
      <c r="E40" s="33"/>
      <c r="F40" s="34"/>
      <c r="G40" s="33"/>
      <c r="H40" s="18"/>
      <c r="I40" s="18"/>
    </row>
    <row r="41" spans="1:9" x14ac:dyDescent="0.2">
      <c r="A41" s="26" t="s">
        <v>37</v>
      </c>
      <c r="B41" s="26"/>
      <c r="C41" s="26"/>
      <c r="D41" s="32"/>
      <c r="E41" s="33">
        <f>E43-(E8+E24+E33+E37)</f>
        <v>58058.870222799975</v>
      </c>
      <c r="F41" s="34">
        <f>F43-(F8+F24+F33+F37)</f>
        <v>36.441222400977693</v>
      </c>
      <c r="G41" s="33"/>
      <c r="H41" s="18"/>
      <c r="I41" s="18"/>
    </row>
    <row r="42" spans="1:9" x14ac:dyDescent="0.2">
      <c r="A42" s="26"/>
      <c r="B42" s="26"/>
      <c r="C42" s="26"/>
      <c r="D42" s="32"/>
      <c r="E42" s="33"/>
      <c r="F42" s="34"/>
      <c r="G42" s="33"/>
      <c r="H42" s="18"/>
      <c r="I42" s="18"/>
    </row>
    <row r="43" spans="1:9" x14ac:dyDescent="0.2">
      <c r="A43" s="35" t="s">
        <v>36</v>
      </c>
      <c r="B43" s="35"/>
      <c r="C43" s="35"/>
      <c r="D43" s="36"/>
      <c r="E43" s="37">
        <v>159321.96122279999</v>
      </c>
      <c r="F43" s="38">
        <v>100</v>
      </c>
      <c r="G43" s="37"/>
      <c r="H43" s="18"/>
      <c r="I43" s="18"/>
    </row>
    <row r="45" spans="1:9" x14ac:dyDescent="0.2">
      <c r="A45" s="18" t="s">
        <v>62</v>
      </c>
    </row>
    <row r="46" spans="1:9" x14ac:dyDescent="0.2">
      <c r="A46" s="18" t="s">
        <v>38</v>
      </c>
    </row>
    <row r="48" spans="1:9" x14ac:dyDescent="0.2">
      <c r="A48" s="18" t="s">
        <v>39</v>
      </c>
    </row>
    <row r="49" spans="1:4" x14ac:dyDescent="0.2">
      <c r="A49" s="18" t="s">
        <v>40</v>
      </c>
    </row>
    <row r="50" spans="1:4" x14ac:dyDescent="0.2">
      <c r="A50" s="18" t="s">
        <v>41</v>
      </c>
      <c r="B50" s="18"/>
      <c r="C50" s="39" t="s">
        <v>43</v>
      </c>
      <c r="D50" s="19" t="s">
        <v>42</v>
      </c>
    </row>
    <row r="51" spans="1:4" x14ac:dyDescent="0.2">
      <c r="A51" s="9" t="s">
        <v>788</v>
      </c>
      <c r="C51" s="40">
        <v>4777.8909999999996</v>
      </c>
      <c r="D51" s="40">
        <v>4840.9799000000003</v>
      </c>
    </row>
    <row r="52" spans="1:4" x14ac:dyDescent="0.2">
      <c r="A52" s="9" t="s">
        <v>789</v>
      </c>
      <c r="C52" s="40">
        <v>1510.4899</v>
      </c>
      <c r="D52" s="40">
        <v>1510.4105999999999</v>
      </c>
    </row>
    <row r="53" spans="1:4" x14ac:dyDescent="0.2">
      <c r="A53" s="9" t="s">
        <v>790</v>
      </c>
      <c r="C53" s="40">
        <v>1244.3755000000001</v>
      </c>
      <c r="D53" s="40">
        <v>1244.4983999999999</v>
      </c>
    </row>
    <row r="54" spans="1:4" x14ac:dyDescent="0.2">
      <c r="A54" s="9" t="s">
        <v>791</v>
      </c>
      <c r="C54" s="40">
        <v>1000</v>
      </c>
      <c r="D54" s="40">
        <v>1000</v>
      </c>
    </row>
    <row r="55" spans="1:4" x14ac:dyDescent="0.2">
      <c r="A55" s="9" t="s">
        <v>792</v>
      </c>
      <c r="C55" s="40">
        <v>1054.7928999999999</v>
      </c>
      <c r="D55" s="40">
        <v>1054.9032</v>
      </c>
    </row>
    <row r="56" spans="1:4" x14ac:dyDescent="0.2">
      <c r="A56" s="9" t="s">
        <v>793</v>
      </c>
      <c r="C56" s="40">
        <v>3091.9023000000002</v>
      </c>
      <c r="D56" s="40">
        <v>3143.0796</v>
      </c>
    </row>
    <row r="57" spans="1:4" x14ac:dyDescent="0.2">
      <c r="A57" s="9" t="s">
        <v>794</v>
      </c>
      <c r="C57" s="40">
        <v>1000</v>
      </c>
      <c r="D57" s="40">
        <v>1000</v>
      </c>
    </row>
    <row r="58" spans="1:4" x14ac:dyDescent="0.2">
      <c r="A58" s="9" t="s">
        <v>795</v>
      </c>
      <c r="C58" s="40">
        <v>1022.0075000000001</v>
      </c>
      <c r="D58" s="40">
        <v>1022.1267</v>
      </c>
    </row>
    <row r="59" spans="1:4" x14ac:dyDescent="0.2">
      <c r="A59" s="9" t="s">
        <v>796</v>
      </c>
      <c r="C59" s="40">
        <v>3108.2766999999999</v>
      </c>
      <c r="D59" s="40">
        <v>3160.9416000000001</v>
      </c>
    </row>
    <row r="60" spans="1:4" x14ac:dyDescent="0.2">
      <c r="A60" s="9" t="s">
        <v>797</v>
      </c>
      <c r="C60" s="40">
        <v>1002.2204</v>
      </c>
      <c r="D60" s="40">
        <v>1002.1876999999999</v>
      </c>
    </row>
    <row r="61" spans="1:4" x14ac:dyDescent="0.2">
      <c r="A61" s="9" t="s">
        <v>798</v>
      </c>
      <c r="C61" s="40">
        <v>1021.4743</v>
      </c>
      <c r="D61" s="40">
        <v>1021.5956</v>
      </c>
    </row>
    <row r="62" spans="1:4" x14ac:dyDescent="0.2">
      <c r="A62" s="9" t="s">
        <v>799</v>
      </c>
      <c r="C62" s="40">
        <v>13.120799999999999</v>
      </c>
      <c r="D62" s="40">
        <v>13.343400000000001</v>
      </c>
    </row>
    <row r="63" spans="1:4" x14ac:dyDescent="0.2">
      <c r="A63" s="9" t="s">
        <v>800</v>
      </c>
      <c r="C63" s="40">
        <v>13.120799999999999</v>
      </c>
      <c r="D63" s="40">
        <v>13.343400000000001</v>
      </c>
    </row>
    <row r="64" spans="1:4" x14ac:dyDescent="0.2">
      <c r="A64" s="9" t="s">
        <v>801</v>
      </c>
      <c r="C64" s="40">
        <v>10</v>
      </c>
      <c r="D64" s="40">
        <v>10</v>
      </c>
    </row>
    <row r="65" spans="1:5" x14ac:dyDescent="0.2">
      <c r="A65" s="9" t="s">
        <v>802</v>
      </c>
      <c r="C65" s="40">
        <v>10</v>
      </c>
      <c r="D65" s="40">
        <v>10</v>
      </c>
    </row>
    <row r="67" spans="1:5" x14ac:dyDescent="0.2">
      <c r="A67" s="18" t="s">
        <v>45</v>
      </c>
    </row>
    <row r="68" spans="1:5" x14ac:dyDescent="0.2">
      <c r="A68" s="82" t="s">
        <v>63</v>
      </c>
      <c r="B68" s="83"/>
      <c r="C68" s="43" t="s">
        <v>64</v>
      </c>
    </row>
    <row r="69" spans="1:5" x14ac:dyDescent="0.2">
      <c r="A69" s="78" t="s">
        <v>789</v>
      </c>
      <c r="B69" s="79"/>
      <c r="C69" s="44">
        <v>19.888131344000001</v>
      </c>
    </row>
    <row r="70" spans="1:5" x14ac:dyDescent="0.2">
      <c r="A70" s="78" t="s">
        <v>790</v>
      </c>
      <c r="B70" s="79"/>
      <c r="C70" s="44">
        <v>16.198343910999998</v>
      </c>
    </row>
    <row r="71" spans="1:5" x14ac:dyDescent="0.2">
      <c r="A71" s="78" t="s">
        <v>791</v>
      </c>
      <c r="B71" s="79"/>
      <c r="C71" s="44">
        <v>14.366790097999999</v>
      </c>
    </row>
    <row r="72" spans="1:5" x14ac:dyDescent="0.2">
      <c r="A72" s="78" t="s">
        <v>792</v>
      </c>
      <c r="B72" s="79"/>
      <c r="C72" s="44">
        <v>15.048740865999999</v>
      </c>
    </row>
    <row r="73" spans="1:5" x14ac:dyDescent="0.2">
      <c r="A73" s="78" t="s">
        <v>794</v>
      </c>
      <c r="B73" s="79"/>
      <c r="C73" s="44">
        <v>16.407908810999999</v>
      </c>
    </row>
    <row r="74" spans="1:5" x14ac:dyDescent="0.2">
      <c r="A74" s="78" t="s">
        <v>795</v>
      </c>
      <c r="B74" s="79"/>
      <c r="C74" s="44">
        <v>16.661089939</v>
      </c>
    </row>
    <row r="75" spans="1:5" x14ac:dyDescent="0.2">
      <c r="A75" s="78" t="s">
        <v>797</v>
      </c>
      <c r="B75" s="79"/>
      <c r="C75" s="44">
        <v>16.840193182</v>
      </c>
    </row>
    <row r="76" spans="1:5" x14ac:dyDescent="0.2">
      <c r="A76" s="78" t="s">
        <v>798</v>
      </c>
      <c r="B76" s="79"/>
      <c r="C76" s="44">
        <v>17.023896041</v>
      </c>
    </row>
    <row r="77" spans="1:5" x14ac:dyDescent="0.2">
      <c r="A77" s="9" t="s">
        <v>65</v>
      </c>
    </row>
    <row r="78" spans="1:5" x14ac:dyDescent="0.2">
      <c r="A78" s="9" t="s">
        <v>44</v>
      </c>
    </row>
    <row r="80" spans="1:5" x14ac:dyDescent="0.2">
      <c r="A80" s="18" t="s">
        <v>803</v>
      </c>
      <c r="D80" s="42">
        <v>6.6778361287671201E-2</v>
      </c>
      <c r="E80" s="13" t="s">
        <v>47</v>
      </c>
    </row>
    <row r="82" spans="1:6" x14ac:dyDescent="0.2">
      <c r="A82" s="18" t="s">
        <v>48</v>
      </c>
      <c r="D82" s="41" t="s">
        <v>46</v>
      </c>
    </row>
    <row r="84" spans="1:6" x14ac:dyDescent="0.2">
      <c r="A84" s="47" t="s">
        <v>804</v>
      </c>
      <c r="D84" s="9"/>
      <c r="F84" s="57"/>
    </row>
    <row r="85" spans="1:6" x14ac:dyDescent="0.2">
      <c r="A85" s="47"/>
      <c r="D85" s="9"/>
      <c r="F85" s="57"/>
    </row>
    <row r="86" spans="1:6" x14ac:dyDescent="0.2">
      <c r="A86" s="47" t="s">
        <v>805</v>
      </c>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A95" s="58"/>
      <c r="D95" s="9"/>
      <c r="F95" s="57"/>
    </row>
    <row r="96" spans="1:6" x14ac:dyDescent="0.2">
      <c r="A96" s="58"/>
      <c r="D96" s="9"/>
      <c r="F96" s="57"/>
    </row>
    <row r="97" spans="1:6" x14ac:dyDescent="0.2">
      <c r="A97" s="58"/>
      <c r="D97" s="9"/>
      <c r="F97" s="57"/>
    </row>
    <row r="98" spans="1:6" x14ac:dyDescent="0.2">
      <c r="A98" s="58"/>
      <c r="D98" s="9"/>
      <c r="F98" s="57"/>
    </row>
    <row r="99" spans="1:6" x14ac:dyDescent="0.2">
      <c r="A99" s="58"/>
      <c r="D99" s="9"/>
      <c r="F99" s="57"/>
    </row>
    <row r="100" spans="1:6" x14ac:dyDescent="0.2">
      <c r="A100" s="47" t="s">
        <v>806</v>
      </c>
      <c r="D100" s="9"/>
      <c r="F100" s="57"/>
    </row>
    <row r="101" spans="1:6" x14ac:dyDescent="0.2">
      <c r="A101" s="58"/>
      <c r="D101" s="9"/>
      <c r="F101" s="57"/>
    </row>
    <row r="102" spans="1:6" x14ac:dyDescent="0.2">
      <c r="A102" s="47" t="s">
        <v>807</v>
      </c>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A111" s="58"/>
      <c r="D111" s="9"/>
      <c r="F111" s="57"/>
    </row>
    <row r="112" spans="1:6" x14ac:dyDescent="0.2">
      <c r="A112" s="58"/>
      <c r="D112" s="9"/>
      <c r="F112" s="57"/>
    </row>
    <row r="113" spans="1:6" x14ac:dyDescent="0.2">
      <c r="A113" s="58"/>
      <c r="D113" s="9"/>
      <c r="F113" s="57"/>
    </row>
    <row r="114" spans="1:6" x14ac:dyDescent="0.2">
      <c r="A114" s="58"/>
      <c r="D114" s="9"/>
      <c r="F114" s="57"/>
    </row>
    <row r="115" spans="1:6" x14ac:dyDescent="0.2">
      <c r="A115" s="58"/>
      <c r="D115" s="9"/>
      <c r="F115" s="57"/>
    </row>
  </sheetData>
  <mergeCells count="10">
    <mergeCell ref="A73:B73"/>
    <mergeCell ref="A74:B74"/>
    <mergeCell ref="A75:B75"/>
    <mergeCell ref="A76:B76"/>
    <mergeCell ref="A1:G1"/>
    <mergeCell ref="A68:B68"/>
    <mergeCell ref="A69:B69"/>
    <mergeCell ref="A70:B70"/>
    <mergeCell ref="A71:B71"/>
    <mergeCell ref="A72:B72"/>
  </mergeCells>
  <conditionalFormatting sqref="F2:F3 F5:F83 F116:F65536">
    <cfRule type="cellIs" dxfId="138" priority="2" stopIfTrue="1" operator="between">
      <formula>0.009</formula>
      <formula>-0.009</formula>
    </cfRule>
  </conditionalFormatting>
  <conditionalFormatting sqref="F84:F115">
    <cfRule type="cellIs" dxfId="137" priority="1" stopIfTrue="1" operator="between">
      <formula>0.009</formula>
      <formula>-0.009</formula>
    </cfRule>
  </conditionalFormatting>
  <hyperlinks>
    <hyperlink ref="A85" r:id="rId1" tooltip="https://www.franklintempletonindia.com/downloadsServlet/pdf/product-labels-jg9o5k7l" display="https://www.franklintempletonindia.com/downloadsServlet/pdf/product-labels-jg9o5k7l" xr:uid="{00000000-0004-0000-0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election sqref="A1:G1"/>
    </sheetView>
  </sheetViews>
  <sheetFormatPr defaultColWidth="9.109375" defaultRowHeight="10.199999999999999" x14ac:dyDescent="0.2"/>
  <cols>
    <col min="1" max="1" width="36.88671875" style="9" bestFit="1" customWidth="1"/>
    <col min="2" max="2" width="20"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80" t="s">
        <v>808</v>
      </c>
      <c r="B1" s="81"/>
      <c r="C1" s="81"/>
      <c r="D1" s="81"/>
      <c r="E1" s="81"/>
      <c r="F1" s="81"/>
      <c r="G1" s="81"/>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6" t="s">
        <v>37</v>
      </c>
      <c r="B5" s="26"/>
      <c r="C5" s="26"/>
      <c r="D5" s="32"/>
      <c r="E5" s="33">
        <v>12649.6279763</v>
      </c>
      <c r="F5" s="34">
        <v>100</v>
      </c>
      <c r="G5" s="33"/>
      <c r="H5" s="18"/>
      <c r="I5" s="18"/>
    </row>
    <row r="6" spans="1:9" x14ac:dyDescent="0.2">
      <c r="A6" s="26"/>
      <c r="B6" s="26"/>
      <c r="C6" s="26"/>
      <c r="D6" s="32"/>
      <c r="E6" s="33"/>
      <c r="F6" s="34"/>
      <c r="G6" s="33"/>
      <c r="H6" s="18"/>
      <c r="I6" s="18"/>
    </row>
    <row r="7" spans="1:9" x14ac:dyDescent="0.2">
      <c r="A7" s="35" t="s">
        <v>36</v>
      </c>
      <c r="B7" s="35"/>
      <c r="C7" s="35"/>
      <c r="D7" s="36"/>
      <c r="E7" s="37">
        <v>12649.6279763</v>
      </c>
      <c r="F7" s="38">
        <v>100</v>
      </c>
      <c r="G7" s="37"/>
      <c r="H7" s="18"/>
      <c r="I7" s="18"/>
    </row>
    <row r="8" spans="1:9" x14ac:dyDescent="0.2">
      <c r="A8" s="51"/>
      <c r="B8" s="51"/>
      <c r="C8" s="51"/>
      <c r="D8" s="52"/>
      <c r="E8" s="53"/>
      <c r="F8" s="20"/>
      <c r="G8" s="53"/>
      <c r="H8" s="18"/>
      <c r="I8" s="18"/>
    </row>
    <row r="10" spans="1:9" x14ac:dyDescent="0.2">
      <c r="A10" s="18" t="s">
        <v>39</v>
      </c>
    </row>
    <row r="11" spans="1:9" x14ac:dyDescent="0.2">
      <c r="A11" s="18" t="s">
        <v>40</v>
      </c>
    </row>
    <row r="12" spans="1:9" x14ac:dyDescent="0.2">
      <c r="A12" s="18" t="s">
        <v>41</v>
      </c>
      <c r="B12" s="18"/>
      <c r="C12" s="39" t="s">
        <v>43</v>
      </c>
      <c r="D12" s="19" t="s">
        <v>42</v>
      </c>
    </row>
    <row r="13" spans="1:9" x14ac:dyDescent="0.2">
      <c r="A13" s="9" t="s">
        <v>66</v>
      </c>
      <c r="C13" s="40">
        <v>1079.8246999999999</v>
      </c>
      <c r="D13" s="40">
        <v>1096.5263</v>
      </c>
    </row>
    <row r="14" spans="1:9" x14ac:dyDescent="0.2">
      <c r="A14" s="9" t="s">
        <v>809</v>
      </c>
      <c r="C14" s="40">
        <v>1000</v>
      </c>
      <c r="D14" s="40">
        <v>1000</v>
      </c>
    </row>
    <row r="15" spans="1:9" x14ac:dyDescent="0.2">
      <c r="A15" s="9" t="s">
        <v>810</v>
      </c>
      <c r="C15" s="40">
        <v>1000.0836</v>
      </c>
      <c r="D15" s="40">
        <v>1000.171</v>
      </c>
    </row>
    <row r="16" spans="1:9" x14ac:dyDescent="0.2">
      <c r="A16" s="9" t="s">
        <v>69</v>
      </c>
      <c r="C16" s="40">
        <v>1081.1059</v>
      </c>
      <c r="D16" s="40">
        <v>1098.1061999999999</v>
      </c>
    </row>
    <row r="17" spans="1:5" x14ac:dyDescent="0.2">
      <c r="A17" s="9" t="s">
        <v>811</v>
      </c>
      <c r="C17" s="40">
        <v>1000</v>
      </c>
      <c r="D17" s="40">
        <v>1000</v>
      </c>
    </row>
    <row r="18" spans="1:5" x14ac:dyDescent="0.2">
      <c r="A18" s="9" t="s">
        <v>812</v>
      </c>
      <c r="C18" s="40">
        <v>1000.0852</v>
      </c>
      <c r="D18" s="40">
        <v>1000.1742</v>
      </c>
    </row>
    <row r="20" spans="1:5" x14ac:dyDescent="0.2">
      <c r="A20" s="18" t="s">
        <v>45</v>
      </c>
    </row>
    <row r="21" spans="1:5" x14ac:dyDescent="0.2">
      <c r="A21" s="82" t="s">
        <v>63</v>
      </c>
      <c r="B21" s="83"/>
      <c r="C21" s="43" t="s">
        <v>64</v>
      </c>
    </row>
    <row r="22" spans="1:5" x14ac:dyDescent="0.2">
      <c r="A22" s="78" t="s">
        <v>809</v>
      </c>
      <c r="B22" s="79"/>
      <c r="C22" s="44">
        <v>15.345580265000001</v>
      </c>
    </row>
    <row r="23" spans="1:5" x14ac:dyDescent="0.2">
      <c r="A23" s="78" t="s">
        <v>810</v>
      </c>
      <c r="B23" s="79"/>
      <c r="C23" s="44">
        <v>15.298332622</v>
      </c>
    </row>
    <row r="24" spans="1:5" x14ac:dyDescent="0.2">
      <c r="A24" s="78" t="s">
        <v>811</v>
      </c>
      <c r="B24" s="79"/>
      <c r="C24" s="44">
        <v>15.610814924</v>
      </c>
    </row>
    <row r="25" spans="1:5" x14ac:dyDescent="0.2">
      <c r="A25" s="78" t="s">
        <v>812</v>
      </c>
      <c r="B25" s="79"/>
      <c r="C25" s="44">
        <v>15.550454544999999</v>
      </c>
    </row>
    <row r="26" spans="1:5" x14ac:dyDescent="0.2">
      <c r="A26" s="9" t="s">
        <v>65</v>
      </c>
    </row>
    <row r="27" spans="1:5" x14ac:dyDescent="0.2">
      <c r="A27" s="9" t="s">
        <v>44</v>
      </c>
    </row>
    <row r="29" spans="1:5" x14ac:dyDescent="0.2">
      <c r="A29" s="18" t="s">
        <v>803</v>
      </c>
      <c r="D29" s="59">
        <v>2.7397260273972599E-3</v>
      </c>
      <c r="E29" s="13" t="s">
        <v>47</v>
      </c>
    </row>
    <row r="31" spans="1:5" ht="22.5" customHeight="1" x14ac:dyDescent="0.3">
      <c r="A31" s="84" t="s">
        <v>48</v>
      </c>
      <c r="B31" s="85"/>
      <c r="C31" s="85"/>
      <c r="D31" s="60" t="s">
        <v>46</v>
      </c>
    </row>
    <row r="33" spans="1:6" x14ac:dyDescent="0.2">
      <c r="A33" s="47" t="s">
        <v>804</v>
      </c>
      <c r="D33" s="9"/>
      <c r="F33" s="57"/>
    </row>
    <row r="34" spans="1:6" x14ac:dyDescent="0.2">
      <c r="A34" s="47"/>
      <c r="D34" s="9"/>
      <c r="F34" s="57"/>
    </row>
    <row r="35" spans="1:6" x14ac:dyDescent="0.2">
      <c r="A35" s="47" t="s">
        <v>805</v>
      </c>
      <c r="D35" s="9"/>
      <c r="F35" s="57"/>
    </row>
    <row r="36" spans="1:6" x14ac:dyDescent="0.2">
      <c r="A36" s="61"/>
      <c r="D36" s="9"/>
      <c r="F36" s="57"/>
    </row>
    <row r="37" spans="1:6" x14ac:dyDescent="0.2">
      <c r="A37" s="58"/>
      <c r="D37" s="9"/>
      <c r="F37" s="57"/>
    </row>
    <row r="38" spans="1:6" x14ac:dyDescent="0.2">
      <c r="A38" s="58"/>
      <c r="D38" s="9"/>
      <c r="F38" s="57"/>
    </row>
    <row r="39" spans="1:6" x14ac:dyDescent="0.2">
      <c r="A39" s="58"/>
      <c r="D39" s="9"/>
      <c r="F39" s="57"/>
    </row>
    <row r="40" spans="1:6" x14ac:dyDescent="0.2">
      <c r="A40" s="58"/>
      <c r="D40" s="9"/>
      <c r="F40" s="57"/>
    </row>
    <row r="41" spans="1:6" x14ac:dyDescent="0.2">
      <c r="A41" s="58"/>
      <c r="D41" s="9"/>
      <c r="F41" s="57"/>
    </row>
    <row r="42" spans="1:6" x14ac:dyDescent="0.2">
      <c r="A42" s="58"/>
      <c r="D42" s="9"/>
      <c r="F42" s="57"/>
    </row>
    <row r="43" spans="1:6" x14ac:dyDescent="0.2">
      <c r="A43" s="58"/>
      <c r="D43" s="9"/>
      <c r="F43" s="57"/>
    </row>
    <row r="44" spans="1:6" x14ac:dyDescent="0.2">
      <c r="A44" s="58"/>
      <c r="D44" s="9"/>
      <c r="F44" s="57"/>
    </row>
    <row r="45" spans="1:6" x14ac:dyDescent="0.2">
      <c r="A45" s="58"/>
      <c r="D45" s="9"/>
      <c r="F45" s="57"/>
    </row>
    <row r="46" spans="1:6" x14ac:dyDescent="0.2">
      <c r="A46" s="58"/>
      <c r="D46" s="9"/>
      <c r="F46" s="57"/>
    </row>
    <row r="47" spans="1:6" x14ac:dyDescent="0.2">
      <c r="A47" s="58"/>
      <c r="D47" s="9"/>
      <c r="F47" s="57"/>
    </row>
    <row r="48" spans="1:6" x14ac:dyDescent="0.2">
      <c r="A48" s="58"/>
      <c r="D48" s="9"/>
      <c r="F48" s="57"/>
    </row>
    <row r="49" spans="1:6" x14ac:dyDescent="0.2">
      <c r="A49" s="47" t="s">
        <v>813</v>
      </c>
      <c r="D49" s="9"/>
      <c r="F49" s="57"/>
    </row>
    <row r="50" spans="1:6" x14ac:dyDescent="0.2">
      <c r="A50" s="58"/>
      <c r="D50" s="9"/>
      <c r="F50" s="57"/>
    </row>
    <row r="51" spans="1:6" x14ac:dyDescent="0.2">
      <c r="A51" s="47" t="s">
        <v>807</v>
      </c>
      <c r="D51" s="9"/>
      <c r="F51" s="57"/>
    </row>
    <row r="52" spans="1:6" x14ac:dyDescent="0.2">
      <c r="A52" s="58"/>
      <c r="D52" s="9"/>
      <c r="F52" s="57"/>
    </row>
    <row r="53" spans="1:6" x14ac:dyDescent="0.2">
      <c r="A53" s="58"/>
      <c r="D53" s="9"/>
      <c r="F53" s="57"/>
    </row>
    <row r="54" spans="1:6" x14ac:dyDescent="0.2">
      <c r="A54" s="58"/>
      <c r="D54" s="9"/>
      <c r="F54" s="57"/>
    </row>
    <row r="55" spans="1:6" x14ac:dyDescent="0.2">
      <c r="A55" s="58"/>
      <c r="D55" s="9"/>
      <c r="F55" s="57"/>
    </row>
    <row r="56" spans="1:6" x14ac:dyDescent="0.2">
      <c r="A56" s="58"/>
      <c r="D56" s="9"/>
      <c r="F56" s="57"/>
    </row>
    <row r="57" spans="1:6" x14ac:dyDescent="0.2">
      <c r="A57" s="58"/>
      <c r="D57" s="9"/>
      <c r="F57" s="57"/>
    </row>
    <row r="58" spans="1:6" x14ac:dyDescent="0.2">
      <c r="A58" s="58"/>
      <c r="D58" s="9"/>
      <c r="F58" s="57"/>
    </row>
    <row r="59" spans="1:6" x14ac:dyDescent="0.2">
      <c r="A59" s="58"/>
      <c r="D59" s="9"/>
      <c r="F59" s="57"/>
    </row>
    <row r="60" spans="1:6" x14ac:dyDescent="0.2">
      <c r="A60" s="58"/>
      <c r="D60" s="9"/>
      <c r="F60" s="57"/>
    </row>
    <row r="61" spans="1:6" x14ac:dyDescent="0.2">
      <c r="A61" s="58"/>
      <c r="D61" s="9"/>
      <c r="F61" s="57"/>
    </row>
    <row r="62" spans="1:6" x14ac:dyDescent="0.2">
      <c r="A62" s="58"/>
      <c r="D62" s="9"/>
      <c r="F62" s="57"/>
    </row>
    <row r="63" spans="1:6" x14ac:dyDescent="0.2">
      <c r="A63" s="58"/>
      <c r="D63" s="9"/>
      <c r="F63" s="57"/>
    </row>
    <row r="64" spans="1:6" x14ac:dyDescent="0.2">
      <c r="A64" s="58"/>
      <c r="D64" s="9"/>
      <c r="F64" s="57"/>
    </row>
    <row r="65" spans="1:6" x14ac:dyDescent="0.2">
      <c r="A65" s="58"/>
      <c r="D65" s="9"/>
      <c r="F65" s="57"/>
    </row>
    <row r="66" spans="1:6" x14ac:dyDescent="0.2">
      <c r="D66" s="9"/>
      <c r="F66" s="57"/>
    </row>
    <row r="67" spans="1:6" x14ac:dyDescent="0.2">
      <c r="D67" s="9"/>
      <c r="F67" s="57"/>
    </row>
    <row r="68" spans="1:6" x14ac:dyDescent="0.2">
      <c r="D68" s="9"/>
      <c r="F68" s="57"/>
    </row>
    <row r="69" spans="1:6" x14ac:dyDescent="0.2">
      <c r="D69" s="9"/>
      <c r="F69" s="57"/>
    </row>
    <row r="70" spans="1:6" x14ac:dyDescent="0.2">
      <c r="D70" s="9"/>
      <c r="F70" s="57"/>
    </row>
    <row r="71" spans="1:6" x14ac:dyDescent="0.2">
      <c r="D71" s="9"/>
      <c r="F71" s="57"/>
    </row>
    <row r="72" spans="1:6" x14ac:dyDescent="0.2">
      <c r="D72" s="9"/>
      <c r="F72" s="57"/>
    </row>
    <row r="73" spans="1:6" x14ac:dyDescent="0.2">
      <c r="D73" s="9"/>
      <c r="F73" s="57"/>
    </row>
  </sheetData>
  <mergeCells count="7">
    <mergeCell ref="A31:C31"/>
    <mergeCell ref="A1:G1"/>
    <mergeCell ref="A21:B21"/>
    <mergeCell ref="A22:B22"/>
    <mergeCell ref="A23:B23"/>
    <mergeCell ref="A24:B24"/>
    <mergeCell ref="A25:B25"/>
  </mergeCells>
  <conditionalFormatting sqref="F2:F3 F5:F32 F74:F65536">
    <cfRule type="cellIs" dxfId="136" priority="2" stopIfTrue="1" operator="between">
      <formula>0.009</formula>
      <formula>-0.009</formula>
    </cfRule>
  </conditionalFormatting>
  <conditionalFormatting sqref="F33:F73">
    <cfRule type="cellIs" dxfId="135" priority="1" stopIfTrue="1" operator="between">
      <formula>0.009</formula>
      <formula>-0.009</formula>
    </cfRule>
  </conditionalFormatting>
  <hyperlinks>
    <hyperlink ref="A34" r:id="rId1" tooltip="https://www.franklintempletonindia.com/downloadsServlet/pdf/product-labels-jg9o5k7l" display="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5"/>
  <sheetViews>
    <sheetView workbookViewId="0">
      <selection sqref="A1:G1"/>
    </sheetView>
  </sheetViews>
  <sheetFormatPr defaultColWidth="9.109375" defaultRowHeight="10.199999999999999" x14ac:dyDescent="0.2"/>
  <cols>
    <col min="1" max="1" width="36.88671875" style="9" bestFit="1" customWidth="1"/>
    <col min="2" max="2" width="49"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80" t="s">
        <v>814</v>
      </c>
      <c r="B1" s="81"/>
      <c r="C1" s="81"/>
      <c r="D1" s="81"/>
      <c r="E1" s="81"/>
      <c r="F1" s="81"/>
      <c r="G1" s="81"/>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51</v>
      </c>
      <c r="B5" s="22"/>
      <c r="C5" s="22"/>
      <c r="D5" s="23"/>
      <c r="E5" s="24"/>
      <c r="F5" s="25"/>
      <c r="G5" s="24"/>
    </row>
    <row r="6" spans="1:9" x14ac:dyDescent="0.2">
      <c r="A6" s="26" t="s">
        <v>52</v>
      </c>
      <c r="B6" s="27"/>
      <c r="C6" s="27"/>
      <c r="D6" s="28"/>
      <c r="E6" s="29"/>
      <c r="F6" s="30"/>
      <c r="G6" s="29"/>
    </row>
    <row r="7" spans="1:9" x14ac:dyDescent="0.2">
      <c r="A7" s="27" t="s">
        <v>815</v>
      </c>
      <c r="B7" s="27" t="s">
        <v>816</v>
      </c>
      <c r="C7" s="27" t="s">
        <v>53</v>
      </c>
      <c r="D7" s="31">
        <v>5000</v>
      </c>
      <c r="E7" s="29">
        <v>5000.59</v>
      </c>
      <c r="F7" s="30">
        <v>4.9809371723036602</v>
      </c>
      <c r="G7" s="29">
        <v>3.49</v>
      </c>
    </row>
    <row r="8" spans="1:9" x14ac:dyDescent="0.2">
      <c r="A8" s="27" t="s">
        <v>817</v>
      </c>
      <c r="B8" s="27" t="s">
        <v>818</v>
      </c>
      <c r="C8" s="27" t="s">
        <v>53</v>
      </c>
      <c r="D8" s="31">
        <v>5000</v>
      </c>
      <c r="E8" s="29">
        <v>4994.13</v>
      </c>
      <c r="F8" s="30">
        <v>4.9745025607612003</v>
      </c>
      <c r="G8" s="29">
        <v>3.3001</v>
      </c>
    </row>
    <row r="9" spans="1:9" x14ac:dyDescent="0.2">
      <c r="A9" s="27" t="s">
        <v>819</v>
      </c>
      <c r="B9" s="27" t="s">
        <v>820</v>
      </c>
      <c r="C9" s="27" t="s">
        <v>53</v>
      </c>
      <c r="D9" s="31">
        <v>5000</v>
      </c>
      <c r="E9" s="29">
        <v>4958.12</v>
      </c>
      <c r="F9" s="30">
        <v>4.9386340837265603</v>
      </c>
      <c r="G9" s="29">
        <v>3.585</v>
      </c>
    </row>
    <row r="10" spans="1:9" x14ac:dyDescent="0.2">
      <c r="A10" s="27" t="s">
        <v>821</v>
      </c>
      <c r="B10" s="27" t="s">
        <v>822</v>
      </c>
      <c r="C10" s="27" t="s">
        <v>763</v>
      </c>
      <c r="D10" s="31">
        <v>5000</v>
      </c>
      <c r="E10" s="29">
        <v>4946.3500000000004</v>
      </c>
      <c r="F10" s="30">
        <v>4.9269103410246</v>
      </c>
      <c r="G10" s="29">
        <v>3.6999</v>
      </c>
    </row>
    <row r="11" spans="1:9" x14ac:dyDescent="0.2">
      <c r="A11" s="27" t="s">
        <v>823</v>
      </c>
      <c r="B11" s="27" t="s">
        <v>824</v>
      </c>
      <c r="C11" s="27" t="s">
        <v>53</v>
      </c>
      <c r="D11" s="31">
        <v>1000</v>
      </c>
      <c r="E11" s="29">
        <v>4849.9549999999999</v>
      </c>
      <c r="F11" s="30">
        <v>4.8308941831863796</v>
      </c>
      <c r="G11" s="29">
        <v>4.3600000000000003</v>
      </c>
    </row>
    <row r="12" spans="1:9" x14ac:dyDescent="0.2">
      <c r="A12" s="27" t="s">
        <v>825</v>
      </c>
      <c r="B12" s="27" t="s">
        <v>826</v>
      </c>
      <c r="C12" s="27" t="s">
        <v>53</v>
      </c>
      <c r="D12" s="31">
        <v>2500</v>
      </c>
      <c r="E12" s="29">
        <v>2483.2199999999998</v>
      </c>
      <c r="F12" s="30">
        <v>2.4734606926398501</v>
      </c>
      <c r="G12" s="29">
        <v>3.5748000000000002</v>
      </c>
    </row>
    <row r="13" spans="1:9" x14ac:dyDescent="0.2">
      <c r="A13" s="27" t="s">
        <v>827</v>
      </c>
      <c r="B13" s="27" t="s">
        <v>828</v>
      </c>
      <c r="C13" s="27" t="s">
        <v>54</v>
      </c>
      <c r="D13" s="31">
        <v>2500</v>
      </c>
      <c r="E13" s="29">
        <v>2479.2150000000001</v>
      </c>
      <c r="F13" s="30">
        <v>2.4694714326975</v>
      </c>
      <c r="G13" s="29">
        <v>3.6000999999999999</v>
      </c>
    </row>
    <row r="14" spans="1:9" x14ac:dyDescent="0.2">
      <c r="A14" s="26" t="s">
        <v>33</v>
      </c>
      <c r="B14" s="26"/>
      <c r="C14" s="26"/>
      <c r="D14" s="32"/>
      <c r="E14" s="33">
        <f>SUM(E6:E13)</f>
        <v>29711.580000000005</v>
      </c>
      <c r="F14" s="34">
        <f>SUM(F6:F13)</f>
        <v>29.594810466339752</v>
      </c>
      <c r="G14" s="33"/>
      <c r="H14" s="18"/>
      <c r="I14" s="18"/>
    </row>
    <row r="15" spans="1:9" x14ac:dyDescent="0.2">
      <c r="A15" s="27"/>
      <c r="B15" s="27"/>
      <c r="C15" s="27"/>
      <c r="D15" s="28"/>
      <c r="E15" s="29"/>
      <c r="F15" s="30"/>
      <c r="G15" s="29"/>
    </row>
    <row r="16" spans="1:9" x14ac:dyDescent="0.2">
      <c r="A16" s="26" t="s">
        <v>55</v>
      </c>
      <c r="B16" s="27"/>
      <c r="C16" s="27"/>
      <c r="D16" s="28"/>
      <c r="E16" s="29"/>
      <c r="F16" s="30"/>
      <c r="G16" s="29"/>
    </row>
    <row r="17" spans="1:9" x14ac:dyDescent="0.2">
      <c r="A17" s="27" t="s">
        <v>829</v>
      </c>
      <c r="B17" s="27" t="s">
        <v>830</v>
      </c>
      <c r="C17" s="27" t="s">
        <v>53</v>
      </c>
      <c r="D17" s="31">
        <v>1000</v>
      </c>
      <c r="E17" s="29">
        <v>4968.93</v>
      </c>
      <c r="F17" s="30">
        <v>4.9494015993262401</v>
      </c>
      <c r="G17" s="29">
        <v>3.9350000000000001</v>
      </c>
    </row>
    <row r="18" spans="1:9" x14ac:dyDescent="0.2">
      <c r="A18" s="27" t="s">
        <v>831</v>
      </c>
      <c r="B18" s="27" t="s">
        <v>832</v>
      </c>
      <c r="C18" s="27" t="s">
        <v>54</v>
      </c>
      <c r="D18" s="31">
        <v>1000</v>
      </c>
      <c r="E18" s="29">
        <v>4957</v>
      </c>
      <c r="F18" s="30">
        <v>4.9375184854405596</v>
      </c>
      <c r="G18" s="29">
        <v>3.7250000000000001</v>
      </c>
    </row>
    <row r="19" spans="1:9" x14ac:dyDescent="0.2">
      <c r="A19" s="27" t="s">
        <v>57</v>
      </c>
      <c r="B19" s="27" t="s">
        <v>56</v>
      </c>
      <c r="C19" s="27" t="s">
        <v>58</v>
      </c>
      <c r="D19" s="31">
        <v>1000</v>
      </c>
      <c r="E19" s="29">
        <v>4954.9949999999999</v>
      </c>
      <c r="F19" s="30">
        <v>4.9355213652946501</v>
      </c>
      <c r="G19" s="29">
        <v>3.7248999999999999</v>
      </c>
    </row>
    <row r="20" spans="1:9" x14ac:dyDescent="0.2">
      <c r="A20" s="27" t="s">
        <v>833</v>
      </c>
      <c r="B20" s="27" t="s">
        <v>834</v>
      </c>
      <c r="C20" s="27" t="s">
        <v>53</v>
      </c>
      <c r="D20" s="31">
        <v>1000</v>
      </c>
      <c r="E20" s="29">
        <v>4920.5600000000004</v>
      </c>
      <c r="F20" s="30">
        <v>4.9012216983496897</v>
      </c>
      <c r="G20" s="29">
        <v>4.3650000000000002</v>
      </c>
    </row>
    <row r="21" spans="1:9" x14ac:dyDescent="0.2">
      <c r="A21" s="27" t="s">
        <v>835</v>
      </c>
      <c r="B21" s="27" t="s">
        <v>836</v>
      </c>
      <c r="C21" s="27" t="s">
        <v>53</v>
      </c>
      <c r="D21" s="31">
        <v>900</v>
      </c>
      <c r="E21" s="29">
        <v>4442.0084999999999</v>
      </c>
      <c r="F21" s="30">
        <v>4.4245509544551398</v>
      </c>
      <c r="G21" s="29">
        <v>4.18</v>
      </c>
    </row>
    <row r="22" spans="1:9" x14ac:dyDescent="0.2">
      <c r="A22" s="27" t="s">
        <v>837</v>
      </c>
      <c r="B22" s="27" t="s">
        <v>838</v>
      </c>
      <c r="C22" s="27" t="s">
        <v>53</v>
      </c>
      <c r="D22" s="31">
        <v>500</v>
      </c>
      <c r="E22" s="29">
        <v>2479.7049999999999</v>
      </c>
      <c r="F22" s="30">
        <v>2.4699595069476299</v>
      </c>
      <c r="G22" s="29">
        <v>3.8799000000000001</v>
      </c>
    </row>
    <row r="23" spans="1:9" x14ac:dyDescent="0.2">
      <c r="A23" s="27" t="s">
        <v>839</v>
      </c>
      <c r="B23" s="27" t="s">
        <v>840</v>
      </c>
      <c r="C23" s="27" t="s">
        <v>53</v>
      </c>
      <c r="D23" s="31">
        <v>500</v>
      </c>
      <c r="E23" s="29">
        <v>2471.0974999999999</v>
      </c>
      <c r="F23" s="30">
        <v>2.4613858352987599</v>
      </c>
      <c r="G23" s="29">
        <v>4.1449999999999996</v>
      </c>
    </row>
    <row r="24" spans="1:9" x14ac:dyDescent="0.2">
      <c r="A24" s="26" t="s">
        <v>33</v>
      </c>
      <c r="B24" s="26"/>
      <c r="C24" s="26"/>
      <c r="D24" s="32"/>
      <c r="E24" s="33">
        <f>SUM(E16:E23)</f>
        <v>29194.295999999998</v>
      </c>
      <c r="F24" s="34">
        <f>SUM(F16:F23)</f>
        <v>29.079559445112668</v>
      </c>
      <c r="G24" s="33"/>
      <c r="H24" s="18"/>
      <c r="I24" s="18"/>
    </row>
    <row r="25" spans="1:9" x14ac:dyDescent="0.2">
      <c r="A25" s="27"/>
      <c r="B25" s="27"/>
      <c r="C25" s="27"/>
      <c r="D25" s="28"/>
      <c r="E25" s="29"/>
      <c r="F25" s="30"/>
      <c r="G25" s="29"/>
    </row>
    <row r="26" spans="1:9" x14ac:dyDescent="0.2">
      <c r="A26" s="26" t="s">
        <v>59</v>
      </c>
      <c r="B26" s="27"/>
      <c r="C26" s="27"/>
      <c r="D26" s="28"/>
      <c r="E26" s="29"/>
      <c r="F26" s="30"/>
      <c r="G26" s="29"/>
    </row>
    <row r="27" spans="1:9" x14ac:dyDescent="0.2">
      <c r="A27" s="27" t="s">
        <v>841</v>
      </c>
      <c r="B27" s="27" t="s">
        <v>842</v>
      </c>
      <c r="C27" s="27" t="s">
        <v>61</v>
      </c>
      <c r="D27" s="31">
        <v>15000000</v>
      </c>
      <c r="E27" s="29">
        <v>14970.495000000001</v>
      </c>
      <c r="F27" s="30">
        <v>14.9116594308444</v>
      </c>
      <c r="G27" s="29">
        <v>3.2698999999999998</v>
      </c>
    </row>
    <row r="28" spans="1:9" x14ac:dyDescent="0.2">
      <c r="A28" s="27" t="s">
        <v>778</v>
      </c>
      <c r="B28" s="27" t="s">
        <v>779</v>
      </c>
      <c r="C28" s="27" t="s">
        <v>61</v>
      </c>
      <c r="D28" s="31">
        <v>5000000</v>
      </c>
      <c r="E28" s="29">
        <v>4993.26</v>
      </c>
      <c r="F28" s="30">
        <v>4.9736359799497603</v>
      </c>
      <c r="G28" s="29">
        <v>3.2846000000000002</v>
      </c>
    </row>
    <row r="29" spans="1:9" x14ac:dyDescent="0.2">
      <c r="A29" s="27" t="s">
        <v>784</v>
      </c>
      <c r="B29" s="27" t="s">
        <v>785</v>
      </c>
      <c r="C29" s="27" t="s">
        <v>61</v>
      </c>
      <c r="D29" s="31">
        <v>5000000</v>
      </c>
      <c r="E29" s="29">
        <v>4986.9849999999997</v>
      </c>
      <c r="F29" s="30">
        <v>4.9673856413384696</v>
      </c>
      <c r="G29" s="29">
        <v>3.2847</v>
      </c>
    </row>
    <row r="30" spans="1:9" x14ac:dyDescent="0.2">
      <c r="A30" s="26" t="s">
        <v>33</v>
      </c>
      <c r="B30" s="26"/>
      <c r="C30" s="26"/>
      <c r="D30" s="32"/>
      <c r="E30" s="33">
        <f>SUM(E26:E29)</f>
        <v>24950.74</v>
      </c>
      <c r="F30" s="34">
        <f>SUM(F26:F29)</f>
        <v>24.852681052132631</v>
      </c>
      <c r="G30" s="33"/>
      <c r="H30" s="18"/>
      <c r="I30" s="18"/>
    </row>
    <row r="31" spans="1:9" x14ac:dyDescent="0.2">
      <c r="A31" s="27"/>
      <c r="B31" s="27"/>
      <c r="C31" s="27"/>
      <c r="D31" s="28"/>
      <c r="E31" s="29"/>
      <c r="F31" s="30"/>
      <c r="G31" s="29"/>
    </row>
    <row r="32" spans="1:9" x14ac:dyDescent="0.2">
      <c r="A32" s="26" t="s">
        <v>60</v>
      </c>
      <c r="B32" s="27"/>
      <c r="C32" s="27"/>
      <c r="D32" s="28"/>
      <c r="E32" s="29"/>
      <c r="F32" s="30"/>
      <c r="G32" s="29"/>
    </row>
    <row r="33" spans="1:9" x14ac:dyDescent="0.2">
      <c r="A33" s="27" t="s">
        <v>786</v>
      </c>
      <c r="B33" s="27" t="s">
        <v>787</v>
      </c>
      <c r="C33" s="27" t="s">
        <v>61</v>
      </c>
      <c r="D33" s="31">
        <v>10000000</v>
      </c>
      <c r="E33" s="29">
        <v>10093.049999999999</v>
      </c>
      <c r="F33" s="30">
        <v>10.0533832861561</v>
      </c>
      <c r="G33" s="29">
        <v>3.5089000000000001</v>
      </c>
    </row>
    <row r="34" spans="1:9" x14ac:dyDescent="0.2">
      <c r="A34" s="26" t="s">
        <v>33</v>
      </c>
      <c r="B34" s="26"/>
      <c r="C34" s="26"/>
      <c r="D34" s="32"/>
      <c r="E34" s="33">
        <f>SUM(E33:E33)</f>
        <v>10093.049999999999</v>
      </c>
      <c r="F34" s="34">
        <f>SUM(F33:F33)</f>
        <v>10.0533832861561</v>
      </c>
      <c r="G34" s="33"/>
      <c r="H34" s="18"/>
      <c r="I34" s="18"/>
    </row>
    <row r="35" spans="1:9" x14ac:dyDescent="0.2">
      <c r="A35" s="27"/>
      <c r="B35" s="27"/>
      <c r="C35" s="27"/>
      <c r="D35" s="28"/>
      <c r="E35" s="29"/>
      <c r="F35" s="30"/>
      <c r="G35" s="29"/>
    </row>
    <row r="36" spans="1:9" x14ac:dyDescent="0.2">
      <c r="A36" s="26" t="s">
        <v>35</v>
      </c>
      <c r="B36" s="26"/>
      <c r="C36" s="26"/>
      <c r="D36" s="32"/>
      <c r="E36" s="33">
        <f>E14+E24+E30+E34</f>
        <v>93949.666000000012</v>
      </c>
      <c r="F36" s="34">
        <f>F14+F24+F30+F34</f>
        <v>93.58043424974116</v>
      </c>
      <c r="G36" s="33"/>
      <c r="H36" s="18"/>
      <c r="I36" s="18"/>
    </row>
    <row r="37" spans="1:9" x14ac:dyDescent="0.2">
      <c r="A37" s="26"/>
      <c r="B37" s="26"/>
      <c r="C37" s="26"/>
      <c r="D37" s="32"/>
      <c r="E37" s="33"/>
      <c r="F37" s="34"/>
      <c r="G37" s="33"/>
      <c r="H37" s="18"/>
      <c r="I37" s="18"/>
    </row>
    <row r="38" spans="1:9" x14ac:dyDescent="0.2">
      <c r="A38" s="26" t="s">
        <v>37</v>
      </c>
      <c r="B38" s="26"/>
      <c r="C38" s="26"/>
      <c r="D38" s="32"/>
      <c r="E38" s="33">
        <f>E40-(E14+E24+E30+E34)</f>
        <v>6444.8948429999873</v>
      </c>
      <c r="F38" s="34">
        <f>F40-(F14+F24+F30+F34)</f>
        <v>6.4195657502588404</v>
      </c>
      <c r="G38" s="33"/>
      <c r="H38" s="18"/>
      <c r="I38" s="18"/>
    </row>
    <row r="39" spans="1:9" x14ac:dyDescent="0.2">
      <c r="A39" s="26"/>
      <c r="B39" s="26"/>
      <c r="C39" s="26"/>
      <c r="D39" s="32"/>
      <c r="E39" s="33"/>
      <c r="F39" s="34"/>
      <c r="G39" s="33"/>
      <c r="H39" s="18"/>
      <c r="I39" s="18"/>
    </row>
    <row r="40" spans="1:9" x14ac:dyDescent="0.2">
      <c r="A40" s="35" t="s">
        <v>36</v>
      </c>
      <c r="B40" s="35"/>
      <c r="C40" s="35"/>
      <c r="D40" s="36"/>
      <c r="E40" s="37">
        <v>100394.560843</v>
      </c>
      <c r="F40" s="38">
        <v>100</v>
      </c>
      <c r="G40" s="37"/>
      <c r="H40" s="18"/>
      <c r="I40" s="18"/>
    </row>
    <row r="42" spans="1:9" x14ac:dyDescent="0.2">
      <c r="A42" s="18" t="s">
        <v>62</v>
      </c>
    </row>
    <row r="43" spans="1:9" x14ac:dyDescent="0.2">
      <c r="A43" s="18" t="s">
        <v>38</v>
      </c>
    </row>
    <row r="45" spans="1:9" x14ac:dyDescent="0.2">
      <c r="A45" s="18" t="s">
        <v>39</v>
      </c>
    </row>
    <row r="46" spans="1:9" x14ac:dyDescent="0.2">
      <c r="A46" s="18" t="s">
        <v>40</v>
      </c>
    </row>
    <row r="47" spans="1:9" x14ac:dyDescent="0.2">
      <c r="A47" s="18" t="s">
        <v>41</v>
      </c>
      <c r="B47" s="18"/>
      <c r="C47" s="39" t="s">
        <v>43</v>
      </c>
      <c r="D47" s="19" t="s">
        <v>42</v>
      </c>
    </row>
    <row r="48" spans="1:9" x14ac:dyDescent="0.2">
      <c r="A48" s="9" t="s">
        <v>843</v>
      </c>
      <c r="C48" s="40">
        <v>39.170999999999999</v>
      </c>
      <c r="D48" s="40">
        <v>39.875</v>
      </c>
    </row>
    <row r="49" spans="1:4" x14ac:dyDescent="0.2">
      <c r="A49" s="9" t="s">
        <v>844</v>
      </c>
      <c r="C49" s="40">
        <v>10.1088</v>
      </c>
      <c r="D49" s="40">
        <v>10.1051</v>
      </c>
    </row>
    <row r="50" spans="1:4" x14ac:dyDescent="0.2">
      <c r="A50" s="9" t="s">
        <v>845</v>
      </c>
      <c r="C50" s="40">
        <v>10.1311</v>
      </c>
      <c r="D50" s="40">
        <v>10.1318</v>
      </c>
    </row>
    <row r="51" spans="1:4" x14ac:dyDescent="0.2">
      <c r="A51" s="9" t="s">
        <v>846</v>
      </c>
      <c r="C51" s="40">
        <v>10.5412</v>
      </c>
      <c r="D51" s="40">
        <v>10.396599999999999</v>
      </c>
    </row>
    <row r="52" spans="1:4" x14ac:dyDescent="0.2">
      <c r="A52" s="9" t="s">
        <v>847</v>
      </c>
      <c r="C52" s="40">
        <v>40.208599999999997</v>
      </c>
      <c r="D52" s="40">
        <v>40.965200000000003</v>
      </c>
    </row>
    <row r="53" spans="1:4" x14ac:dyDescent="0.2">
      <c r="A53" s="9" t="s">
        <v>848</v>
      </c>
      <c r="C53" s="40">
        <v>10.1187</v>
      </c>
      <c r="D53" s="40">
        <v>10.1153</v>
      </c>
    </row>
    <row r="54" spans="1:4" x14ac:dyDescent="0.2">
      <c r="A54" s="9" t="s">
        <v>849</v>
      </c>
      <c r="C54" s="40">
        <v>10.482200000000001</v>
      </c>
      <c r="D54" s="40">
        <v>10.497299999999999</v>
      </c>
    </row>
    <row r="55" spans="1:4" x14ac:dyDescent="0.2">
      <c r="A55" s="9" t="s">
        <v>850</v>
      </c>
      <c r="C55" s="40">
        <v>10.942399999999999</v>
      </c>
      <c r="D55" s="40">
        <v>10.813499999999999</v>
      </c>
    </row>
    <row r="57" spans="1:4" x14ac:dyDescent="0.2">
      <c r="A57" s="18" t="s">
        <v>45</v>
      </c>
    </row>
    <row r="58" spans="1:4" x14ac:dyDescent="0.2">
      <c r="A58" s="82" t="s">
        <v>63</v>
      </c>
      <c r="B58" s="83"/>
      <c r="C58" s="43" t="s">
        <v>64</v>
      </c>
    </row>
    <row r="59" spans="1:4" x14ac:dyDescent="0.2">
      <c r="A59" s="78" t="s">
        <v>844</v>
      </c>
      <c r="B59" s="79"/>
      <c r="C59" s="44">
        <v>0.18380262189999999</v>
      </c>
    </row>
    <row r="60" spans="1:4" x14ac:dyDescent="0.2">
      <c r="A60" s="78" t="s">
        <v>845</v>
      </c>
      <c r="B60" s="79"/>
      <c r="C60" s="44">
        <v>0.18</v>
      </c>
    </row>
    <row r="61" spans="1:4" x14ac:dyDescent="0.2">
      <c r="A61" s="78" t="s">
        <v>846</v>
      </c>
      <c r="B61" s="79"/>
      <c r="C61" s="44">
        <v>0.33</v>
      </c>
    </row>
    <row r="62" spans="1:4" x14ac:dyDescent="0.2">
      <c r="A62" s="78" t="s">
        <v>848</v>
      </c>
      <c r="B62" s="79"/>
      <c r="C62" s="44">
        <v>0.19139280610000001</v>
      </c>
    </row>
    <row r="63" spans="1:4" x14ac:dyDescent="0.2">
      <c r="A63" s="78" t="s">
        <v>849</v>
      </c>
      <c r="B63" s="79"/>
      <c r="C63" s="44">
        <v>0.18</v>
      </c>
    </row>
    <row r="64" spans="1:4" x14ac:dyDescent="0.2">
      <c r="A64" s="78" t="s">
        <v>850</v>
      </c>
      <c r="B64" s="79"/>
      <c r="C64" s="44">
        <v>0.33</v>
      </c>
    </row>
    <row r="65" spans="1:6" x14ac:dyDescent="0.2">
      <c r="A65" s="9" t="s">
        <v>65</v>
      </c>
    </row>
    <row r="66" spans="1:6" x14ac:dyDescent="0.2">
      <c r="A66" s="9" t="s">
        <v>44</v>
      </c>
    </row>
    <row r="68" spans="1:6" x14ac:dyDescent="0.2">
      <c r="A68" s="18" t="s">
        <v>803</v>
      </c>
      <c r="D68" s="42">
        <v>0.18953612021917801</v>
      </c>
      <c r="E68" s="13" t="s">
        <v>47</v>
      </c>
    </row>
    <row r="70" spans="1:6" x14ac:dyDescent="0.2">
      <c r="A70" s="18" t="s">
        <v>48</v>
      </c>
      <c r="D70" s="41" t="s">
        <v>46</v>
      </c>
    </row>
    <row r="72" spans="1:6" x14ac:dyDescent="0.2">
      <c r="A72" s="47" t="s">
        <v>804</v>
      </c>
      <c r="D72" s="9"/>
      <c r="F72" s="57"/>
    </row>
    <row r="73" spans="1:6" x14ac:dyDescent="0.2">
      <c r="A73" s="47"/>
      <c r="D73" s="9"/>
      <c r="F73" s="57"/>
    </row>
    <row r="74" spans="1:6" x14ac:dyDescent="0.2">
      <c r="A74" s="47" t="s">
        <v>805</v>
      </c>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47" t="s">
        <v>851</v>
      </c>
      <c r="D88" s="9"/>
      <c r="F88" s="57"/>
    </row>
    <row r="89" spans="1:6" x14ac:dyDescent="0.2">
      <c r="A89" s="58"/>
      <c r="D89" s="9"/>
      <c r="F89" s="57"/>
    </row>
    <row r="90" spans="1:6" x14ac:dyDescent="0.2">
      <c r="A90" s="47" t="s">
        <v>807</v>
      </c>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A95" s="58"/>
      <c r="D95" s="9"/>
      <c r="F95" s="57"/>
    </row>
    <row r="96" spans="1:6" x14ac:dyDescent="0.2">
      <c r="A96" s="58"/>
      <c r="D96" s="9"/>
      <c r="F96" s="57"/>
    </row>
    <row r="97" spans="1:6" x14ac:dyDescent="0.2">
      <c r="A97" s="58"/>
      <c r="D97" s="9"/>
      <c r="F97" s="57"/>
    </row>
    <row r="98" spans="1:6" x14ac:dyDescent="0.2">
      <c r="A98" s="58"/>
      <c r="D98" s="9"/>
      <c r="F98" s="57"/>
    </row>
    <row r="99" spans="1:6" x14ac:dyDescent="0.2">
      <c r="A99" s="58"/>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D104" s="9"/>
      <c r="F104" s="57"/>
    </row>
    <row r="105" spans="1:6" x14ac:dyDescent="0.2">
      <c r="D105" s="9"/>
      <c r="F105" s="57"/>
    </row>
  </sheetData>
  <mergeCells count="8">
    <mergeCell ref="A63:B63"/>
    <mergeCell ref="A64:B64"/>
    <mergeCell ref="A1:G1"/>
    <mergeCell ref="A58:B58"/>
    <mergeCell ref="A59:B59"/>
    <mergeCell ref="A60:B60"/>
    <mergeCell ref="A61:B61"/>
    <mergeCell ref="A62:B62"/>
  </mergeCells>
  <conditionalFormatting sqref="F2:F3 F5:F71 F106:F65536">
    <cfRule type="cellIs" dxfId="134" priority="2" stopIfTrue="1" operator="between">
      <formula>0.009</formula>
      <formula>-0.009</formula>
    </cfRule>
  </conditionalFormatting>
  <conditionalFormatting sqref="F72:F105">
    <cfRule type="cellIs" dxfId="133" priority="1" stopIfTrue="1" operator="between">
      <formula>0.009</formula>
      <formula>-0.009</formula>
    </cfRule>
  </conditionalFormatting>
  <hyperlinks>
    <hyperlink ref="A73"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6"/>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80" t="s">
        <v>852</v>
      </c>
      <c r="B1" s="81"/>
      <c r="C1" s="81"/>
      <c r="D1" s="81"/>
      <c r="E1" s="81"/>
      <c r="F1" s="81"/>
      <c r="G1" s="81"/>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853</v>
      </c>
      <c r="B7" s="27" t="s">
        <v>854</v>
      </c>
      <c r="C7" s="27" t="s">
        <v>84</v>
      </c>
      <c r="D7" s="31">
        <v>250</v>
      </c>
      <c r="E7" s="29">
        <v>2549.0275000000001</v>
      </c>
      <c r="F7" s="30">
        <v>6.35961351182039</v>
      </c>
      <c r="G7" s="29">
        <v>4.5199999999999996</v>
      </c>
    </row>
    <row r="8" spans="1:9" x14ac:dyDescent="0.2">
      <c r="A8" s="27" t="s">
        <v>855</v>
      </c>
      <c r="B8" s="27" t="s">
        <v>856</v>
      </c>
      <c r="C8" s="27" t="s">
        <v>857</v>
      </c>
      <c r="D8" s="31">
        <v>250</v>
      </c>
      <c r="E8" s="29">
        <v>2520.9899999999998</v>
      </c>
      <c r="F8" s="30">
        <v>6.2896622602793002</v>
      </c>
      <c r="G8" s="29">
        <v>5.9694500000000001</v>
      </c>
    </row>
    <row r="9" spans="1:9" x14ac:dyDescent="0.2">
      <c r="A9" s="27" t="s">
        <v>858</v>
      </c>
      <c r="B9" s="27" t="s">
        <v>859</v>
      </c>
      <c r="C9" s="27" t="s">
        <v>860</v>
      </c>
      <c r="D9" s="31">
        <v>100</v>
      </c>
      <c r="E9" s="29">
        <v>1012.247</v>
      </c>
      <c r="F9" s="30">
        <v>2.52547283169744</v>
      </c>
      <c r="G9" s="29">
        <v>8.3851999999999993</v>
      </c>
    </row>
    <row r="10" spans="1:9" x14ac:dyDescent="0.2">
      <c r="A10" s="27" t="s">
        <v>86</v>
      </c>
      <c r="B10" s="27" t="s">
        <v>85</v>
      </c>
      <c r="C10" s="27" t="s">
        <v>87</v>
      </c>
      <c r="D10" s="31">
        <v>100</v>
      </c>
      <c r="E10" s="29">
        <v>999.23699999999997</v>
      </c>
      <c r="F10" s="30">
        <v>2.4930139540318299</v>
      </c>
      <c r="G10" s="29">
        <v>9.4488000000000003</v>
      </c>
    </row>
    <row r="11" spans="1:9" x14ac:dyDescent="0.2">
      <c r="A11" s="26" t="s">
        <v>33</v>
      </c>
      <c r="B11" s="26"/>
      <c r="C11" s="26"/>
      <c r="D11" s="32"/>
      <c r="E11" s="33">
        <f>SUM(E6:E10)</f>
        <v>7081.5015000000003</v>
      </c>
      <c r="F11" s="34">
        <f>SUM(F6:F10)</f>
        <v>17.667762557828961</v>
      </c>
      <c r="G11" s="33"/>
      <c r="H11" s="18"/>
      <c r="I11" s="18"/>
    </row>
    <row r="12" spans="1:9" x14ac:dyDescent="0.2">
      <c r="A12" s="27"/>
      <c r="B12" s="27"/>
      <c r="C12" s="27"/>
      <c r="D12" s="28"/>
      <c r="E12" s="29"/>
      <c r="F12" s="30"/>
      <c r="G12" s="29"/>
    </row>
    <row r="13" spans="1:9" x14ac:dyDescent="0.2">
      <c r="A13" s="26" t="s">
        <v>51</v>
      </c>
      <c r="B13" s="27"/>
      <c r="C13" s="27"/>
      <c r="D13" s="28"/>
      <c r="E13" s="29"/>
      <c r="F13" s="30"/>
      <c r="G13" s="29"/>
    </row>
    <row r="14" spans="1:9" x14ac:dyDescent="0.2">
      <c r="A14" s="26" t="s">
        <v>52</v>
      </c>
      <c r="B14" s="27"/>
      <c r="C14" s="27"/>
      <c r="D14" s="28"/>
      <c r="E14" s="29"/>
      <c r="F14" s="30"/>
      <c r="G14" s="29"/>
    </row>
    <row r="15" spans="1:9" x14ac:dyDescent="0.2">
      <c r="A15" s="27" t="s">
        <v>815</v>
      </c>
      <c r="B15" s="27" t="s">
        <v>816</v>
      </c>
      <c r="C15" s="27" t="s">
        <v>53</v>
      </c>
      <c r="D15" s="31">
        <v>1000</v>
      </c>
      <c r="E15" s="29">
        <v>1000.1180000000001</v>
      </c>
      <c r="F15" s="30">
        <v>2.4952119764164098</v>
      </c>
      <c r="G15" s="29">
        <v>3.49</v>
      </c>
    </row>
    <row r="16" spans="1:9" x14ac:dyDescent="0.2">
      <c r="A16" s="26" t="s">
        <v>33</v>
      </c>
      <c r="B16" s="26"/>
      <c r="C16" s="26"/>
      <c r="D16" s="32"/>
      <c r="E16" s="33">
        <f>SUM(E14:E15)</f>
        <v>1000.1180000000001</v>
      </c>
      <c r="F16" s="34">
        <f>SUM(F14:F15)</f>
        <v>2.4952119764164098</v>
      </c>
      <c r="G16" s="33"/>
      <c r="H16" s="18"/>
      <c r="I16" s="18"/>
    </row>
    <row r="17" spans="1:9" x14ac:dyDescent="0.2">
      <c r="A17" s="27"/>
      <c r="B17" s="27"/>
      <c r="C17" s="27"/>
      <c r="D17" s="28"/>
      <c r="E17" s="29"/>
      <c r="F17" s="30"/>
      <c r="G17" s="29"/>
    </row>
    <row r="18" spans="1:9" x14ac:dyDescent="0.2">
      <c r="A18" s="26" t="s">
        <v>55</v>
      </c>
      <c r="B18" s="27"/>
      <c r="C18" s="27"/>
      <c r="D18" s="28"/>
      <c r="E18" s="29"/>
      <c r="F18" s="30"/>
      <c r="G18" s="29"/>
    </row>
    <row r="19" spans="1:9" x14ac:dyDescent="0.2">
      <c r="A19" s="27" t="s">
        <v>861</v>
      </c>
      <c r="B19" s="27" t="s">
        <v>862</v>
      </c>
      <c r="C19" s="27" t="s">
        <v>53</v>
      </c>
      <c r="D19" s="31">
        <v>500</v>
      </c>
      <c r="E19" s="29">
        <v>2493.3150000000001</v>
      </c>
      <c r="F19" s="30">
        <v>6.2206154163595597</v>
      </c>
      <c r="G19" s="29">
        <v>3.3746</v>
      </c>
    </row>
    <row r="20" spans="1:9" x14ac:dyDescent="0.2">
      <c r="A20" s="27" t="s">
        <v>863</v>
      </c>
      <c r="B20" s="27" t="s">
        <v>864</v>
      </c>
      <c r="C20" s="27" t="s">
        <v>53</v>
      </c>
      <c r="D20" s="31">
        <v>500</v>
      </c>
      <c r="E20" s="29">
        <v>2452.6574999999998</v>
      </c>
      <c r="F20" s="30">
        <v>6.1191783050075497</v>
      </c>
      <c r="G20" s="29">
        <v>4.5750999999999999</v>
      </c>
    </row>
    <row r="21" spans="1:9" x14ac:dyDescent="0.2">
      <c r="A21" s="27" t="s">
        <v>865</v>
      </c>
      <c r="B21" s="27" t="s">
        <v>866</v>
      </c>
      <c r="C21" s="27" t="s">
        <v>53</v>
      </c>
      <c r="D21" s="31">
        <v>500</v>
      </c>
      <c r="E21" s="29">
        <v>2434.71</v>
      </c>
      <c r="F21" s="30">
        <v>6.0744007718097297</v>
      </c>
      <c r="G21" s="29">
        <v>4.49</v>
      </c>
    </row>
    <row r="22" spans="1:9" x14ac:dyDescent="0.2">
      <c r="A22" s="26" t="s">
        <v>33</v>
      </c>
      <c r="B22" s="26"/>
      <c r="C22" s="26"/>
      <c r="D22" s="32"/>
      <c r="E22" s="33">
        <f>SUM(E18:E21)</f>
        <v>7380.6824999999999</v>
      </c>
      <c r="F22" s="34">
        <f>SUM(F18:F21)</f>
        <v>18.414194493176836</v>
      </c>
      <c r="G22" s="33"/>
      <c r="H22" s="18"/>
      <c r="I22" s="18"/>
    </row>
    <row r="23" spans="1:9" x14ac:dyDescent="0.2">
      <c r="A23" s="27"/>
      <c r="B23" s="27"/>
      <c r="C23" s="27"/>
      <c r="D23" s="28"/>
      <c r="E23" s="29"/>
      <c r="F23" s="30"/>
      <c r="G23" s="29"/>
    </row>
    <row r="24" spans="1:9" x14ac:dyDescent="0.2">
      <c r="A24" s="26" t="s">
        <v>60</v>
      </c>
      <c r="B24" s="27"/>
      <c r="C24" s="27"/>
      <c r="D24" s="28"/>
      <c r="E24" s="29"/>
      <c r="F24" s="30"/>
      <c r="G24" s="29"/>
    </row>
    <row r="25" spans="1:9" x14ac:dyDescent="0.2">
      <c r="A25" s="27" t="s">
        <v>867</v>
      </c>
      <c r="B25" s="27" t="s">
        <v>868</v>
      </c>
      <c r="C25" s="27" t="s">
        <v>61</v>
      </c>
      <c r="D25" s="31">
        <v>7500000</v>
      </c>
      <c r="E25" s="29">
        <v>7439.55</v>
      </c>
      <c r="F25" s="30">
        <v>18.5610640535904</v>
      </c>
      <c r="G25" s="29">
        <v>5.3852000000000002</v>
      </c>
    </row>
    <row r="26" spans="1:9" x14ac:dyDescent="0.2">
      <c r="A26" s="27" t="s">
        <v>869</v>
      </c>
      <c r="B26" s="27" t="s">
        <v>870</v>
      </c>
      <c r="C26" s="27" t="s">
        <v>61</v>
      </c>
      <c r="D26" s="31">
        <v>6000000</v>
      </c>
      <c r="E26" s="29">
        <v>6058.8779999999997</v>
      </c>
      <c r="F26" s="30">
        <v>15.1164012139027</v>
      </c>
      <c r="G26" s="29">
        <v>7.6947000000000001</v>
      </c>
    </row>
    <row r="27" spans="1:9" x14ac:dyDescent="0.2">
      <c r="A27" s="27" t="s">
        <v>871</v>
      </c>
      <c r="B27" s="27" t="s">
        <v>872</v>
      </c>
      <c r="C27" s="27" t="s">
        <v>61</v>
      </c>
      <c r="D27" s="31">
        <v>3000000</v>
      </c>
      <c r="E27" s="29">
        <v>3014.181</v>
      </c>
      <c r="F27" s="30">
        <v>7.5201331545745598</v>
      </c>
      <c r="G27" s="29">
        <v>7.2568999999999999</v>
      </c>
    </row>
    <row r="28" spans="1:9" x14ac:dyDescent="0.2">
      <c r="A28" s="27" t="s">
        <v>77</v>
      </c>
      <c r="B28" s="27" t="s">
        <v>76</v>
      </c>
      <c r="C28" s="27" t="s">
        <v>61</v>
      </c>
      <c r="D28" s="31">
        <v>1500000</v>
      </c>
      <c r="E28" s="29">
        <v>1498.9725000000001</v>
      </c>
      <c r="F28" s="30">
        <v>3.7398128364041598</v>
      </c>
      <c r="G28" s="29">
        <v>5.6459000000000001</v>
      </c>
    </row>
    <row r="29" spans="1:9" x14ac:dyDescent="0.2">
      <c r="A29" s="27" t="s">
        <v>873</v>
      </c>
      <c r="B29" s="27" t="s">
        <v>874</v>
      </c>
      <c r="C29" s="27" t="s">
        <v>61</v>
      </c>
      <c r="D29" s="31">
        <v>1500000</v>
      </c>
      <c r="E29" s="29">
        <v>1490.0625</v>
      </c>
      <c r="F29" s="30">
        <v>3.7175831208007302</v>
      </c>
      <c r="G29" s="29">
        <v>7.7618</v>
      </c>
    </row>
    <row r="30" spans="1:9" x14ac:dyDescent="0.2">
      <c r="A30" s="27" t="s">
        <v>875</v>
      </c>
      <c r="B30" s="27" t="s">
        <v>876</v>
      </c>
      <c r="C30" s="27" t="s">
        <v>61</v>
      </c>
      <c r="D30" s="31">
        <v>1000000</v>
      </c>
      <c r="E30" s="29">
        <v>998.84699999999998</v>
      </c>
      <c r="F30" s="30">
        <v>2.4920409361771401</v>
      </c>
      <c r="G30" s="29">
        <v>4.5415000000000001</v>
      </c>
    </row>
    <row r="31" spans="1:9" x14ac:dyDescent="0.2">
      <c r="A31" s="27" t="s">
        <v>877</v>
      </c>
      <c r="B31" s="27" t="s">
        <v>878</v>
      </c>
      <c r="C31" s="27" t="s">
        <v>61</v>
      </c>
      <c r="D31" s="31">
        <v>1000000</v>
      </c>
      <c r="E31" s="29">
        <v>993.98500000000001</v>
      </c>
      <c r="F31" s="30">
        <v>2.4799106469219301</v>
      </c>
      <c r="G31" s="29">
        <v>6.9016500000000001</v>
      </c>
    </row>
    <row r="32" spans="1:9" x14ac:dyDescent="0.2">
      <c r="A32" s="27" t="s">
        <v>879</v>
      </c>
      <c r="B32" s="27" t="s">
        <v>880</v>
      </c>
      <c r="C32" s="27" t="s">
        <v>61</v>
      </c>
      <c r="D32" s="31">
        <v>500000</v>
      </c>
      <c r="E32" s="29">
        <v>513.07500000000005</v>
      </c>
      <c r="F32" s="30">
        <v>1.2800798353792799</v>
      </c>
      <c r="G32" s="29">
        <v>4.2637</v>
      </c>
    </row>
    <row r="33" spans="1:9" x14ac:dyDescent="0.2">
      <c r="A33" s="26" t="s">
        <v>33</v>
      </c>
      <c r="B33" s="26"/>
      <c r="C33" s="26"/>
      <c r="D33" s="32"/>
      <c r="E33" s="33">
        <f>SUM(E25:E32)</f>
        <v>22007.551000000003</v>
      </c>
      <c r="F33" s="34">
        <f>SUM(F25:F32)</f>
        <v>54.907025797750904</v>
      </c>
      <c r="G33" s="33"/>
      <c r="H33" s="18"/>
      <c r="I33" s="18"/>
    </row>
    <row r="34" spans="1:9" x14ac:dyDescent="0.2">
      <c r="A34" s="27"/>
      <c r="B34" s="27"/>
      <c r="C34" s="27"/>
      <c r="D34" s="28"/>
      <c r="E34" s="29"/>
      <c r="F34" s="30"/>
      <c r="G34" s="29"/>
    </row>
    <row r="35" spans="1:9" x14ac:dyDescent="0.2">
      <c r="A35" s="26" t="s">
        <v>35</v>
      </c>
      <c r="B35" s="26"/>
      <c r="C35" s="26"/>
      <c r="D35" s="32"/>
      <c r="E35" s="33">
        <f>E11+E16+E22+E33</f>
        <v>37469.853000000003</v>
      </c>
      <c r="F35" s="34">
        <f>F11+F16+F22+F33</f>
        <v>93.48419482517312</v>
      </c>
      <c r="G35" s="33"/>
      <c r="H35" s="18"/>
      <c r="I35" s="18"/>
    </row>
    <row r="36" spans="1:9" x14ac:dyDescent="0.2">
      <c r="A36" s="26"/>
      <c r="B36" s="26"/>
      <c r="C36" s="26"/>
      <c r="D36" s="32"/>
      <c r="E36" s="33"/>
      <c r="F36" s="34"/>
      <c r="G36" s="33"/>
      <c r="H36" s="18"/>
      <c r="I36" s="18"/>
    </row>
    <row r="37" spans="1:9" x14ac:dyDescent="0.2">
      <c r="A37" s="26" t="s">
        <v>37</v>
      </c>
      <c r="B37" s="26"/>
      <c r="C37" s="26"/>
      <c r="D37" s="32"/>
      <c r="E37" s="33">
        <f>E39-(E11+E16+E22+E33)</f>
        <v>2611.6314370999971</v>
      </c>
      <c r="F37" s="34">
        <f>F39-(F11+F16+F22+F33)</f>
        <v>6.5158051748268804</v>
      </c>
      <c r="G37" s="33"/>
      <c r="H37" s="18"/>
      <c r="I37" s="18"/>
    </row>
    <row r="38" spans="1:9" x14ac:dyDescent="0.2">
      <c r="A38" s="26"/>
      <c r="B38" s="26"/>
      <c r="C38" s="26"/>
      <c r="D38" s="32"/>
      <c r="E38" s="33"/>
      <c r="F38" s="34"/>
      <c r="G38" s="33"/>
      <c r="H38" s="18"/>
      <c r="I38" s="18"/>
    </row>
    <row r="39" spans="1:9" x14ac:dyDescent="0.2">
      <c r="A39" s="35" t="s">
        <v>36</v>
      </c>
      <c r="B39" s="35"/>
      <c r="C39" s="35"/>
      <c r="D39" s="36"/>
      <c r="E39" s="37">
        <v>40081.4844371</v>
      </c>
      <c r="F39" s="38">
        <v>100</v>
      </c>
      <c r="G39" s="37"/>
      <c r="H39" s="18"/>
      <c r="I39" s="18"/>
    </row>
    <row r="41" spans="1:9" x14ac:dyDescent="0.2">
      <c r="A41" s="18" t="s">
        <v>62</v>
      </c>
    </row>
    <row r="42" spans="1:9" x14ac:dyDescent="0.2">
      <c r="A42" s="18" t="s">
        <v>38</v>
      </c>
    </row>
    <row r="44" spans="1:9" x14ac:dyDescent="0.2">
      <c r="A44" s="18" t="s">
        <v>39</v>
      </c>
    </row>
    <row r="45" spans="1:9" x14ac:dyDescent="0.2">
      <c r="A45" s="18" t="s">
        <v>40</v>
      </c>
    </row>
    <row r="46" spans="1:9" x14ac:dyDescent="0.2">
      <c r="A46" s="18" t="s">
        <v>41</v>
      </c>
      <c r="B46" s="18"/>
      <c r="C46" s="39" t="s">
        <v>43</v>
      </c>
      <c r="D46" s="19" t="s">
        <v>42</v>
      </c>
    </row>
    <row r="47" spans="1:9" x14ac:dyDescent="0.2">
      <c r="A47" s="9" t="s">
        <v>66</v>
      </c>
      <c r="C47" s="40">
        <v>31.6083</v>
      </c>
      <c r="D47" s="40">
        <v>32.204300000000003</v>
      </c>
    </row>
    <row r="48" spans="1:9" x14ac:dyDescent="0.2">
      <c r="A48" s="9" t="s">
        <v>809</v>
      </c>
      <c r="C48" s="40">
        <v>10.1549</v>
      </c>
      <c r="D48" s="40">
        <v>10.1706</v>
      </c>
    </row>
    <row r="49" spans="1:6" x14ac:dyDescent="0.2">
      <c r="A49" s="9" t="s">
        <v>69</v>
      </c>
      <c r="C49" s="40">
        <v>33.519100000000002</v>
      </c>
      <c r="D49" s="40">
        <v>34.265999999999998</v>
      </c>
    </row>
    <row r="50" spans="1:6" x14ac:dyDescent="0.2">
      <c r="A50" s="9" t="s">
        <v>811</v>
      </c>
      <c r="C50" s="40">
        <v>10.0558</v>
      </c>
      <c r="D50" s="40">
        <v>10.073700000000001</v>
      </c>
    </row>
    <row r="52" spans="1:6" x14ac:dyDescent="0.2">
      <c r="A52" s="18" t="s">
        <v>45</v>
      </c>
    </row>
    <row r="53" spans="1:6" x14ac:dyDescent="0.2">
      <c r="A53" s="82" t="s">
        <v>63</v>
      </c>
      <c r="B53" s="83"/>
      <c r="C53" s="43" t="s">
        <v>64</v>
      </c>
    </row>
    <row r="54" spans="1:6" x14ac:dyDescent="0.2">
      <c r="A54" s="78" t="s">
        <v>809</v>
      </c>
      <c r="B54" s="79"/>
      <c r="C54" s="44">
        <v>0.17432657330000001</v>
      </c>
    </row>
    <row r="55" spans="1:6" x14ac:dyDescent="0.2">
      <c r="A55" s="78" t="s">
        <v>811</v>
      </c>
      <c r="B55" s="79"/>
      <c r="C55" s="44">
        <v>0.19835245700000001</v>
      </c>
    </row>
    <row r="56" spans="1:6" x14ac:dyDescent="0.2">
      <c r="A56" s="9" t="s">
        <v>65</v>
      </c>
    </row>
    <row r="57" spans="1:6" x14ac:dyDescent="0.2">
      <c r="A57" s="9" t="s">
        <v>44</v>
      </c>
    </row>
    <row r="59" spans="1:6" x14ac:dyDescent="0.2">
      <c r="A59" s="18" t="s">
        <v>803</v>
      </c>
      <c r="D59" s="42">
        <v>4.2662136387671197</v>
      </c>
      <c r="E59" s="13" t="s">
        <v>47</v>
      </c>
    </row>
    <row r="61" spans="1:6" x14ac:dyDescent="0.2">
      <c r="A61" s="18" t="s">
        <v>48</v>
      </c>
      <c r="D61" s="41" t="s">
        <v>46</v>
      </c>
    </row>
    <row r="63" spans="1:6" x14ac:dyDescent="0.2">
      <c r="A63" s="47" t="s">
        <v>804</v>
      </c>
      <c r="D63" s="9"/>
      <c r="F63" s="57"/>
    </row>
    <row r="64" spans="1:6" x14ac:dyDescent="0.2">
      <c r="A64" s="47"/>
      <c r="D64" s="9"/>
      <c r="F64" s="57"/>
    </row>
    <row r="65" spans="1:6" x14ac:dyDescent="0.2">
      <c r="A65" s="47" t="s">
        <v>805</v>
      </c>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47" t="s">
        <v>806</v>
      </c>
      <c r="D79" s="9"/>
      <c r="F79" s="57"/>
    </row>
    <row r="80" spans="1:6" x14ac:dyDescent="0.2">
      <c r="A80" s="58"/>
      <c r="D80" s="9"/>
      <c r="F80" s="57"/>
    </row>
    <row r="81" spans="1:6" x14ac:dyDescent="0.2">
      <c r="A81" s="47" t="s">
        <v>807</v>
      </c>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A95" s="47" t="s">
        <v>881</v>
      </c>
      <c r="D95" s="9"/>
      <c r="F95" s="57"/>
    </row>
    <row r="96" spans="1:6" x14ac:dyDescent="0.2">
      <c r="D96" s="9"/>
      <c r="F96" s="57"/>
    </row>
  </sheetData>
  <mergeCells count="4">
    <mergeCell ref="A1:G1"/>
    <mergeCell ref="A53:B53"/>
    <mergeCell ref="A54:B54"/>
    <mergeCell ref="A55:B55"/>
  </mergeCells>
  <conditionalFormatting sqref="F2:F3 F5:F62 F97:F65536">
    <cfRule type="cellIs" dxfId="132" priority="2" stopIfTrue="1" operator="between">
      <formula>0.009</formula>
      <formula>-0.009</formula>
    </cfRule>
  </conditionalFormatting>
  <conditionalFormatting sqref="F63:F96">
    <cfRule type="cellIs" dxfId="131" priority="1" stopIfTrue="1" operator="between">
      <formula>0.009</formula>
      <formula>-0.009</formula>
    </cfRule>
  </conditionalFormatting>
  <hyperlinks>
    <hyperlink ref="A64" r:id="rId1" tooltip="https://www.franklintempletonindia.com/downloadsServlet/pdf/product-labels-jg9o5k7l" display="https://www.franklintempletonindia.com/downloadsServlet/pdf/product-labels-jg9o5k7l" xr:uid="{00000000-0004-0000-0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9"/>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882</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883</v>
      </c>
      <c r="B7" s="27" t="s">
        <v>884</v>
      </c>
      <c r="C7" s="27" t="s">
        <v>885</v>
      </c>
      <c r="D7" s="31">
        <v>550</v>
      </c>
      <c r="E7" s="29">
        <v>5766.8545000000004</v>
      </c>
      <c r="F7" s="30">
        <v>6.96440263354864</v>
      </c>
      <c r="G7" s="29">
        <v>4.6654</v>
      </c>
    </row>
    <row r="8" spans="1:7" x14ac:dyDescent="0.2">
      <c r="A8" s="27" t="s">
        <v>886</v>
      </c>
      <c r="B8" s="27" t="s">
        <v>887</v>
      </c>
      <c r="C8" s="27" t="s">
        <v>84</v>
      </c>
      <c r="D8" s="31">
        <v>500</v>
      </c>
      <c r="E8" s="29">
        <v>5252.9449999999997</v>
      </c>
      <c r="F8" s="30">
        <v>6.3437744080219396</v>
      </c>
      <c r="G8" s="29">
        <v>4.9000000000000004</v>
      </c>
    </row>
    <row r="9" spans="1:7" x14ac:dyDescent="0.2">
      <c r="A9" s="27" t="s">
        <v>888</v>
      </c>
      <c r="B9" s="27" t="s">
        <v>889</v>
      </c>
      <c r="C9" s="27" t="s">
        <v>84</v>
      </c>
      <c r="D9" s="31">
        <v>500</v>
      </c>
      <c r="E9" s="29">
        <v>5233.585</v>
      </c>
      <c r="F9" s="30">
        <v>6.3203940999206196</v>
      </c>
      <c r="G9" s="29">
        <v>5.8049999999999997</v>
      </c>
    </row>
    <row r="10" spans="1:7" x14ac:dyDescent="0.2">
      <c r="A10" s="27" t="s">
        <v>890</v>
      </c>
      <c r="B10" s="27" t="s">
        <v>891</v>
      </c>
      <c r="C10" s="27" t="s">
        <v>892</v>
      </c>
      <c r="D10" s="31">
        <v>430</v>
      </c>
      <c r="E10" s="29">
        <v>4350.9335000000001</v>
      </c>
      <c r="F10" s="30">
        <v>5.2544507106595102</v>
      </c>
      <c r="G10" s="29">
        <v>4.2649999999999997</v>
      </c>
    </row>
    <row r="11" spans="1:7" x14ac:dyDescent="0.2">
      <c r="A11" s="27" t="s">
        <v>893</v>
      </c>
      <c r="B11" s="27" t="s">
        <v>894</v>
      </c>
      <c r="C11" s="27" t="s">
        <v>885</v>
      </c>
      <c r="D11" s="31">
        <v>264</v>
      </c>
      <c r="E11" s="29">
        <v>2680.3656000000001</v>
      </c>
      <c r="F11" s="30">
        <v>3.23697177438987</v>
      </c>
      <c r="G11" s="29">
        <v>4.6349999999999998</v>
      </c>
    </row>
    <row r="12" spans="1:7" x14ac:dyDescent="0.2">
      <c r="A12" s="27" t="s">
        <v>895</v>
      </c>
      <c r="B12" s="27" t="s">
        <v>896</v>
      </c>
      <c r="C12" s="27" t="s">
        <v>84</v>
      </c>
      <c r="D12" s="31">
        <v>250</v>
      </c>
      <c r="E12" s="29">
        <v>2630.5725000000002</v>
      </c>
      <c r="F12" s="30">
        <v>3.1768386122349099</v>
      </c>
      <c r="G12" s="29">
        <v>6.28</v>
      </c>
    </row>
    <row r="13" spans="1:7" x14ac:dyDescent="0.2">
      <c r="A13" s="27" t="s">
        <v>897</v>
      </c>
      <c r="B13" s="27" t="s">
        <v>898</v>
      </c>
      <c r="C13" s="27" t="s">
        <v>84</v>
      </c>
      <c r="D13" s="31">
        <v>250</v>
      </c>
      <c r="E13" s="29">
        <v>2588.1350000000002</v>
      </c>
      <c r="F13" s="30">
        <v>3.1255885179658001</v>
      </c>
      <c r="G13" s="29">
        <v>5.61</v>
      </c>
    </row>
    <row r="14" spans="1:7" x14ac:dyDescent="0.2">
      <c r="A14" s="27" t="s">
        <v>899</v>
      </c>
      <c r="B14" s="27" t="s">
        <v>900</v>
      </c>
      <c r="C14" s="27" t="s">
        <v>84</v>
      </c>
      <c r="D14" s="31">
        <v>250</v>
      </c>
      <c r="E14" s="29">
        <v>2552.1550000000002</v>
      </c>
      <c r="F14" s="30">
        <v>3.0821368916493999</v>
      </c>
      <c r="G14" s="29">
        <v>4.5750000000000002</v>
      </c>
    </row>
    <row r="15" spans="1:7" x14ac:dyDescent="0.2">
      <c r="A15" s="27" t="s">
        <v>901</v>
      </c>
      <c r="B15" s="27" t="s">
        <v>902</v>
      </c>
      <c r="C15" s="27" t="s">
        <v>84</v>
      </c>
      <c r="D15" s="31">
        <v>250</v>
      </c>
      <c r="E15" s="29">
        <v>2547.81</v>
      </c>
      <c r="F15" s="30">
        <v>3.0768896065925602</v>
      </c>
      <c r="G15" s="29">
        <v>4.7300000000000004</v>
      </c>
    </row>
    <row r="16" spans="1:7" x14ac:dyDescent="0.2">
      <c r="A16" s="27" t="s">
        <v>903</v>
      </c>
      <c r="B16" s="27" t="s">
        <v>904</v>
      </c>
      <c r="C16" s="27" t="s">
        <v>84</v>
      </c>
      <c r="D16" s="31">
        <v>250</v>
      </c>
      <c r="E16" s="29">
        <v>2535.86</v>
      </c>
      <c r="F16" s="30">
        <v>3.0624580631106002</v>
      </c>
      <c r="G16" s="29">
        <v>4.7300000000000004</v>
      </c>
    </row>
    <row r="17" spans="1:7" x14ac:dyDescent="0.2">
      <c r="A17" s="27" t="s">
        <v>905</v>
      </c>
      <c r="B17" s="27" t="s">
        <v>906</v>
      </c>
      <c r="C17" s="27" t="s">
        <v>84</v>
      </c>
      <c r="D17" s="31">
        <v>250</v>
      </c>
      <c r="E17" s="29">
        <v>2533.4949999999999</v>
      </c>
      <c r="F17" s="30">
        <v>3.0596019459277701</v>
      </c>
      <c r="G17" s="29">
        <v>4.0999999999999996</v>
      </c>
    </row>
    <row r="18" spans="1:7" x14ac:dyDescent="0.2">
      <c r="A18" s="27" t="s">
        <v>907</v>
      </c>
      <c r="B18" s="27" t="s">
        <v>908</v>
      </c>
      <c r="C18" s="27" t="s">
        <v>84</v>
      </c>
      <c r="D18" s="31">
        <v>250</v>
      </c>
      <c r="E18" s="29">
        <v>2526.8449999999998</v>
      </c>
      <c r="F18" s="30">
        <v>3.05157100332065</v>
      </c>
      <c r="G18" s="29">
        <v>3.7000999999999999</v>
      </c>
    </row>
    <row r="19" spans="1:7" x14ac:dyDescent="0.2">
      <c r="A19" s="27" t="s">
        <v>909</v>
      </c>
      <c r="B19" s="27" t="s">
        <v>910</v>
      </c>
      <c r="C19" s="27" t="s">
        <v>84</v>
      </c>
      <c r="D19" s="31">
        <v>250</v>
      </c>
      <c r="E19" s="29">
        <v>2514.1025</v>
      </c>
      <c r="F19" s="30">
        <v>3.03618238885882</v>
      </c>
      <c r="G19" s="29">
        <v>4.45</v>
      </c>
    </row>
    <row r="20" spans="1:7" x14ac:dyDescent="0.2">
      <c r="A20" s="27" t="s">
        <v>911</v>
      </c>
      <c r="B20" s="27" t="s">
        <v>912</v>
      </c>
      <c r="C20" s="27" t="s">
        <v>84</v>
      </c>
      <c r="D20" s="31">
        <v>166</v>
      </c>
      <c r="E20" s="29">
        <v>2183.6204400000001</v>
      </c>
      <c r="F20" s="30">
        <v>2.6370722450179098</v>
      </c>
      <c r="G20" s="29">
        <v>3.7648999999999999</v>
      </c>
    </row>
    <row r="21" spans="1:7" x14ac:dyDescent="0.2">
      <c r="A21" s="27" t="s">
        <v>913</v>
      </c>
      <c r="B21" s="27" t="s">
        <v>914</v>
      </c>
      <c r="C21" s="27" t="s">
        <v>84</v>
      </c>
      <c r="D21" s="31">
        <v>200</v>
      </c>
      <c r="E21" s="29">
        <v>2084.0479999999998</v>
      </c>
      <c r="F21" s="30">
        <v>2.5168225381170601</v>
      </c>
      <c r="G21" s="29">
        <v>5.2750000000000004</v>
      </c>
    </row>
    <row r="22" spans="1:7" x14ac:dyDescent="0.2">
      <c r="A22" s="27" t="s">
        <v>915</v>
      </c>
      <c r="B22" s="27" t="s">
        <v>916</v>
      </c>
      <c r="C22" s="27" t="s">
        <v>917</v>
      </c>
      <c r="D22" s="31">
        <v>200</v>
      </c>
      <c r="E22" s="29">
        <v>2079.2159999999999</v>
      </c>
      <c r="F22" s="30">
        <v>2.5109871223760698</v>
      </c>
      <c r="G22" s="29">
        <v>4.7149999999999999</v>
      </c>
    </row>
    <row r="23" spans="1:7" x14ac:dyDescent="0.2">
      <c r="A23" s="27" t="s">
        <v>918</v>
      </c>
      <c r="B23" s="27" t="s">
        <v>919</v>
      </c>
      <c r="C23" s="27" t="s">
        <v>920</v>
      </c>
      <c r="D23" s="31">
        <v>160</v>
      </c>
      <c r="E23" s="29">
        <v>1818.2303999999999</v>
      </c>
      <c r="F23" s="30">
        <v>2.1958051111152899</v>
      </c>
      <c r="G23" s="29">
        <v>7.2549999999999999</v>
      </c>
    </row>
    <row r="24" spans="1:7" x14ac:dyDescent="0.2">
      <c r="A24" s="27" t="s">
        <v>921</v>
      </c>
      <c r="B24" s="27" t="s">
        <v>922</v>
      </c>
      <c r="C24" s="27" t="s">
        <v>84</v>
      </c>
      <c r="D24" s="31">
        <v>180</v>
      </c>
      <c r="E24" s="29">
        <v>1803.7764</v>
      </c>
      <c r="F24" s="30">
        <v>2.1783495856350998</v>
      </c>
      <c r="G24" s="29">
        <v>3.4496000000000002</v>
      </c>
    </row>
    <row r="25" spans="1:7" x14ac:dyDescent="0.2">
      <c r="A25" s="27" t="s">
        <v>923</v>
      </c>
      <c r="B25" s="27" t="s">
        <v>924</v>
      </c>
      <c r="C25" s="27" t="s">
        <v>917</v>
      </c>
      <c r="D25" s="31">
        <v>150</v>
      </c>
      <c r="E25" s="29">
        <v>1499.43</v>
      </c>
      <c r="F25" s="30">
        <v>1.8108024471263899</v>
      </c>
      <c r="G25" s="29">
        <v>5.2350000000000003</v>
      </c>
    </row>
    <row r="26" spans="1:7" x14ac:dyDescent="0.2">
      <c r="A26" s="27" t="s">
        <v>925</v>
      </c>
      <c r="B26" s="27" t="s">
        <v>926</v>
      </c>
      <c r="C26" s="27" t="s">
        <v>917</v>
      </c>
      <c r="D26" s="31">
        <v>140</v>
      </c>
      <c r="E26" s="29">
        <v>1492.2067999999999</v>
      </c>
      <c r="F26" s="30">
        <v>1.80207927349636</v>
      </c>
      <c r="G26" s="29">
        <v>5.08</v>
      </c>
    </row>
    <row r="27" spans="1:7" x14ac:dyDescent="0.2">
      <c r="A27" s="27" t="s">
        <v>927</v>
      </c>
      <c r="B27" s="27" t="s">
        <v>928</v>
      </c>
      <c r="C27" s="27" t="s">
        <v>84</v>
      </c>
      <c r="D27" s="31">
        <v>100</v>
      </c>
      <c r="E27" s="29">
        <v>1077.288</v>
      </c>
      <c r="F27" s="30">
        <v>1.3009982104265601</v>
      </c>
      <c r="G27" s="29">
        <v>5.7149999999999999</v>
      </c>
    </row>
    <row r="28" spans="1:7" x14ac:dyDescent="0.2">
      <c r="A28" s="27" t="s">
        <v>929</v>
      </c>
      <c r="B28" s="27" t="s">
        <v>930</v>
      </c>
      <c r="C28" s="27" t="s">
        <v>84</v>
      </c>
      <c r="D28" s="31">
        <v>100</v>
      </c>
      <c r="E28" s="29">
        <v>1048.1769999999999</v>
      </c>
      <c r="F28" s="30">
        <v>1.2658420043760601</v>
      </c>
      <c r="G28" s="29">
        <v>5.61</v>
      </c>
    </row>
    <row r="29" spans="1:7" x14ac:dyDescent="0.2">
      <c r="A29" s="27" t="s">
        <v>931</v>
      </c>
      <c r="B29" s="27" t="s">
        <v>932</v>
      </c>
      <c r="C29" s="27" t="s">
        <v>933</v>
      </c>
      <c r="D29" s="31">
        <v>100</v>
      </c>
      <c r="E29" s="29">
        <v>1034.5809999999999</v>
      </c>
      <c r="F29" s="30">
        <v>1.2494226516412701</v>
      </c>
      <c r="G29" s="29">
        <v>8.9999000000000002</v>
      </c>
    </row>
    <row r="30" spans="1:7" x14ac:dyDescent="0.2">
      <c r="A30" s="27" t="s">
        <v>934</v>
      </c>
      <c r="B30" s="27" t="s">
        <v>935</v>
      </c>
      <c r="C30" s="27" t="s">
        <v>84</v>
      </c>
      <c r="D30" s="31">
        <v>100</v>
      </c>
      <c r="E30" s="29">
        <v>1027.598</v>
      </c>
      <c r="F30" s="30">
        <v>1.24098955807352</v>
      </c>
      <c r="G30" s="29">
        <v>4.84</v>
      </c>
    </row>
    <row r="31" spans="1:7" x14ac:dyDescent="0.2">
      <c r="A31" s="27" t="s">
        <v>936</v>
      </c>
      <c r="B31" s="27" t="s">
        <v>937</v>
      </c>
      <c r="C31" s="27" t="s">
        <v>84</v>
      </c>
      <c r="D31" s="31">
        <v>76</v>
      </c>
      <c r="E31" s="29">
        <v>765.98728000000006</v>
      </c>
      <c r="F31" s="30">
        <v>0.92505261405446604</v>
      </c>
      <c r="G31" s="29">
        <v>3.5998999999999999</v>
      </c>
    </row>
    <row r="32" spans="1:7" x14ac:dyDescent="0.2">
      <c r="A32" s="27" t="s">
        <v>938</v>
      </c>
      <c r="B32" s="27" t="s">
        <v>939</v>
      </c>
      <c r="C32" s="27" t="s">
        <v>857</v>
      </c>
      <c r="D32" s="31">
        <v>59</v>
      </c>
      <c r="E32" s="29">
        <v>597.22986000000003</v>
      </c>
      <c r="F32" s="30">
        <v>0.72125093667923901</v>
      </c>
      <c r="G32" s="29">
        <v>3.7751000000000001</v>
      </c>
    </row>
    <row r="33" spans="1:9" x14ac:dyDescent="0.2">
      <c r="A33" s="27" t="s">
        <v>940</v>
      </c>
      <c r="B33" s="27" t="s">
        <v>941</v>
      </c>
      <c r="C33" s="27" t="s">
        <v>84</v>
      </c>
      <c r="D33" s="31">
        <v>52</v>
      </c>
      <c r="E33" s="29">
        <v>526.67575999999997</v>
      </c>
      <c r="F33" s="30">
        <v>0.636045534003022</v>
      </c>
      <c r="G33" s="29">
        <v>4.2141000000000002</v>
      </c>
    </row>
    <row r="34" spans="1:9" x14ac:dyDescent="0.2">
      <c r="A34" s="27" t="s">
        <v>942</v>
      </c>
      <c r="B34" s="27" t="s">
        <v>943</v>
      </c>
      <c r="C34" s="27" t="s">
        <v>84</v>
      </c>
      <c r="D34" s="31">
        <v>45</v>
      </c>
      <c r="E34" s="29">
        <v>488.81700000000001</v>
      </c>
      <c r="F34" s="30">
        <v>0.59032500336593297</v>
      </c>
      <c r="G34" s="29">
        <v>5.8399000000000001</v>
      </c>
    </row>
    <row r="35" spans="1:9" x14ac:dyDescent="0.2">
      <c r="A35" s="27" t="s">
        <v>944</v>
      </c>
      <c r="B35" s="27" t="s">
        <v>945</v>
      </c>
      <c r="C35" s="27" t="s">
        <v>84</v>
      </c>
      <c r="D35" s="31">
        <v>31</v>
      </c>
      <c r="E35" s="29">
        <v>397.73651000000001</v>
      </c>
      <c r="F35" s="30">
        <v>0.48033068940831503</v>
      </c>
      <c r="G35" s="29">
        <v>4.1848999999999998</v>
      </c>
    </row>
    <row r="36" spans="1:9" x14ac:dyDescent="0.2">
      <c r="A36" s="27" t="s">
        <v>946</v>
      </c>
      <c r="B36" s="27" t="s">
        <v>947</v>
      </c>
      <c r="C36" s="27" t="s">
        <v>917</v>
      </c>
      <c r="D36" s="31">
        <v>34</v>
      </c>
      <c r="E36" s="29">
        <v>342.53708</v>
      </c>
      <c r="F36" s="30">
        <v>0.41366851583303499</v>
      </c>
      <c r="G36" s="29">
        <v>3.5649000000000002</v>
      </c>
    </row>
    <row r="37" spans="1:9" x14ac:dyDescent="0.2">
      <c r="A37" s="27" t="s">
        <v>948</v>
      </c>
      <c r="B37" s="27" t="s">
        <v>949</v>
      </c>
      <c r="C37" s="27" t="s">
        <v>857</v>
      </c>
      <c r="D37" s="31">
        <v>3</v>
      </c>
      <c r="E37" s="29">
        <v>40.372079999999997</v>
      </c>
      <c r="F37" s="30">
        <v>4.8755768031573603E-2</v>
      </c>
      <c r="G37" s="29">
        <v>4.7000999999999999</v>
      </c>
    </row>
    <row r="38" spans="1:9" x14ac:dyDescent="0.2">
      <c r="A38" s="27" t="s">
        <v>950</v>
      </c>
      <c r="B38" s="27" t="s">
        <v>951</v>
      </c>
      <c r="C38" s="27" t="s">
        <v>84</v>
      </c>
      <c r="D38" s="31">
        <v>3</v>
      </c>
      <c r="E38" s="29">
        <v>30.276720000000001</v>
      </c>
      <c r="F38" s="30">
        <v>3.6564000098010897E-2</v>
      </c>
      <c r="G38" s="29">
        <v>3.8500999999999999</v>
      </c>
    </row>
    <row r="39" spans="1:9" x14ac:dyDescent="0.2">
      <c r="A39" s="26" t="s">
        <v>33</v>
      </c>
      <c r="B39" s="26"/>
      <c r="C39" s="26"/>
      <c r="D39" s="32"/>
      <c r="E39" s="33">
        <f>SUM(E6:E38)</f>
        <v>64051.462930000016</v>
      </c>
      <c r="F39" s="34">
        <f>SUM(F6:F38)</f>
        <v>77.352424465076268</v>
      </c>
      <c r="G39" s="33"/>
      <c r="H39" s="18"/>
      <c r="I39" s="18"/>
    </row>
    <row r="40" spans="1:9" x14ac:dyDescent="0.2">
      <c r="A40" s="27"/>
      <c r="B40" s="27"/>
      <c r="C40" s="27"/>
      <c r="D40" s="28"/>
      <c r="E40" s="29"/>
      <c r="F40" s="30"/>
      <c r="G40" s="29"/>
    </row>
    <row r="41" spans="1:9" x14ac:dyDescent="0.2">
      <c r="A41" s="26" t="s">
        <v>51</v>
      </c>
      <c r="B41" s="27"/>
      <c r="C41" s="27"/>
      <c r="D41" s="28"/>
      <c r="E41" s="29"/>
      <c r="F41" s="30"/>
      <c r="G41" s="29"/>
    </row>
    <row r="42" spans="1:9" x14ac:dyDescent="0.2">
      <c r="A42" s="26" t="s">
        <v>52</v>
      </c>
      <c r="B42" s="27"/>
      <c r="C42" s="27"/>
      <c r="D42" s="28"/>
      <c r="E42" s="29"/>
      <c r="F42" s="30"/>
      <c r="G42" s="29"/>
    </row>
    <row r="43" spans="1:9" x14ac:dyDescent="0.2">
      <c r="A43" s="27" t="s">
        <v>952</v>
      </c>
      <c r="B43" s="27" t="s">
        <v>953</v>
      </c>
      <c r="C43" s="27" t="s">
        <v>53</v>
      </c>
      <c r="D43" s="31">
        <v>160</v>
      </c>
      <c r="E43" s="29">
        <v>157.16463999999999</v>
      </c>
      <c r="F43" s="30">
        <v>0.18980153439222799</v>
      </c>
      <c r="G43" s="29">
        <v>4.09</v>
      </c>
    </row>
    <row r="44" spans="1:9" x14ac:dyDescent="0.2">
      <c r="A44" s="26" t="s">
        <v>33</v>
      </c>
      <c r="B44" s="26"/>
      <c r="C44" s="26"/>
      <c r="D44" s="32"/>
      <c r="E44" s="33">
        <f>SUM(E42:E43)</f>
        <v>157.16463999999999</v>
      </c>
      <c r="F44" s="34">
        <f>SUM(F42:F43)</f>
        <v>0.18980153439222799</v>
      </c>
      <c r="G44" s="33"/>
      <c r="H44" s="18"/>
      <c r="I44" s="18"/>
    </row>
    <row r="45" spans="1:9" x14ac:dyDescent="0.2">
      <c r="A45" s="27"/>
      <c r="B45" s="27"/>
      <c r="C45" s="27"/>
      <c r="D45" s="28"/>
      <c r="E45" s="29"/>
      <c r="F45" s="30"/>
      <c r="G45" s="29"/>
    </row>
    <row r="46" spans="1:9" x14ac:dyDescent="0.2">
      <c r="A46" s="26" t="s">
        <v>60</v>
      </c>
      <c r="B46" s="27"/>
      <c r="C46" s="27"/>
      <c r="D46" s="28"/>
      <c r="E46" s="29"/>
      <c r="F46" s="30"/>
      <c r="G46" s="29"/>
    </row>
    <row r="47" spans="1:9" x14ac:dyDescent="0.2">
      <c r="A47" s="27" t="s">
        <v>954</v>
      </c>
      <c r="B47" s="27" t="s">
        <v>955</v>
      </c>
      <c r="C47" s="27" t="s">
        <v>61</v>
      </c>
      <c r="D47" s="31">
        <v>3000000</v>
      </c>
      <c r="E47" s="29">
        <v>3164.808</v>
      </c>
      <c r="F47" s="30">
        <v>3.8220137459469101</v>
      </c>
      <c r="G47" s="29">
        <v>6.0773999999999999</v>
      </c>
    </row>
    <row r="48" spans="1:9" x14ac:dyDescent="0.2">
      <c r="A48" s="27" t="s">
        <v>89</v>
      </c>
      <c r="B48" s="27" t="s">
        <v>88</v>
      </c>
      <c r="C48" s="27" t="s">
        <v>61</v>
      </c>
      <c r="D48" s="31">
        <v>2000000</v>
      </c>
      <c r="E48" s="29">
        <v>2104.998</v>
      </c>
      <c r="F48" s="30">
        <v>2.5421230264808301</v>
      </c>
      <c r="G48" s="29">
        <v>4.7282000000000002</v>
      </c>
    </row>
    <row r="49" spans="1:9" x14ac:dyDescent="0.2">
      <c r="A49" s="27" t="s">
        <v>956</v>
      </c>
      <c r="B49" s="27" t="s">
        <v>957</v>
      </c>
      <c r="C49" s="27" t="s">
        <v>61</v>
      </c>
      <c r="D49" s="31">
        <v>2000000</v>
      </c>
      <c r="E49" s="29">
        <v>2074.8739999999998</v>
      </c>
      <c r="F49" s="30">
        <v>2.5057434603008599</v>
      </c>
      <c r="G49" s="29">
        <v>4.5251999999999999</v>
      </c>
    </row>
    <row r="50" spans="1:9" x14ac:dyDescent="0.2">
      <c r="A50" s="27" t="s">
        <v>958</v>
      </c>
      <c r="B50" s="27" t="s">
        <v>959</v>
      </c>
      <c r="C50" s="27" t="s">
        <v>61</v>
      </c>
      <c r="D50" s="31">
        <v>1500000</v>
      </c>
      <c r="E50" s="29">
        <v>1558.104</v>
      </c>
      <c r="F50" s="30">
        <v>1.8816607217925601</v>
      </c>
      <c r="G50" s="29">
        <v>5.9473000000000003</v>
      </c>
    </row>
    <row r="51" spans="1:9" x14ac:dyDescent="0.2">
      <c r="A51" s="26" t="s">
        <v>33</v>
      </c>
      <c r="B51" s="26"/>
      <c r="C51" s="26"/>
      <c r="D51" s="32"/>
      <c r="E51" s="33">
        <f>SUM(E47:E50)</f>
        <v>8902.7839999999997</v>
      </c>
      <c r="F51" s="34">
        <f>SUM(F47:F50)</f>
        <v>10.751540954521159</v>
      </c>
      <c r="G51" s="33"/>
      <c r="H51" s="18"/>
      <c r="I51" s="18"/>
    </row>
    <row r="52" spans="1:9" x14ac:dyDescent="0.2">
      <c r="A52" s="27"/>
      <c r="B52" s="27"/>
      <c r="C52" s="27"/>
      <c r="D52" s="28"/>
      <c r="E52" s="29"/>
      <c r="F52" s="30"/>
      <c r="G52" s="29"/>
    </row>
    <row r="53" spans="1:9" x14ac:dyDescent="0.2">
      <c r="A53" s="26" t="s">
        <v>35</v>
      </c>
      <c r="B53" s="26"/>
      <c r="C53" s="26"/>
      <c r="D53" s="32"/>
      <c r="E53" s="33">
        <f>E39+E44+E51</f>
        <v>73111.411570000026</v>
      </c>
      <c r="F53" s="34">
        <f>F39+F44+F51</f>
        <v>88.29376695398966</v>
      </c>
      <c r="G53" s="33"/>
      <c r="H53" s="18"/>
      <c r="I53" s="18"/>
    </row>
    <row r="54" spans="1:9" x14ac:dyDescent="0.2">
      <c r="A54" s="26"/>
      <c r="B54" s="26"/>
      <c r="C54" s="26"/>
      <c r="D54" s="32"/>
      <c r="E54" s="33"/>
      <c r="F54" s="34"/>
      <c r="G54" s="33"/>
      <c r="H54" s="18"/>
      <c r="I54" s="18"/>
    </row>
    <row r="55" spans="1:9" x14ac:dyDescent="0.2">
      <c r="A55" s="26" t="s">
        <v>37</v>
      </c>
      <c r="B55" s="26"/>
      <c r="C55" s="26"/>
      <c r="D55" s="32"/>
      <c r="E55" s="33">
        <f>E57-(E39+E44+E51)</f>
        <v>9693.314167999968</v>
      </c>
      <c r="F55" s="34">
        <f>F57-(F39+F44+F51)</f>
        <v>11.70623304601034</v>
      </c>
      <c r="G55" s="33"/>
      <c r="H55" s="18"/>
      <c r="I55" s="18"/>
    </row>
    <row r="56" spans="1:9" x14ac:dyDescent="0.2">
      <c r="A56" s="26"/>
      <c r="B56" s="26"/>
      <c r="C56" s="26"/>
      <c r="D56" s="32"/>
      <c r="E56" s="33"/>
      <c r="F56" s="34"/>
      <c r="G56" s="33"/>
      <c r="H56" s="18"/>
      <c r="I56" s="18"/>
    </row>
    <row r="57" spans="1:9" x14ac:dyDescent="0.2">
      <c r="A57" s="35" t="s">
        <v>36</v>
      </c>
      <c r="B57" s="35"/>
      <c r="C57" s="35"/>
      <c r="D57" s="36"/>
      <c r="E57" s="37">
        <v>82804.725737999994</v>
      </c>
      <c r="F57" s="38">
        <v>100</v>
      </c>
      <c r="G57" s="37"/>
      <c r="H57" s="18"/>
      <c r="I57" s="18"/>
    </row>
    <row r="59" spans="1:9" x14ac:dyDescent="0.2">
      <c r="A59" s="18" t="s">
        <v>38</v>
      </c>
    </row>
    <row r="61" spans="1:9" x14ac:dyDescent="0.2">
      <c r="A61" s="18" t="s">
        <v>39</v>
      </c>
    </row>
    <row r="62" spans="1:9" x14ac:dyDescent="0.2">
      <c r="A62" s="18" t="s">
        <v>40</v>
      </c>
    </row>
    <row r="63" spans="1:9" x14ac:dyDescent="0.2">
      <c r="A63" s="18" t="s">
        <v>41</v>
      </c>
      <c r="B63" s="18"/>
      <c r="C63" s="39" t="s">
        <v>43</v>
      </c>
      <c r="D63" s="19" t="s">
        <v>42</v>
      </c>
    </row>
    <row r="64" spans="1:9" x14ac:dyDescent="0.2">
      <c r="A64" s="9" t="s">
        <v>66</v>
      </c>
      <c r="C64" s="40">
        <v>78.021000000000001</v>
      </c>
      <c r="D64" s="40">
        <v>79.572800000000001</v>
      </c>
    </row>
    <row r="65" spans="1:4" x14ac:dyDescent="0.2">
      <c r="A65" s="9" t="s">
        <v>67</v>
      </c>
      <c r="C65" s="40">
        <v>15.983599999999999</v>
      </c>
      <c r="D65" s="40">
        <v>15.6662</v>
      </c>
    </row>
    <row r="66" spans="1:4" x14ac:dyDescent="0.2">
      <c r="A66" s="9" t="s">
        <v>68</v>
      </c>
      <c r="C66" s="40">
        <v>13.3561</v>
      </c>
      <c r="D66" s="40">
        <v>13.0655</v>
      </c>
    </row>
    <row r="67" spans="1:4" x14ac:dyDescent="0.2">
      <c r="A67" s="9" t="s">
        <v>960</v>
      </c>
      <c r="C67" s="40">
        <v>13.888500000000001</v>
      </c>
      <c r="D67" s="40">
        <v>13.612399999999999</v>
      </c>
    </row>
    <row r="68" spans="1:4" x14ac:dyDescent="0.2">
      <c r="A68" s="9" t="s">
        <v>961</v>
      </c>
      <c r="C68" s="40">
        <v>17.483899999999998</v>
      </c>
      <c r="D68" s="40">
        <v>17.831700000000001</v>
      </c>
    </row>
    <row r="69" spans="1:4" x14ac:dyDescent="0.2">
      <c r="A69" s="9" t="s">
        <v>69</v>
      </c>
      <c r="C69" s="40">
        <v>82.635900000000007</v>
      </c>
      <c r="D69" s="40">
        <v>84.499600000000001</v>
      </c>
    </row>
    <row r="70" spans="1:4" x14ac:dyDescent="0.2">
      <c r="A70" s="9" t="s">
        <v>70</v>
      </c>
      <c r="C70" s="40">
        <v>17.373899999999999</v>
      </c>
      <c r="D70" s="40">
        <v>17.13</v>
      </c>
    </row>
    <row r="71" spans="1:4" x14ac:dyDescent="0.2">
      <c r="A71" s="9" t="s">
        <v>71</v>
      </c>
      <c r="C71" s="40">
        <v>14.5535</v>
      </c>
      <c r="D71" s="40">
        <v>14.324999999999999</v>
      </c>
    </row>
    <row r="72" spans="1:4" x14ac:dyDescent="0.2">
      <c r="A72" s="9" t="s">
        <v>962</v>
      </c>
      <c r="C72" s="40">
        <v>15.447100000000001</v>
      </c>
      <c r="D72" s="40">
        <v>15.244199999999999</v>
      </c>
    </row>
    <row r="73" spans="1:4" x14ac:dyDescent="0.2">
      <c r="A73" s="9" t="s">
        <v>963</v>
      </c>
      <c r="C73" s="40">
        <v>19.0718</v>
      </c>
      <c r="D73" s="40">
        <v>19.502500000000001</v>
      </c>
    </row>
    <row r="75" spans="1:4" x14ac:dyDescent="0.2">
      <c r="A75" s="18" t="s">
        <v>45</v>
      </c>
    </row>
    <row r="76" spans="1:4" x14ac:dyDescent="0.2">
      <c r="A76" s="82" t="s">
        <v>63</v>
      </c>
      <c r="B76" s="83"/>
      <c r="C76" s="43" t="s">
        <v>64</v>
      </c>
    </row>
    <row r="77" spans="1:4" x14ac:dyDescent="0.2">
      <c r="A77" s="78" t="s">
        <v>67</v>
      </c>
      <c r="B77" s="79"/>
      <c r="C77" s="44">
        <v>0.63</v>
      </c>
    </row>
    <row r="78" spans="1:4" x14ac:dyDescent="0.2">
      <c r="A78" s="78" t="s">
        <v>68</v>
      </c>
      <c r="B78" s="79"/>
      <c r="C78" s="44">
        <v>0.55000000000000004</v>
      </c>
    </row>
    <row r="79" spans="1:4" x14ac:dyDescent="0.2">
      <c r="A79" s="78" t="s">
        <v>960</v>
      </c>
      <c r="B79" s="79"/>
      <c r="C79" s="44">
        <v>0.55000000000000004</v>
      </c>
    </row>
    <row r="80" spans="1:4" x14ac:dyDescent="0.2">
      <c r="A80" s="78" t="s">
        <v>70</v>
      </c>
      <c r="B80" s="79"/>
      <c r="C80" s="44">
        <v>0.63</v>
      </c>
    </row>
    <row r="81" spans="1:6" x14ac:dyDescent="0.2">
      <c r="A81" s="78" t="s">
        <v>71</v>
      </c>
      <c r="B81" s="79"/>
      <c r="C81" s="44">
        <v>0.55000000000000004</v>
      </c>
    </row>
    <row r="82" spans="1:6" x14ac:dyDescent="0.2">
      <c r="A82" s="78" t="s">
        <v>962</v>
      </c>
      <c r="B82" s="79"/>
      <c r="C82" s="44">
        <v>0.55000000000000004</v>
      </c>
    </row>
    <row r="83" spans="1:6" x14ac:dyDescent="0.2">
      <c r="A83" s="9" t="s">
        <v>65</v>
      </c>
    </row>
    <row r="84" spans="1:6" x14ac:dyDescent="0.2">
      <c r="A84" s="9" t="s">
        <v>44</v>
      </c>
    </row>
    <row r="86" spans="1:6" x14ac:dyDescent="0.2">
      <c r="A86" s="18" t="s">
        <v>803</v>
      </c>
      <c r="D86" s="42">
        <v>1.7546874392054801</v>
      </c>
      <c r="E86" s="13" t="s">
        <v>47</v>
      </c>
    </row>
    <row r="88" spans="1:6" x14ac:dyDescent="0.2">
      <c r="A88" s="18" t="s">
        <v>48</v>
      </c>
      <c r="D88" s="41" t="s">
        <v>46</v>
      </c>
    </row>
    <row r="90" spans="1:6" x14ac:dyDescent="0.2">
      <c r="A90" s="18" t="s">
        <v>964</v>
      </c>
    </row>
    <row r="91" spans="1:6" x14ac:dyDescent="0.2">
      <c r="A91" s="49" t="s">
        <v>965</v>
      </c>
    </row>
    <row r="93" spans="1:6" x14ac:dyDescent="0.2">
      <c r="A93" s="47" t="s">
        <v>966</v>
      </c>
      <c r="D93" s="9"/>
      <c r="F93" s="57"/>
    </row>
    <row r="94" spans="1:6" x14ac:dyDescent="0.2">
      <c r="A94" s="47"/>
      <c r="D94" s="9"/>
      <c r="F94" s="57"/>
    </row>
    <row r="95" spans="1:6" x14ac:dyDescent="0.2">
      <c r="A95" s="47" t="s">
        <v>805</v>
      </c>
      <c r="D95" s="9"/>
      <c r="F95" s="57"/>
    </row>
    <row r="96" spans="1:6" x14ac:dyDescent="0.2">
      <c r="A96" s="61"/>
      <c r="D96" s="9"/>
      <c r="F96" s="57"/>
    </row>
    <row r="97" spans="1:6" x14ac:dyDescent="0.2">
      <c r="A97" s="58"/>
      <c r="D97" s="9"/>
      <c r="F97" s="57"/>
    </row>
    <row r="98" spans="1:6" x14ac:dyDescent="0.2">
      <c r="A98" s="58"/>
      <c r="D98" s="9"/>
      <c r="F98" s="57"/>
    </row>
    <row r="99" spans="1:6" x14ac:dyDescent="0.2">
      <c r="A99" s="58"/>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47" t="s">
        <v>967</v>
      </c>
      <c r="D109" s="9"/>
      <c r="F109" s="57"/>
    </row>
    <row r="110" spans="1:6" x14ac:dyDescent="0.2">
      <c r="A110" s="58"/>
      <c r="D110" s="9"/>
      <c r="F110" s="57"/>
    </row>
    <row r="111" spans="1:6" x14ac:dyDescent="0.2">
      <c r="A111" s="47" t="s">
        <v>807</v>
      </c>
      <c r="D111" s="9"/>
      <c r="F111" s="57"/>
    </row>
    <row r="112" spans="1:6" x14ac:dyDescent="0.2">
      <c r="A112" s="58"/>
      <c r="D112" s="9"/>
      <c r="F112" s="57"/>
    </row>
    <row r="113" spans="1:6" x14ac:dyDescent="0.2">
      <c r="A113" s="58"/>
      <c r="D113" s="9"/>
      <c r="F113" s="57"/>
    </row>
    <row r="114" spans="1:6" x14ac:dyDescent="0.2">
      <c r="A114" s="58"/>
      <c r="D114" s="9"/>
      <c r="F114" s="57"/>
    </row>
    <row r="115" spans="1:6" x14ac:dyDescent="0.2">
      <c r="A115" s="58"/>
      <c r="D115" s="9"/>
      <c r="F115" s="57"/>
    </row>
    <row r="116" spans="1:6" x14ac:dyDescent="0.2">
      <c r="A116" s="58"/>
      <c r="D116" s="9"/>
      <c r="F116" s="57"/>
    </row>
    <row r="117" spans="1:6" x14ac:dyDescent="0.2">
      <c r="A117" s="58"/>
      <c r="D117" s="9"/>
      <c r="F117" s="57"/>
    </row>
    <row r="118" spans="1:6" x14ac:dyDescent="0.2">
      <c r="A118" s="58"/>
      <c r="D118" s="9"/>
      <c r="F118" s="57"/>
    </row>
    <row r="119" spans="1:6" x14ac:dyDescent="0.2">
      <c r="A119" s="58"/>
      <c r="D119" s="9"/>
      <c r="F119" s="57"/>
    </row>
    <row r="120" spans="1:6" x14ac:dyDescent="0.2">
      <c r="A120" s="58"/>
      <c r="D120" s="9"/>
      <c r="F120" s="57"/>
    </row>
    <row r="121" spans="1:6" x14ac:dyDescent="0.2">
      <c r="A121" s="58"/>
      <c r="D121" s="9"/>
      <c r="F121" s="57"/>
    </row>
    <row r="122" spans="1:6" x14ac:dyDescent="0.2">
      <c r="A122" s="58"/>
      <c r="D122" s="9"/>
      <c r="F122" s="57"/>
    </row>
    <row r="123" spans="1:6" x14ac:dyDescent="0.2">
      <c r="A123" s="58"/>
      <c r="D123" s="9"/>
      <c r="F123" s="57"/>
    </row>
    <row r="124" spans="1:6" x14ac:dyDescent="0.2">
      <c r="A124" s="58"/>
      <c r="D124" s="9"/>
      <c r="F124" s="57"/>
    </row>
    <row r="125" spans="1:6" x14ac:dyDescent="0.2">
      <c r="A125" s="58"/>
      <c r="D125" s="9"/>
      <c r="F125" s="57"/>
    </row>
    <row r="126" spans="1:6" x14ac:dyDescent="0.2">
      <c r="D126" s="9"/>
      <c r="F126" s="57"/>
    </row>
    <row r="127" spans="1:6" x14ac:dyDescent="0.2">
      <c r="D127" s="9"/>
      <c r="F127" s="57"/>
    </row>
    <row r="128" spans="1:6" x14ac:dyDescent="0.2">
      <c r="D128" s="9"/>
      <c r="F128" s="57"/>
    </row>
    <row r="129" spans="4:6" x14ac:dyDescent="0.2">
      <c r="D129" s="9"/>
      <c r="F129" s="57"/>
    </row>
  </sheetData>
  <mergeCells count="8">
    <mergeCell ref="A81:B81"/>
    <mergeCell ref="A82:B82"/>
    <mergeCell ref="A1:G1"/>
    <mergeCell ref="A76:B76"/>
    <mergeCell ref="A77:B77"/>
    <mergeCell ref="A78:B78"/>
    <mergeCell ref="A79:B79"/>
    <mergeCell ref="A80:B80"/>
  </mergeCells>
  <conditionalFormatting sqref="F2:F3 F5:F92 F130:F65536">
    <cfRule type="cellIs" dxfId="130" priority="2" stopIfTrue="1" operator="between">
      <formula>0.009</formula>
      <formula>-0.009</formula>
    </cfRule>
  </conditionalFormatting>
  <conditionalFormatting sqref="F93:F129">
    <cfRule type="cellIs" dxfId="129" priority="1" stopIfTrue="1" operator="between">
      <formula>0.009</formula>
      <formula>-0.009</formula>
    </cfRule>
  </conditionalFormatting>
  <hyperlinks>
    <hyperlink ref="A91"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968</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969</v>
      </c>
      <c r="B7" s="27" t="s">
        <v>970</v>
      </c>
      <c r="C7" s="27" t="s">
        <v>971</v>
      </c>
      <c r="D7" s="31">
        <v>500</v>
      </c>
      <c r="E7" s="29">
        <v>5111.8649999999998</v>
      </c>
      <c r="F7" s="30">
        <v>6.2360567310790502</v>
      </c>
      <c r="G7" s="29">
        <v>4.5049999999999999</v>
      </c>
    </row>
    <row r="8" spans="1:7" x14ac:dyDescent="0.2">
      <c r="A8" s="27" t="s">
        <v>972</v>
      </c>
      <c r="B8" s="27" t="s">
        <v>973</v>
      </c>
      <c r="C8" s="27" t="s">
        <v>971</v>
      </c>
      <c r="D8" s="31">
        <v>500</v>
      </c>
      <c r="E8" s="29">
        <v>4984.1000000000004</v>
      </c>
      <c r="F8" s="30">
        <v>6.0801938927125603</v>
      </c>
      <c r="G8" s="29">
        <v>5.5650000000000004</v>
      </c>
    </row>
    <row r="9" spans="1:7" x14ac:dyDescent="0.2">
      <c r="A9" s="27" t="s">
        <v>929</v>
      </c>
      <c r="B9" s="27" t="s">
        <v>930</v>
      </c>
      <c r="C9" s="27" t="s">
        <v>84</v>
      </c>
      <c r="D9" s="31">
        <v>400</v>
      </c>
      <c r="E9" s="29">
        <v>4192.7079999999996</v>
      </c>
      <c r="F9" s="30">
        <v>5.1147604533470599</v>
      </c>
      <c r="G9" s="29">
        <v>5.61</v>
      </c>
    </row>
    <row r="10" spans="1:7" x14ac:dyDescent="0.2">
      <c r="A10" s="27" t="s">
        <v>925</v>
      </c>
      <c r="B10" s="27" t="s">
        <v>926</v>
      </c>
      <c r="C10" s="27" t="s">
        <v>917</v>
      </c>
      <c r="D10" s="31">
        <v>360</v>
      </c>
      <c r="E10" s="29">
        <v>3837.1032</v>
      </c>
      <c r="F10" s="30">
        <v>4.6809517149230198</v>
      </c>
      <c r="G10" s="29">
        <v>5.08</v>
      </c>
    </row>
    <row r="11" spans="1:7" x14ac:dyDescent="0.2">
      <c r="A11" s="27" t="s">
        <v>915</v>
      </c>
      <c r="B11" s="27" t="s">
        <v>916</v>
      </c>
      <c r="C11" s="27" t="s">
        <v>917</v>
      </c>
      <c r="D11" s="31">
        <v>300</v>
      </c>
      <c r="E11" s="29">
        <v>3118.8240000000001</v>
      </c>
      <c r="F11" s="30">
        <v>3.8047099049468001</v>
      </c>
      <c r="G11" s="29">
        <v>4.7149999999999999</v>
      </c>
    </row>
    <row r="12" spans="1:7" x14ac:dyDescent="0.2">
      <c r="A12" s="27" t="s">
        <v>974</v>
      </c>
      <c r="B12" s="27" t="s">
        <v>975</v>
      </c>
      <c r="C12" s="27" t="s">
        <v>917</v>
      </c>
      <c r="D12" s="31">
        <v>300</v>
      </c>
      <c r="E12" s="29">
        <v>3053.2919999999999</v>
      </c>
      <c r="F12" s="30">
        <v>3.7247662308276599</v>
      </c>
      <c r="G12" s="29">
        <v>4.4349999999999996</v>
      </c>
    </row>
    <row r="13" spans="1:7" x14ac:dyDescent="0.2">
      <c r="A13" s="27" t="s">
        <v>890</v>
      </c>
      <c r="B13" s="27" t="s">
        <v>891</v>
      </c>
      <c r="C13" s="27" t="s">
        <v>892</v>
      </c>
      <c r="D13" s="31">
        <v>300</v>
      </c>
      <c r="E13" s="29">
        <v>3035.5349999999999</v>
      </c>
      <c r="F13" s="30">
        <v>3.70310414480352</v>
      </c>
      <c r="G13" s="29">
        <v>4.2649999999999997</v>
      </c>
    </row>
    <row r="14" spans="1:7" x14ac:dyDescent="0.2">
      <c r="A14" s="27" t="s">
        <v>976</v>
      </c>
      <c r="B14" s="27" t="s">
        <v>977</v>
      </c>
      <c r="C14" s="27" t="s">
        <v>84</v>
      </c>
      <c r="D14" s="31">
        <v>250</v>
      </c>
      <c r="E14" s="29">
        <v>2746.34</v>
      </c>
      <c r="F14" s="30">
        <v>3.3503099246227399</v>
      </c>
      <c r="G14" s="29">
        <v>5.2850000000000001</v>
      </c>
    </row>
    <row r="15" spans="1:7" x14ac:dyDescent="0.2">
      <c r="A15" s="27" t="s">
        <v>978</v>
      </c>
      <c r="B15" s="27" t="s">
        <v>979</v>
      </c>
      <c r="C15" s="27" t="s">
        <v>84</v>
      </c>
      <c r="D15" s="31">
        <v>250</v>
      </c>
      <c r="E15" s="29">
        <v>2588.4425000000001</v>
      </c>
      <c r="F15" s="30">
        <v>3.1576879035608498</v>
      </c>
      <c r="G15" s="29">
        <v>5.665</v>
      </c>
    </row>
    <row r="16" spans="1:7" x14ac:dyDescent="0.2">
      <c r="A16" s="27" t="s">
        <v>980</v>
      </c>
      <c r="B16" s="27" t="s">
        <v>981</v>
      </c>
      <c r="C16" s="27" t="s">
        <v>84</v>
      </c>
      <c r="D16" s="31">
        <v>250</v>
      </c>
      <c r="E16" s="29">
        <v>2566.5725000000002</v>
      </c>
      <c r="F16" s="30">
        <v>3.1310082943167301</v>
      </c>
      <c r="G16" s="29">
        <v>5.4649999999999999</v>
      </c>
    </row>
    <row r="17" spans="1:7" x14ac:dyDescent="0.2">
      <c r="A17" s="27" t="s">
        <v>982</v>
      </c>
      <c r="B17" s="27" t="s">
        <v>983</v>
      </c>
      <c r="C17" s="27" t="s">
        <v>917</v>
      </c>
      <c r="D17" s="31">
        <v>250</v>
      </c>
      <c r="E17" s="29">
        <v>2537.6149999999998</v>
      </c>
      <c r="F17" s="30">
        <v>3.0956825154101599</v>
      </c>
      <c r="G17" s="29">
        <v>4.125</v>
      </c>
    </row>
    <row r="18" spans="1:7" x14ac:dyDescent="0.2">
      <c r="A18" s="27" t="s">
        <v>909</v>
      </c>
      <c r="B18" s="27" t="s">
        <v>910</v>
      </c>
      <c r="C18" s="27" t="s">
        <v>84</v>
      </c>
      <c r="D18" s="31">
        <v>250</v>
      </c>
      <c r="E18" s="29">
        <v>2514.1025</v>
      </c>
      <c r="F18" s="30">
        <v>3.0669991906569698</v>
      </c>
      <c r="G18" s="29">
        <v>4.45</v>
      </c>
    </row>
    <row r="19" spans="1:7" x14ac:dyDescent="0.2">
      <c r="A19" s="27" t="s">
        <v>984</v>
      </c>
      <c r="B19" s="27" t="s">
        <v>985</v>
      </c>
      <c r="C19" s="27" t="s">
        <v>84</v>
      </c>
      <c r="D19" s="31">
        <v>250</v>
      </c>
      <c r="E19" s="29">
        <v>2493.91</v>
      </c>
      <c r="F19" s="30">
        <v>3.0423659940560599</v>
      </c>
      <c r="G19" s="29">
        <v>5.8749000000000002</v>
      </c>
    </row>
    <row r="20" spans="1:7" x14ac:dyDescent="0.2">
      <c r="A20" s="27" t="s">
        <v>986</v>
      </c>
      <c r="B20" s="27" t="s">
        <v>987</v>
      </c>
      <c r="C20" s="27" t="s">
        <v>84</v>
      </c>
      <c r="D20" s="31">
        <v>250</v>
      </c>
      <c r="E20" s="29">
        <v>2491.63</v>
      </c>
      <c r="F20" s="30">
        <v>3.0395845807466499</v>
      </c>
      <c r="G20" s="29">
        <v>5.47</v>
      </c>
    </row>
    <row r="21" spans="1:7" x14ac:dyDescent="0.2">
      <c r="A21" s="27" t="s">
        <v>934</v>
      </c>
      <c r="B21" s="27" t="s">
        <v>935</v>
      </c>
      <c r="C21" s="27" t="s">
        <v>84</v>
      </c>
      <c r="D21" s="31">
        <v>150</v>
      </c>
      <c r="E21" s="29">
        <v>1541.3969999999999</v>
      </c>
      <c r="F21" s="30">
        <v>1.88037812757478</v>
      </c>
      <c r="G21" s="29">
        <v>4.84</v>
      </c>
    </row>
    <row r="22" spans="1:7" x14ac:dyDescent="0.2">
      <c r="A22" s="27" t="s">
        <v>921</v>
      </c>
      <c r="B22" s="27" t="s">
        <v>922</v>
      </c>
      <c r="C22" s="27" t="s">
        <v>84</v>
      </c>
      <c r="D22" s="31">
        <v>120</v>
      </c>
      <c r="E22" s="29">
        <v>1202.5175999999999</v>
      </c>
      <c r="F22" s="30">
        <v>1.46697300764418</v>
      </c>
      <c r="G22" s="29">
        <v>3.4496000000000002</v>
      </c>
    </row>
    <row r="23" spans="1:7" x14ac:dyDescent="0.2">
      <c r="A23" s="27" t="s">
        <v>942</v>
      </c>
      <c r="B23" s="27" t="s">
        <v>943</v>
      </c>
      <c r="C23" s="27" t="s">
        <v>84</v>
      </c>
      <c r="D23" s="31">
        <v>110</v>
      </c>
      <c r="E23" s="29">
        <v>1194.886</v>
      </c>
      <c r="F23" s="30">
        <v>1.4576630805336499</v>
      </c>
      <c r="G23" s="29">
        <v>5.8399000000000001</v>
      </c>
    </row>
    <row r="24" spans="1:7" x14ac:dyDescent="0.2">
      <c r="A24" s="27" t="s">
        <v>988</v>
      </c>
      <c r="B24" s="27" t="s">
        <v>989</v>
      </c>
      <c r="C24" s="27" t="s">
        <v>917</v>
      </c>
      <c r="D24" s="31">
        <v>100</v>
      </c>
      <c r="E24" s="29">
        <v>1087.0409999999999</v>
      </c>
      <c r="F24" s="30">
        <v>1.32610101108087</v>
      </c>
      <c r="G24" s="29">
        <v>5.9095000000000004</v>
      </c>
    </row>
    <row r="25" spans="1:7" x14ac:dyDescent="0.2">
      <c r="A25" s="27" t="s">
        <v>990</v>
      </c>
      <c r="B25" s="27" t="s">
        <v>991</v>
      </c>
      <c r="C25" s="27" t="s">
        <v>84</v>
      </c>
      <c r="D25" s="31">
        <v>100</v>
      </c>
      <c r="E25" s="29">
        <v>1073.8009999999999</v>
      </c>
      <c r="F25" s="30">
        <v>1.30994929519645</v>
      </c>
      <c r="G25" s="29">
        <v>5.665</v>
      </c>
    </row>
    <row r="26" spans="1:7" x14ac:dyDescent="0.2">
      <c r="A26" s="27" t="s">
        <v>992</v>
      </c>
      <c r="B26" s="27" t="s">
        <v>993</v>
      </c>
      <c r="C26" s="27" t="s">
        <v>994</v>
      </c>
      <c r="D26" s="31">
        <v>100</v>
      </c>
      <c r="E26" s="29">
        <v>1010.433</v>
      </c>
      <c r="F26" s="30">
        <v>1.232645523885</v>
      </c>
      <c r="G26" s="29">
        <v>9.7149000000000001</v>
      </c>
    </row>
    <row r="27" spans="1:7" x14ac:dyDescent="0.2">
      <c r="A27" s="27" t="s">
        <v>995</v>
      </c>
      <c r="B27" s="27" t="s">
        <v>996</v>
      </c>
      <c r="C27" s="27" t="s">
        <v>84</v>
      </c>
      <c r="D27" s="31">
        <v>50</v>
      </c>
      <c r="E27" s="29">
        <v>544.42049999999995</v>
      </c>
      <c r="F27" s="30">
        <v>0.66414843184677697</v>
      </c>
      <c r="G27" s="29">
        <v>5.665</v>
      </c>
    </row>
    <row r="28" spans="1:7" x14ac:dyDescent="0.2">
      <c r="A28" s="27" t="s">
        <v>997</v>
      </c>
      <c r="B28" s="27" t="s">
        <v>998</v>
      </c>
      <c r="C28" s="27" t="s">
        <v>84</v>
      </c>
      <c r="D28" s="31">
        <v>50</v>
      </c>
      <c r="E28" s="29">
        <v>543.32550000000003</v>
      </c>
      <c r="F28" s="30">
        <v>0.66281262150739295</v>
      </c>
      <c r="G28" s="29">
        <v>5.6574999999999998</v>
      </c>
    </row>
    <row r="29" spans="1:7" x14ac:dyDescent="0.2">
      <c r="A29" s="27" t="s">
        <v>927</v>
      </c>
      <c r="B29" s="27" t="s">
        <v>928</v>
      </c>
      <c r="C29" s="27" t="s">
        <v>84</v>
      </c>
      <c r="D29" s="31">
        <v>50</v>
      </c>
      <c r="E29" s="29">
        <v>538.64400000000001</v>
      </c>
      <c r="F29" s="30">
        <v>0.65710157483723597</v>
      </c>
      <c r="G29" s="29">
        <v>5.7149999999999999</v>
      </c>
    </row>
    <row r="30" spans="1:7" x14ac:dyDescent="0.2">
      <c r="A30" s="27" t="s">
        <v>999</v>
      </c>
      <c r="B30" s="27" t="s">
        <v>1000</v>
      </c>
      <c r="C30" s="27" t="s">
        <v>84</v>
      </c>
      <c r="D30" s="31">
        <v>50</v>
      </c>
      <c r="E30" s="29">
        <v>537.90049999999997</v>
      </c>
      <c r="F30" s="30">
        <v>0.65619456571638501</v>
      </c>
      <c r="G30" s="29">
        <v>5.0549999999999997</v>
      </c>
    </row>
    <row r="31" spans="1:7" x14ac:dyDescent="0.2">
      <c r="A31" s="27" t="s">
        <v>893</v>
      </c>
      <c r="B31" s="27" t="s">
        <v>894</v>
      </c>
      <c r="C31" s="27" t="s">
        <v>885</v>
      </c>
      <c r="D31" s="31">
        <v>50</v>
      </c>
      <c r="E31" s="29">
        <v>507.64499999999998</v>
      </c>
      <c r="F31" s="30">
        <v>0.61928533309244804</v>
      </c>
      <c r="G31" s="29">
        <v>4.6349999999999998</v>
      </c>
    </row>
    <row r="32" spans="1:7" x14ac:dyDescent="0.2">
      <c r="A32" s="27" t="s">
        <v>1001</v>
      </c>
      <c r="B32" s="27" t="s">
        <v>1002</v>
      </c>
      <c r="C32" s="27" t="s">
        <v>885</v>
      </c>
      <c r="D32" s="31">
        <v>50</v>
      </c>
      <c r="E32" s="29">
        <v>491.77600000000001</v>
      </c>
      <c r="F32" s="30">
        <v>0.599926452475394</v>
      </c>
      <c r="G32" s="29">
        <v>6.9004000000000003</v>
      </c>
    </row>
    <row r="33" spans="1:9" x14ac:dyDescent="0.2">
      <c r="A33" s="27" t="s">
        <v>905</v>
      </c>
      <c r="B33" s="27" t="s">
        <v>906</v>
      </c>
      <c r="C33" s="27" t="s">
        <v>84</v>
      </c>
      <c r="D33" s="31">
        <v>32</v>
      </c>
      <c r="E33" s="29">
        <v>324.28735999999998</v>
      </c>
      <c r="F33" s="30">
        <v>0.39560402595370903</v>
      </c>
      <c r="G33" s="29">
        <v>4.0999999999999996</v>
      </c>
    </row>
    <row r="34" spans="1:9" x14ac:dyDescent="0.2">
      <c r="A34" s="27" t="s">
        <v>1003</v>
      </c>
      <c r="B34" s="27" t="s">
        <v>1004</v>
      </c>
      <c r="C34" s="27" t="s">
        <v>1005</v>
      </c>
      <c r="D34" s="31">
        <v>27</v>
      </c>
      <c r="E34" s="29">
        <v>274.20551999999998</v>
      </c>
      <c r="F34" s="30">
        <v>0.33450828194700599</v>
      </c>
      <c r="G34" s="29">
        <v>3.6999</v>
      </c>
    </row>
    <row r="35" spans="1:9" x14ac:dyDescent="0.2">
      <c r="A35" s="27" t="s">
        <v>1006</v>
      </c>
      <c r="B35" s="27" t="s">
        <v>1007</v>
      </c>
      <c r="C35" s="27" t="s">
        <v>917</v>
      </c>
      <c r="D35" s="31">
        <v>5</v>
      </c>
      <c r="E35" s="29">
        <v>50.585850000000001</v>
      </c>
      <c r="F35" s="30">
        <v>6.1710594937435803E-2</v>
      </c>
      <c r="G35" s="29">
        <v>3.8001</v>
      </c>
    </row>
    <row r="36" spans="1:9" x14ac:dyDescent="0.2">
      <c r="A36" s="26" t="s">
        <v>33</v>
      </c>
      <c r="B36" s="26"/>
      <c r="C36" s="26"/>
      <c r="D36" s="32"/>
      <c r="E36" s="33">
        <f>SUM(E6:E35)</f>
        <v>56194.905529999996</v>
      </c>
      <c r="F36" s="34">
        <f>SUM(F6:F35)</f>
        <v>68.553183404238567</v>
      </c>
      <c r="G36" s="33"/>
      <c r="H36" s="18"/>
      <c r="I36" s="18"/>
    </row>
    <row r="37" spans="1:9" x14ac:dyDescent="0.2">
      <c r="A37" s="27"/>
      <c r="B37" s="27"/>
      <c r="C37" s="27"/>
      <c r="D37" s="28"/>
      <c r="E37" s="29"/>
      <c r="F37" s="30"/>
      <c r="G37" s="29"/>
    </row>
    <row r="38" spans="1:9" x14ac:dyDescent="0.2">
      <c r="A38" s="26" t="s">
        <v>51</v>
      </c>
      <c r="B38" s="27"/>
      <c r="C38" s="27"/>
      <c r="D38" s="28"/>
      <c r="E38" s="29"/>
      <c r="F38" s="30"/>
      <c r="G38" s="29"/>
    </row>
    <row r="39" spans="1:9" x14ac:dyDescent="0.2">
      <c r="A39" s="26" t="s">
        <v>52</v>
      </c>
      <c r="B39" s="27"/>
      <c r="C39" s="27"/>
      <c r="D39" s="28"/>
      <c r="E39" s="29"/>
      <c r="F39" s="30"/>
      <c r="G39" s="29"/>
    </row>
    <row r="40" spans="1:9" x14ac:dyDescent="0.2">
      <c r="A40" s="27" t="s">
        <v>1008</v>
      </c>
      <c r="B40" s="27" t="s">
        <v>1009</v>
      </c>
      <c r="C40" s="27" t="s">
        <v>53</v>
      </c>
      <c r="D40" s="31">
        <v>2500</v>
      </c>
      <c r="E40" s="29">
        <v>2455.1574999999998</v>
      </c>
      <c r="F40" s="30">
        <v>2.9950911171821302</v>
      </c>
      <c r="G40" s="29">
        <v>4.09</v>
      </c>
    </row>
    <row r="41" spans="1:9" x14ac:dyDescent="0.2">
      <c r="A41" s="27" t="s">
        <v>823</v>
      </c>
      <c r="B41" s="27" t="s">
        <v>824</v>
      </c>
      <c r="C41" s="27" t="s">
        <v>53</v>
      </c>
      <c r="D41" s="31">
        <v>500</v>
      </c>
      <c r="E41" s="29">
        <v>2424.9775</v>
      </c>
      <c r="F41" s="30">
        <v>2.95827398837611</v>
      </c>
      <c r="G41" s="29">
        <v>4.3600000000000003</v>
      </c>
    </row>
    <row r="42" spans="1:9" x14ac:dyDescent="0.2">
      <c r="A42" s="27" t="s">
        <v>1010</v>
      </c>
      <c r="B42" s="27" t="s">
        <v>1011</v>
      </c>
      <c r="C42" s="27" t="s">
        <v>53</v>
      </c>
      <c r="D42" s="31">
        <v>1000</v>
      </c>
      <c r="E42" s="29">
        <v>988.57600000000002</v>
      </c>
      <c r="F42" s="30">
        <v>1.20598177357642</v>
      </c>
      <c r="G42" s="29">
        <v>3.7</v>
      </c>
    </row>
    <row r="43" spans="1:9" x14ac:dyDescent="0.2">
      <c r="A43" s="26" t="s">
        <v>33</v>
      </c>
      <c r="B43" s="26"/>
      <c r="C43" s="26"/>
      <c r="D43" s="32"/>
      <c r="E43" s="33">
        <f>SUM(E39:E42)</f>
        <v>5868.7110000000002</v>
      </c>
      <c r="F43" s="34">
        <f>SUM(F39:F42)</f>
        <v>7.1593468791346604</v>
      </c>
      <c r="G43" s="33"/>
      <c r="H43" s="18"/>
      <c r="I43" s="18"/>
    </row>
    <row r="44" spans="1:9" x14ac:dyDescent="0.2">
      <c r="A44" s="27"/>
      <c r="B44" s="27"/>
      <c r="C44" s="27"/>
      <c r="D44" s="28"/>
      <c r="E44" s="29"/>
      <c r="F44" s="30"/>
      <c r="G44" s="29"/>
    </row>
    <row r="45" spans="1:9" x14ac:dyDescent="0.2">
      <c r="A45" s="26" t="s">
        <v>55</v>
      </c>
      <c r="B45" s="27"/>
      <c r="C45" s="27"/>
      <c r="D45" s="28"/>
      <c r="E45" s="29"/>
      <c r="F45" s="30"/>
      <c r="G45" s="29"/>
    </row>
    <row r="46" spans="1:9" x14ac:dyDescent="0.2">
      <c r="A46" s="27" t="s">
        <v>861</v>
      </c>
      <c r="B46" s="27" t="s">
        <v>862</v>
      </c>
      <c r="C46" s="27" t="s">
        <v>53</v>
      </c>
      <c r="D46" s="31">
        <v>500</v>
      </c>
      <c r="E46" s="29">
        <v>2493.3150000000001</v>
      </c>
      <c r="F46" s="30">
        <v>3.04164014277575</v>
      </c>
      <c r="G46" s="29">
        <v>3.3746</v>
      </c>
    </row>
    <row r="47" spans="1:9" x14ac:dyDescent="0.2">
      <c r="A47" s="26" t="s">
        <v>33</v>
      </c>
      <c r="B47" s="26"/>
      <c r="C47" s="26"/>
      <c r="D47" s="32"/>
      <c r="E47" s="33">
        <f>SUM(E45:E46)</f>
        <v>2493.3150000000001</v>
      </c>
      <c r="F47" s="34">
        <f>SUM(F45:F46)</f>
        <v>3.04164014277575</v>
      </c>
      <c r="G47" s="33"/>
      <c r="H47" s="18"/>
      <c r="I47" s="18"/>
    </row>
    <row r="48" spans="1:9" x14ac:dyDescent="0.2">
      <c r="A48" s="27"/>
      <c r="B48" s="27"/>
      <c r="C48" s="27"/>
      <c r="D48" s="28"/>
      <c r="E48" s="29"/>
      <c r="F48" s="30"/>
      <c r="G48" s="29"/>
    </row>
    <row r="49" spans="1:9" x14ac:dyDescent="0.2">
      <c r="A49" s="26" t="s">
        <v>60</v>
      </c>
      <c r="B49" s="27"/>
      <c r="C49" s="27"/>
      <c r="D49" s="28"/>
      <c r="E49" s="29"/>
      <c r="F49" s="30"/>
      <c r="G49" s="29"/>
    </row>
    <row r="50" spans="1:9" x14ac:dyDescent="0.2">
      <c r="A50" s="27" t="s">
        <v>954</v>
      </c>
      <c r="B50" s="27" t="s">
        <v>955</v>
      </c>
      <c r="C50" s="27" t="s">
        <v>61</v>
      </c>
      <c r="D50" s="31">
        <v>3500000</v>
      </c>
      <c r="E50" s="29">
        <v>3692.2759999999998</v>
      </c>
      <c r="F50" s="30">
        <v>4.5042743896408899</v>
      </c>
      <c r="G50" s="29">
        <v>6.0773999999999999</v>
      </c>
    </row>
    <row r="51" spans="1:9" x14ac:dyDescent="0.2">
      <c r="A51" s="27" t="s">
        <v>958</v>
      </c>
      <c r="B51" s="27" t="s">
        <v>959</v>
      </c>
      <c r="C51" s="27" t="s">
        <v>61</v>
      </c>
      <c r="D51" s="31">
        <v>2000000</v>
      </c>
      <c r="E51" s="29">
        <v>2077.4720000000002</v>
      </c>
      <c r="F51" s="30">
        <v>2.5343457327664698</v>
      </c>
      <c r="G51" s="29">
        <v>5.9473000000000003</v>
      </c>
    </row>
    <row r="52" spans="1:9" x14ac:dyDescent="0.2">
      <c r="A52" s="26" t="s">
        <v>33</v>
      </c>
      <c r="B52" s="26"/>
      <c r="C52" s="26"/>
      <c r="D52" s="32"/>
      <c r="E52" s="33">
        <f>SUM(E50:E51)</f>
        <v>5769.7479999999996</v>
      </c>
      <c r="F52" s="34">
        <f>SUM(F50:F51)</f>
        <v>7.0386201224073597</v>
      </c>
      <c r="G52" s="33"/>
      <c r="H52" s="18"/>
      <c r="I52" s="18"/>
    </row>
    <row r="53" spans="1:9" x14ac:dyDescent="0.2">
      <c r="A53" s="27"/>
      <c r="B53" s="27"/>
      <c r="C53" s="27"/>
      <c r="D53" s="28"/>
      <c r="E53" s="29"/>
      <c r="F53" s="30"/>
      <c r="G53" s="29"/>
    </row>
    <row r="54" spans="1:9" x14ac:dyDescent="0.2">
      <c r="A54" s="26" t="s">
        <v>35</v>
      </c>
      <c r="B54" s="26"/>
      <c r="C54" s="26"/>
      <c r="D54" s="32"/>
      <c r="E54" s="33">
        <f>E36+E43+E47+E52</f>
        <v>70326.679529999994</v>
      </c>
      <c r="F54" s="34">
        <f>F36+F43+F47+F52</f>
        <v>85.79279054855634</v>
      </c>
      <c r="G54" s="33"/>
      <c r="H54" s="18"/>
      <c r="I54" s="18"/>
    </row>
    <row r="55" spans="1:9" x14ac:dyDescent="0.2">
      <c r="A55" s="26"/>
      <c r="B55" s="26"/>
      <c r="C55" s="26"/>
      <c r="D55" s="32"/>
      <c r="E55" s="33"/>
      <c r="F55" s="34"/>
      <c r="G55" s="33"/>
      <c r="H55" s="18"/>
      <c r="I55" s="18"/>
    </row>
    <row r="56" spans="1:9" x14ac:dyDescent="0.2">
      <c r="A56" s="26" t="s">
        <v>37</v>
      </c>
      <c r="B56" s="26"/>
      <c r="C56" s="26"/>
      <c r="D56" s="32"/>
      <c r="E56" s="33">
        <f>E58-(E36+E43+E47+E52)</f>
        <v>11646.035287100007</v>
      </c>
      <c r="F56" s="34">
        <f>F58-(F36+F43+F47+F52)</f>
        <v>14.20720945144366</v>
      </c>
      <c r="G56" s="33"/>
      <c r="H56" s="18"/>
      <c r="I56" s="18"/>
    </row>
    <row r="57" spans="1:9" x14ac:dyDescent="0.2">
      <c r="A57" s="26"/>
      <c r="B57" s="26"/>
      <c r="C57" s="26"/>
      <c r="D57" s="32"/>
      <c r="E57" s="33"/>
      <c r="F57" s="34"/>
      <c r="G57" s="33"/>
      <c r="H57" s="18"/>
      <c r="I57" s="18"/>
    </row>
    <row r="58" spans="1:9" x14ac:dyDescent="0.2">
      <c r="A58" s="35" t="s">
        <v>36</v>
      </c>
      <c r="B58" s="35"/>
      <c r="C58" s="35"/>
      <c r="D58" s="36"/>
      <c r="E58" s="37">
        <v>81972.714817100001</v>
      </c>
      <c r="F58" s="38">
        <v>100</v>
      </c>
      <c r="G58" s="37"/>
      <c r="H58" s="18"/>
      <c r="I58" s="18"/>
    </row>
    <row r="60" spans="1:9" x14ac:dyDescent="0.2">
      <c r="A60" s="18" t="s">
        <v>62</v>
      </c>
    </row>
    <row r="61" spans="1:9" x14ac:dyDescent="0.2">
      <c r="A61" s="18" t="s">
        <v>38</v>
      </c>
    </row>
    <row r="63" spans="1:9" x14ac:dyDescent="0.2">
      <c r="A63" s="18" t="s">
        <v>39</v>
      </c>
    </row>
    <row r="64" spans="1:9" x14ac:dyDescent="0.2">
      <c r="A64" s="18" t="s">
        <v>40</v>
      </c>
    </row>
    <row r="65" spans="1:5" x14ac:dyDescent="0.2">
      <c r="A65" s="18" t="s">
        <v>41</v>
      </c>
      <c r="B65" s="18"/>
      <c r="C65" s="39" t="s">
        <v>43</v>
      </c>
      <c r="D65" s="19" t="s">
        <v>42</v>
      </c>
    </row>
    <row r="66" spans="1:5" x14ac:dyDescent="0.2">
      <c r="A66" s="9" t="s">
        <v>66</v>
      </c>
      <c r="C66" s="40">
        <v>17.717600000000001</v>
      </c>
      <c r="D66" s="40">
        <v>18.0624</v>
      </c>
    </row>
    <row r="67" spans="1:5" x14ac:dyDescent="0.2">
      <c r="A67" s="9" t="s">
        <v>72</v>
      </c>
      <c r="C67" s="40">
        <v>10.7394</v>
      </c>
      <c r="D67" s="40">
        <v>10.543900000000001</v>
      </c>
    </row>
    <row r="68" spans="1:5" x14ac:dyDescent="0.2">
      <c r="A68" s="9" t="s">
        <v>69</v>
      </c>
      <c r="C68" s="40">
        <v>18.257300000000001</v>
      </c>
      <c r="D68" s="40">
        <v>18.644400000000001</v>
      </c>
    </row>
    <row r="69" spans="1:5" x14ac:dyDescent="0.2">
      <c r="A69" s="9" t="s">
        <v>73</v>
      </c>
      <c r="C69" s="40">
        <v>11.157999999999999</v>
      </c>
      <c r="D69" s="40">
        <v>10.9879</v>
      </c>
    </row>
    <row r="71" spans="1:5" x14ac:dyDescent="0.2">
      <c r="A71" s="18" t="s">
        <v>45</v>
      </c>
    </row>
    <row r="72" spans="1:5" x14ac:dyDescent="0.2">
      <c r="A72" s="82" t="s">
        <v>63</v>
      </c>
      <c r="B72" s="83"/>
      <c r="C72" s="43" t="s">
        <v>64</v>
      </c>
    </row>
    <row r="73" spans="1:5" x14ac:dyDescent="0.2">
      <c r="A73" s="78" t="s">
        <v>72</v>
      </c>
      <c r="B73" s="79"/>
      <c r="C73" s="44">
        <v>0.4</v>
      </c>
    </row>
    <row r="74" spans="1:5" x14ac:dyDescent="0.2">
      <c r="A74" s="78" t="s">
        <v>73</v>
      </c>
      <c r="B74" s="79"/>
      <c r="C74" s="44">
        <v>0.4</v>
      </c>
    </row>
    <row r="75" spans="1:5" x14ac:dyDescent="0.2">
      <c r="A75" s="9" t="s">
        <v>65</v>
      </c>
    </row>
    <row r="76" spans="1:5" x14ac:dyDescent="0.2">
      <c r="A76" s="9" t="s">
        <v>44</v>
      </c>
    </row>
    <row r="78" spans="1:5" x14ac:dyDescent="0.2">
      <c r="A78" s="18" t="s">
        <v>803</v>
      </c>
      <c r="D78" s="42">
        <v>1.9746475039725999</v>
      </c>
      <c r="E78" s="13" t="s">
        <v>47</v>
      </c>
    </row>
    <row r="80" spans="1:5" x14ac:dyDescent="0.2">
      <c r="A80" s="18" t="s">
        <v>48</v>
      </c>
      <c r="D80" s="41" t="s">
        <v>46</v>
      </c>
    </row>
    <row r="82" spans="1:6" x14ac:dyDescent="0.2">
      <c r="A82" s="47" t="s">
        <v>804</v>
      </c>
      <c r="D82" s="9"/>
      <c r="F82" s="57"/>
    </row>
    <row r="83" spans="1:6" x14ac:dyDescent="0.2">
      <c r="A83" s="47"/>
      <c r="D83" s="9"/>
      <c r="F83" s="57"/>
    </row>
    <row r="84" spans="1:6" x14ac:dyDescent="0.2">
      <c r="A84" s="47" t="s">
        <v>805</v>
      </c>
      <c r="D84" s="9"/>
      <c r="F84" s="57"/>
    </row>
    <row r="85" spans="1:6" x14ac:dyDescent="0.2">
      <c r="A85" s="61"/>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A95" s="58"/>
      <c r="D95" s="9"/>
      <c r="F95" s="57"/>
    </row>
    <row r="96" spans="1:6" x14ac:dyDescent="0.2">
      <c r="A96" s="58"/>
      <c r="D96" s="9"/>
      <c r="F96" s="57"/>
    </row>
    <row r="97" spans="1:6" x14ac:dyDescent="0.2">
      <c r="A97" s="58"/>
      <c r="D97" s="9"/>
      <c r="F97" s="57"/>
    </row>
    <row r="98" spans="1:6" x14ac:dyDescent="0.2">
      <c r="A98" s="47" t="s">
        <v>1012</v>
      </c>
      <c r="D98" s="9"/>
      <c r="F98" s="57"/>
    </row>
    <row r="99" spans="1:6" x14ac:dyDescent="0.2">
      <c r="A99" s="58"/>
      <c r="D99" s="9"/>
      <c r="F99" s="57"/>
    </row>
    <row r="100" spans="1:6" x14ac:dyDescent="0.2">
      <c r="A100" s="47" t="s">
        <v>807</v>
      </c>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A111" s="58"/>
      <c r="D111" s="9"/>
      <c r="F111" s="57"/>
    </row>
    <row r="112" spans="1:6" x14ac:dyDescent="0.2">
      <c r="A112" s="58"/>
      <c r="D112" s="9"/>
      <c r="F112" s="57"/>
    </row>
    <row r="113" spans="1:6" x14ac:dyDescent="0.2">
      <c r="A113" s="58"/>
      <c r="D113" s="9"/>
      <c r="F113" s="57"/>
    </row>
    <row r="114" spans="1:6" x14ac:dyDescent="0.2">
      <c r="A114" s="58"/>
      <c r="D114" s="9"/>
      <c r="F114" s="57"/>
    </row>
    <row r="115" spans="1:6" x14ac:dyDescent="0.2">
      <c r="D115" s="9"/>
      <c r="F115" s="57"/>
    </row>
    <row r="116" spans="1:6" x14ac:dyDescent="0.2">
      <c r="D116" s="9"/>
      <c r="F116" s="57"/>
    </row>
  </sheetData>
  <mergeCells count="4">
    <mergeCell ref="A1:G1"/>
    <mergeCell ref="A72:B72"/>
    <mergeCell ref="A73:B73"/>
    <mergeCell ref="A74:B74"/>
  </mergeCells>
  <conditionalFormatting sqref="F2:F3 F5:F81 F117:F65536">
    <cfRule type="cellIs" dxfId="128" priority="2" stopIfTrue="1" operator="between">
      <formula>0.009</formula>
      <formula>-0.009</formula>
    </cfRule>
  </conditionalFormatting>
  <conditionalFormatting sqref="F82:F116">
    <cfRule type="cellIs" dxfId="127" priority="1" stopIfTrue="1" operator="between">
      <formula>0.009</formula>
      <formula>-0.009</formula>
    </cfRule>
  </conditionalFormatting>
  <hyperlinks>
    <hyperlink ref="A83" r:id="rId1" tooltip="https://www.franklintempletonindia.com/downloadsServlet/pdf/product-labels-jg9o5k7l" display="https://www.franklintempletonindia.com/downloadsServlet/pdf/product-labels-jg9o5k7l" xr:uid="{00000000-0004-0000-0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9"/>
  <sheetViews>
    <sheetView workbookViewId="0">
      <selection sqref="A1:G1"/>
    </sheetView>
  </sheetViews>
  <sheetFormatPr defaultColWidth="9.109375" defaultRowHeight="10.199999999999999" x14ac:dyDescent="0.2"/>
  <cols>
    <col min="1" max="1" width="36.88671875" style="9" bestFit="1" customWidth="1"/>
    <col min="2" max="2" width="23.33203125" style="9" bestFit="1" customWidth="1"/>
    <col min="3" max="3" width="21.109375" style="9"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80" t="s">
        <v>1013</v>
      </c>
      <c r="B1" s="81"/>
      <c r="C1" s="81"/>
      <c r="D1" s="81"/>
      <c r="E1" s="81"/>
      <c r="F1" s="81"/>
      <c r="G1" s="81"/>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51</v>
      </c>
      <c r="B5" s="22"/>
      <c r="C5" s="22"/>
      <c r="D5" s="23"/>
      <c r="E5" s="24"/>
      <c r="F5" s="25"/>
      <c r="G5" s="24"/>
    </row>
    <row r="6" spans="1:9" x14ac:dyDescent="0.2">
      <c r="A6" s="26" t="s">
        <v>59</v>
      </c>
      <c r="B6" s="27"/>
      <c r="C6" s="27"/>
      <c r="D6" s="28"/>
      <c r="E6" s="29"/>
      <c r="F6" s="30"/>
      <c r="G6" s="29"/>
    </row>
    <row r="7" spans="1:9" x14ac:dyDescent="0.2">
      <c r="A7" s="27" t="s">
        <v>1014</v>
      </c>
      <c r="B7" s="27" t="s">
        <v>1015</v>
      </c>
      <c r="C7" s="27" t="s">
        <v>61</v>
      </c>
      <c r="D7" s="31">
        <v>2500000</v>
      </c>
      <c r="E7" s="29">
        <v>2491.6224999999999</v>
      </c>
      <c r="F7" s="30">
        <v>12.6512275213517</v>
      </c>
      <c r="G7" s="29">
        <v>3.4089999999999998</v>
      </c>
    </row>
    <row r="8" spans="1:9" x14ac:dyDescent="0.2">
      <c r="A8" s="27" t="s">
        <v>75</v>
      </c>
      <c r="B8" s="27" t="s">
        <v>74</v>
      </c>
      <c r="C8" s="27" t="s">
        <v>61</v>
      </c>
      <c r="D8" s="31">
        <v>1419200</v>
      </c>
      <c r="E8" s="29">
        <v>1407.7584099999999</v>
      </c>
      <c r="F8" s="30">
        <v>7.1479013935724103</v>
      </c>
      <c r="G8" s="29">
        <v>3.4901</v>
      </c>
    </row>
    <row r="9" spans="1:9" x14ac:dyDescent="0.2">
      <c r="A9" s="26" t="s">
        <v>33</v>
      </c>
      <c r="B9" s="26"/>
      <c r="C9" s="26"/>
      <c r="D9" s="32"/>
      <c r="E9" s="33">
        <f>SUM(E6:E8)</f>
        <v>3899.3809099999999</v>
      </c>
      <c r="F9" s="34">
        <f>SUM(F6:F8)</f>
        <v>19.799128914924111</v>
      </c>
      <c r="G9" s="33"/>
      <c r="H9" s="18"/>
      <c r="I9" s="18"/>
    </row>
    <row r="10" spans="1:9" x14ac:dyDescent="0.2">
      <c r="A10" s="27"/>
      <c r="B10" s="27"/>
      <c r="C10" s="27"/>
      <c r="D10" s="28"/>
      <c r="E10" s="29"/>
      <c r="F10" s="30"/>
      <c r="G10" s="29"/>
    </row>
    <row r="11" spans="1:9" x14ac:dyDescent="0.2">
      <c r="A11" s="26" t="s">
        <v>60</v>
      </c>
      <c r="B11" s="27"/>
      <c r="C11" s="27"/>
      <c r="D11" s="28"/>
      <c r="E11" s="29"/>
      <c r="F11" s="30"/>
      <c r="G11" s="29"/>
    </row>
    <row r="12" spans="1:9" x14ac:dyDescent="0.2">
      <c r="A12" s="27" t="s">
        <v>77</v>
      </c>
      <c r="B12" s="27" t="s">
        <v>76</v>
      </c>
      <c r="C12" s="27" t="s">
        <v>61</v>
      </c>
      <c r="D12" s="31">
        <v>4700000</v>
      </c>
      <c r="E12" s="29">
        <v>4696.7804999999998</v>
      </c>
      <c r="F12" s="30">
        <v>23.847929902442399</v>
      </c>
      <c r="G12" s="29">
        <v>5.6459000000000001</v>
      </c>
    </row>
    <row r="13" spans="1:9" x14ac:dyDescent="0.2">
      <c r="A13" s="27" t="s">
        <v>79</v>
      </c>
      <c r="B13" s="27" t="s">
        <v>78</v>
      </c>
      <c r="C13" s="27" t="s">
        <v>61</v>
      </c>
      <c r="D13" s="31">
        <v>4000000</v>
      </c>
      <c r="E13" s="29">
        <v>3964</v>
      </c>
      <c r="F13" s="30">
        <v>20.127232714682201</v>
      </c>
      <c r="G13" s="29">
        <v>5.4057000000000004</v>
      </c>
    </row>
    <row r="14" spans="1:9" x14ac:dyDescent="0.2">
      <c r="A14" s="27" t="s">
        <v>1016</v>
      </c>
      <c r="B14" s="27" t="s">
        <v>1017</v>
      </c>
      <c r="C14" s="27" t="s">
        <v>61</v>
      </c>
      <c r="D14" s="31">
        <v>2300000</v>
      </c>
      <c r="E14" s="29">
        <v>2286.1723999999999</v>
      </c>
      <c r="F14" s="30">
        <v>11.6080534613228</v>
      </c>
      <c r="G14" s="29">
        <v>6.7359999999999998</v>
      </c>
    </row>
    <row r="15" spans="1:9" x14ac:dyDescent="0.2">
      <c r="A15" s="27" t="s">
        <v>1018</v>
      </c>
      <c r="B15" s="27" t="s">
        <v>1019</v>
      </c>
      <c r="C15" s="27" t="s">
        <v>61</v>
      </c>
      <c r="D15" s="31">
        <v>2300000</v>
      </c>
      <c r="E15" s="29">
        <v>2262.3996000000002</v>
      </c>
      <c r="F15" s="30">
        <v>11.4873469330989</v>
      </c>
      <c r="G15" s="29">
        <v>6.3284000000000002</v>
      </c>
    </row>
    <row r="16" spans="1:9" x14ac:dyDescent="0.2">
      <c r="A16" s="27" t="s">
        <v>81</v>
      </c>
      <c r="B16" s="27" t="s">
        <v>80</v>
      </c>
      <c r="C16" s="27" t="s">
        <v>61</v>
      </c>
      <c r="D16" s="31">
        <v>200000</v>
      </c>
      <c r="E16" s="29">
        <v>199.39019999999999</v>
      </c>
      <c r="F16" s="30">
        <v>1.01240488305425</v>
      </c>
      <c r="G16" s="29">
        <v>5.3148999999999997</v>
      </c>
    </row>
    <row r="17" spans="1:9" x14ac:dyDescent="0.2">
      <c r="A17" s="26" t="s">
        <v>33</v>
      </c>
      <c r="B17" s="26"/>
      <c r="C17" s="26"/>
      <c r="D17" s="32"/>
      <c r="E17" s="33">
        <f>SUM(E12:E16)</f>
        <v>13408.742700000001</v>
      </c>
      <c r="F17" s="34">
        <f>SUM(F12:F16)</f>
        <v>68.082967894600543</v>
      </c>
      <c r="G17" s="33"/>
      <c r="H17" s="18"/>
      <c r="I17" s="18"/>
    </row>
    <row r="18" spans="1:9" x14ac:dyDescent="0.2">
      <c r="A18" s="27"/>
      <c r="B18" s="27"/>
      <c r="C18" s="27"/>
      <c r="D18" s="28"/>
      <c r="E18" s="29"/>
      <c r="F18" s="30"/>
      <c r="G18" s="29"/>
    </row>
    <row r="19" spans="1:9" x14ac:dyDescent="0.2">
      <c r="A19" s="26" t="s">
        <v>35</v>
      </c>
      <c r="B19" s="26"/>
      <c r="C19" s="26"/>
      <c r="D19" s="32"/>
      <c r="E19" s="33">
        <f>E9+E17</f>
        <v>17308.123610000002</v>
      </c>
      <c r="F19" s="34">
        <f>F9+F17</f>
        <v>87.882096809524654</v>
      </c>
      <c r="G19" s="33"/>
      <c r="H19" s="18"/>
      <c r="I19" s="18"/>
    </row>
    <row r="20" spans="1:9" x14ac:dyDescent="0.2">
      <c r="A20" s="26"/>
      <c r="B20" s="26"/>
      <c r="C20" s="26"/>
      <c r="D20" s="32"/>
      <c r="E20" s="33"/>
      <c r="F20" s="34"/>
      <c r="G20" s="33"/>
      <c r="H20" s="18"/>
      <c r="I20" s="18"/>
    </row>
    <row r="21" spans="1:9" x14ac:dyDescent="0.2">
      <c r="A21" s="26" t="s">
        <v>37</v>
      </c>
      <c r="B21" s="26"/>
      <c r="C21" s="26"/>
      <c r="D21" s="32"/>
      <c r="E21" s="33">
        <f>E23-(E9+E17)</f>
        <v>2386.585822699999</v>
      </c>
      <c r="F21" s="34">
        <f>F23-(F9+F17)</f>
        <v>12.117903190475346</v>
      </c>
      <c r="G21" s="33"/>
      <c r="H21" s="18"/>
      <c r="I21" s="18"/>
    </row>
    <row r="22" spans="1:9" x14ac:dyDescent="0.2">
      <c r="A22" s="26"/>
      <c r="B22" s="26"/>
      <c r="C22" s="26"/>
      <c r="D22" s="32"/>
      <c r="E22" s="33"/>
      <c r="F22" s="34"/>
      <c r="G22" s="33"/>
      <c r="H22" s="18"/>
      <c r="I22" s="18"/>
    </row>
    <row r="23" spans="1:9" x14ac:dyDescent="0.2">
      <c r="A23" s="35" t="s">
        <v>36</v>
      </c>
      <c r="B23" s="35"/>
      <c r="C23" s="35"/>
      <c r="D23" s="36"/>
      <c r="E23" s="37">
        <v>19694.709432700001</v>
      </c>
      <c r="F23" s="38">
        <v>100</v>
      </c>
      <c r="G23" s="37"/>
      <c r="H23" s="18"/>
      <c r="I23" s="18"/>
    </row>
    <row r="26" spans="1:9" x14ac:dyDescent="0.2">
      <c r="A26" s="18" t="s">
        <v>39</v>
      </c>
    </row>
    <row r="27" spans="1:9" x14ac:dyDescent="0.2">
      <c r="A27" s="18" t="s">
        <v>40</v>
      </c>
    </row>
    <row r="28" spans="1:9" x14ac:dyDescent="0.2">
      <c r="A28" s="18" t="s">
        <v>41</v>
      </c>
      <c r="B28" s="18"/>
      <c r="C28" s="39" t="s">
        <v>43</v>
      </c>
      <c r="D28" s="19" t="s">
        <v>42</v>
      </c>
    </row>
    <row r="29" spans="1:9" x14ac:dyDescent="0.2">
      <c r="A29" s="9" t="s">
        <v>82</v>
      </c>
      <c r="C29" s="40">
        <v>47.614100000000001</v>
      </c>
      <c r="D29" s="40">
        <v>48.636000000000003</v>
      </c>
    </row>
    <row r="30" spans="1:9" x14ac:dyDescent="0.2">
      <c r="A30" s="9" t="s">
        <v>1020</v>
      </c>
      <c r="C30" s="40">
        <v>10.519399999999999</v>
      </c>
      <c r="D30" s="40">
        <v>10.330399999999999</v>
      </c>
    </row>
    <row r="31" spans="1:9" x14ac:dyDescent="0.2">
      <c r="A31" s="9" t="s">
        <v>83</v>
      </c>
      <c r="C31" s="40">
        <v>51.148099999999999</v>
      </c>
      <c r="D31" s="40">
        <v>52.364199999999997</v>
      </c>
    </row>
    <row r="32" spans="1:9" x14ac:dyDescent="0.2">
      <c r="A32" s="9" t="s">
        <v>1021</v>
      </c>
      <c r="C32" s="40">
        <v>11.642200000000001</v>
      </c>
      <c r="D32" s="40">
        <v>11.5039</v>
      </c>
    </row>
    <row r="34" spans="1:7" x14ac:dyDescent="0.2">
      <c r="A34" s="18" t="s">
        <v>45</v>
      </c>
    </row>
    <row r="35" spans="1:7" x14ac:dyDescent="0.2">
      <c r="A35" s="82" t="s">
        <v>63</v>
      </c>
      <c r="B35" s="83"/>
      <c r="C35" s="43" t="s">
        <v>64</v>
      </c>
    </row>
    <row r="36" spans="1:7" x14ac:dyDescent="0.2">
      <c r="A36" s="78" t="s">
        <v>1020</v>
      </c>
      <c r="B36" s="79"/>
      <c r="C36" s="44">
        <v>0.41</v>
      </c>
    </row>
    <row r="37" spans="1:7" x14ac:dyDescent="0.2">
      <c r="A37" s="78" t="s">
        <v>1021</v>
      </c>
      <c r="B37" s="79"/>
      <c r="C37" s="44">
        <v>0.41</v>
      </c>
    </row>
    <row r="38" spans="1:7" x14ac:dyDescent="0.2">
      <c r="A38" s="9" t="s">
        <v>65</v>
      </c>
    </row>
    <row r="39" spans="1:7" x14ac:dyDescent="0.2">
      <c r="A39" s="9" t="s">
        <v>44</v>
      </c>
    </row>
    <row r="41" spans="1:7" x14ac:dyDescent="0.2">
      <c r="A41" s="18" t="s">
        <v>803</v>
      </c>
      <c r="D41" s="42">
        <v>4.6368997706301398</v>
      </c>
      <c r="E41" s="13" t="s">
        <v>47</v>
      </c>
    </row>
    <row r="43" spans="1:7" ht="23.25" customHeight="1" x14ac:dyDescent="0.2">
      <c r="A43" s="87" t="s">
        <v>48</v>
      </c>
      <c r="B43" s="87"/>
      <c r="C43" s="87"/>
      <c r="D43" s="41" t="s">
        <v>46</v>
      </c>
    </row>
    <row r="45" spans="1:7" x14ac:dyDescent="0.2">
      <c r="A45" s="47" t="s">
        <v>804</v>
      </c>
      <c r="B45" s="58"/>
      <c r="C45" s="58"/>
      <c r="D45" s="58"/>
      <c r="E45" s="57"/>
      <c r="F45" s="57"/>
      <c r="G45" s="57"/>
    </row>
    <row r="46" spans="1:7" x14ac:dyDescent="0.2">
      <c r="A46" s="47"/>
      <c r="B46" s="58"/>
      <c r="C46" s="58"/>
      <c r="D46" s="58"/>
      <c r="E46" s="57"/>
      <c r="F46" s="57"/>
      <c r="G46" s="57"/>
    </row>
    <row r="47" spans="1:7" x14ac:dyDescent="0.2">
      <c r="A47" s="47" t="s">
        <v>805</v>
      </c>
      <c r="B47" s="58"/>
      <c r="C47" s="58"/>
      <c r="D47" s="58"/>
      <c r="E47" s="57"/>
      <c r="F47" s="57"/>
      <c r="G47" s="57"/>
    </row>
    <row r="48" spans="1:7" x14ac:dyDescent="0.2">
      <c r="A48" s="61"/>
      <c r="B48" s="58"/>
      <c r="C48" s="58"/>
      <c r="D48" s="58"/>
      <c r="E48" s="57"/>
      <c r="F48" s="57"/>
      <c r="G48" s="57"/>
    </row>
    <row r="49" spans="1:7" x14ac:dyDescent="0.2">
      <c r="A49" s="58"/>
      <c r="B49" s="58"/>
      <c r="C49" s="58"/>
      <c r="D49" s="58"/>
      <c r="E49" s="57"/>
      <c r="F49" s="57"/>
      <c r="G49" s="57"/>
    </row>
    <row r="50" spans="1:7" x14ac:dyDescent="0.2">
      <c r="A50" s="58"/>
      <c r="B50" s="58"/>
      <c r="C50" s="58"/>
      <c r="D50" s="58"/>
      <c r="E50" s="57"/>
      <c r="F50" s="57"/>
      <c r="G50" s="57"/>
    </row>
    <row r="51" spans="1:7" x14ac:dyDescent="0.2">
      <c r="A51" s="58"/>
      <c r="B51" s="58"/>
      <c r="C51" s="58"/>
      <c r="D51" s="58"/>
      <c r="E51" s="57"/>
      <c r="F51" s="57"/>
      <c r="G51" s="57"/>
    </row>
    <row r="52" spans="1:7" x14ac:dyDescent="0.2">
      <c r="A52" s="58"/>
      <c r="B52" s="58"/>
      <c r="C52" s="58"/>
      <c r="D52" s="58"/>
      <c r="E52" s="57"/>
      <c r="F52" s="57"/>
      <c r="G52" s="57"/>
    </row>
    <row r="53" spans="1:7" x14ac:dyDescent="0.2">
      <c r="A53" s="58"/>
      <c r="B53" s="58"/>
      <c r="C53" s="58"/>
      <c r="D53" s="58"/>
      <c r="E53" s="57"/>
      <c r="F53" s="57"/>
      <c r="G53" s="57"/>
    </row>
    <row r="54" spans="1:7" x14ac:dyDescent="0.2">
      <c r="A54" s="58"/>
      <c r="B54" s="58"/>
      <c r="C54" s="58"/>
      <c r="D54" s="58"/>
      <c r="E54" s="57"/>
      <c r="F54" s="57"/>
      <c r="G54" s="57"/>
    </row>
    <row r="55" spans="1:7" x14ac:dyDescent="0.2">
      <c r="A55" s="58"/>
      <c r="B55" s="58"/>
      <c r="C55" s="58"/>
      <c r="D55" s="58"/>
      <c r="E55" s="57"/>
      <c r="F55" s="57"/>
      <c r="G55" s="57"/>
    </row>
    <row r="56" spans="1:7" x14ac:dyDescent="0.2">
      <c r="A56" s="58"/>
      <c r="B56" s="58"/>
      <c r="C56" s="58"/>
      <c r="D56" s="58"/>
      <c r="E56" s="57"/>
      <c r="F56" s="57"/>
      <c r="G56" s="57"/>
    </row>
    <row r="57" spans="1:7" x14ac:dyDescent="0.2">
      <c r="A57" s="58"/>
      <c r="B57" s="58"/>
      <c r="C57" s="58"/>
      <c r="D57" s="58"/>
      <c r="E57" s="57"/>
      <c r="F57" s="57"/>
      <c r="G57" s="57"/>
    </row>
    <row r="58" spans="1:7" x14ac:dyDescent="0.2">
      <c r="A58" s="58"/>
      <c r="B58" s="58"/>
      <c r="C58" s="58"/>
      <c r="D58" s="58"/>
      <c r="E58" s="57"/>
      <c r="F58" s="57"/>
      <c r="G58" s="57"/>
    </row>
    <row r="59" spans="1:7" x14ac:dyDescent="0.2">
      <c r="A59" s="58"/>
      <c r="B59" s="58"/>
      <c r="C59" s="58"/>
      <c r="D59" s="58"/>
      <c r="E59" s="57"/>
      <c r="F59" s="57"/>
      <c r="G59" s="57"/>
    </row>
    <row r="60" spans="1:7" x14ac:dyDescent="0.2">
      <c r="A60" s="58"/>
      <c r="B60" s="58"/>
      <c r="C60" s="58"/>
      <c r="D60" s="58"/>
      <c r="E60" s="57"/>
      <c r="F60" s="57"/>
      <c r="G60" s="57"/>
    </row>
    <row r="61" spans="1:7" x14ac:dyDescent="0.2">
      <c r="A61" s="86" t="s">
        <v>1022</v>
      </c>
      <c r="B61" s="86"/>
      <c r="C61" s="86"/>
      <c r="D61" s="86"/>
      <c r="E61" s="86"/>
      <c r="F61" s="86"/>
      <c r="G61" s="86"/>
    </row>
    <row r="62" spans="1:7" x14ac:dyDescent="0.2">
      <c r="A62" s="58"/>
      <c r="B62" s="58"/>
      <c r="C62" s="58"/>
      <c r="D62" s="58"/>
      <c r="E62" s="57"/>
      <c r="F62" s="57"/>
      <c r="G62" s="57"/>
    </row>
    <row r="63" spans="1:7" x14ac:dyDescent="0.2">
      <c r="A63" s="47" t="s">
        <v>807</v>
      </c>
      <c r="B63" s="58"/>
      <c r="C63" s="58"/>
      <c r="D63" s="58"/>
      <c r="E63" s="57"/>
      <c r="F63" s="57"/>
      <c r="G63" s="57"/>
    </row>
    <row r="64" spans="1:7" x14ac:dyDescent="0.2">
      <c r="A64" s="58"/>
      <c r="B64" s="58"/>
      <c r="C64" s="58"/>
      <c r="D64" s="58"/>
      <c r="E64" s="57"/>
      <c r="F64" s="57"/>
      <c r="G64" s="57"/>
    </row>
    <row r="65" spans="1:7" x14ac:dyDescent="0.2">
      <c r="A65" s="58"/>
      <c r="B65" s="58"/>
      <c r="C65" s="58"/>
      <c r="D65" s="58"/>
      <c r="E65" s="57"/>
      <c r="F65" s="57"/>
      <c r="G65" s="57"/>
    </row>
    <row r="66" spans="1:7" x14ac:dyDescent="0.2">
      <c r="A66" s="58"/>
      <c r="B66" s="58"/>
      <c r="C66" s="58"/>
      <c r="D66" s="58"/>
      <c r="E66" s="57"/>
      <c r="F66" s="57"/>
      <c r="G66" s="57"/>
    </row>
    <row r="67" spans="1:7" x14ac:dyDescent="0.2">
      <c r="A67" s="58"/>
      <c r="B67" s="58"/>
      <c r="C67" s="58"/>
      <c r="D67" s="58"/>
      <c r="E67" s="57"/>
      <c r="F67" s="57"/>
      <c r="G67" s="57"/>
    </row>
    <row r="68" spans="1:7" x14ac:dyDescent="0.2">
      <c r="A68" s="58"/>
      <c r="B68" s="58"/>
      <c r="C68" s="58"/>
      <c r="D68" s="58"/>
      <c r="E68" s="57"/>
      <c r="F68" s="57"/>
      <c r="G68" s="57"/>
    </row>
    <row r="69" spans="1:7" x14ac:dyDescent="0.2">
      <c r="A69" s="58"/>
      <c r="B69" s="58"/>
      <c r="C69" s="58"/>
      <c r="D69" s="58"/>
      <c r="E69" s="57"/>
      <c r="F69" s="57"/>
      <c r="G69" s="57"/>
    </row>
    <row r="70" spans="1:7" x14ac:dyDescent="0.2">
      <c r="A70" s="58"/>
      <c r="B70" s="58"/>
      <c r="C70" s="58"/>
      <c r="D70" s="58"/>
      <c r="E70" s="57"/>
      <c r="F70" s="57"/>
      <c r="G70" s="57"/>
    </row>
    <row r="71" spans="1:7" x14ac:dyDescent="0.2">
      <c r="A71" s="58"/>
      <c r="B71" s="58"/>
      <c r="C71" s="58"/>
      <c r="D71" s="58"/>
      <c r="E71" s="57"/>
      <c r="F71" s="57"/>
      <c r="G71" s="57"/>
    </row>
    <row r="72" spans="1:7" x14ac:dyDescent="0.2">
      <c r="A72" s="58"/>
      <c r="B72" s="58"/>
      <c r="C72" s="58"/>
      <c r="D72" s="58"/>
      <c r="E72" s="57"/>
      <c r="F72" s="57"/>
      <c r="G72" s="57"/>
    </row>
    <row r="73" spans="1:7" x14ac:dyDescent="0.2">
      <c r="A73" s="58"/>
      <c r="B73" s="58"/>
      <c r="C73" s="58"/>
      <c r="D73" s="58"/>
      <c r="E73" s="57"/>
      <c r="F73" s="57"/>
      <c r="G73" s="57"/>
    </row>
    <row r="74" spans="1:7" x14ac:dyDescent="0.2">
      <c r="A74" s="58"/>
      <c r="B74" s="58"/>
      <c r="C74" s="58"/>
      <c r="D74" s="58"/>
      <c r="E74" s="57"/>
      <c r="F74" s="57"/>
      <c r="G74" s="57"/>
    </row>
    <row r="75" spans="1:7" x14ac:dyDescent="0.2">
      <c r="A75" s="58"/>
      <c r="B75" s="58"/>
      <c r="C75" s="58"/>
      <c r="D75" s="58"/>
      <c r="E75" s="57"/>
      <c r="F75" s="57"/>
      <c r="G75" s="57"/>
    </row>
    <row r="76" spans="1:7" x14ac:dyDescent="0.2">
      <c r="A76" s="58"/>
      <c r="B76" s="58"/>
      <c r="C76" s="58"/>
      <c r="D76" s="58"/>
      <c r="E76" s="57"/>
      <c r="F76" s="57"/>
      <c r="G76" s="57"/>
    </row>
    <row r="77" spans="1:7" x14ac:dyDescent="0.2">
      <c r="D77" s="9"/>
      <c r="F77" s="57"/>
    </row>
    <row r="78" spans="1:7" x14ac:dyDescent="0.2">
      <c r="D78" s="9"/>
      <c r="F78" s="57"/>
    </row>
    <row r="79" spans="1:7" x14ac:dyDescent="0.2">
      <c r="D79" s="9"/>
      <c r="F79" s="57"/>
    </row>
  </sheetData>
  <mergeCells count="6">
    <mergeCell ref="A61:G61"/>
    <mergeCell ref="A1:G1"/>
    <mergeCell ref="A35:B35"/>
    <mergeCell ref="A36:B36"/>
    <mergeCell ref="A37:B37"/>
    <mergeCell ref="A43:C43"/>
  </mergeCells>
  <conditionalFormatting sqref="F2:F3 F5:F44 F80:F65536">
    <cfRule type="cellIs" dxfId="126" priority="3" stopIfTrue="1" operator="between">
      <formula>0.009</formula>
      <formula>-0.009</formula>
    </cfRule>
  </conditionalFormatting>
  <conditionalFormatting sqref="F77:F79">
    <cfRule type="cellIs" dxfId="125" priority="2" stopIfTrue="1" operator="between">
      <formula>0.009</formula>
      <formula>-0.009</formula>
    </cfRule>
  </conditionalFormatting>
  <conditionalFormatting sqref="F45:F60 F62:F76">
    <cfRule type="cellIs" dxfId="124" priority="1" stopIfTrue="1" operator="between">
      <formula>0.009</formula>
      <formula>-0.009</formula>
    </cfRule>
  </conditionalFormatting>
  <hyperlinks>
    <hyperlink ref="A46"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7"/>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1023</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1024</v>
      </c>
      <c r="B7" s="27" t="s">
        <v>1025</v>
      </c>
      <c r="C7" s="27" t="s">
        <v>971</v>
      </c>
      <c r="D7" s="31">
        <v>40</v>
      </c>
      <c r="E7" s="29">
        <v>541.63800000000003</v>
      </c>
      <c r="F7" s="30">
        <v>10.173276971768599</v>
      </c>
      <c r="G7" s="29">
        <v>4.75</v>
      </c>
    </row>
    <row r="8" spans="1:7" x14ac:dyDescent="0.2">
      <c r="A8" s="27" t="s">
        <v>1026</v>
      </c>
      <c r="B8" s="27" t="s">
        <v>1027</v>
      </c>
      <c r="C8" s="27" t="s">
        <v>84</v>
      </c>
      <c r="D8" s="31">
        <v>40</v>
      </c>
      <c r="E8" s="29">
        <v>537.33839999999998</v>
      </c>
      <c r="F8" s="30">
        <v>10.0925200424767</v>
      </c>
      <c r="G8" s="29">
        <v>4.4649000000000001</v>
      </c>
    </row>
    <row r="9" spans="1:7" x14ac:dyDescent="0.2">
      <c r="A9" s="27" t="s">
        <v>1006</v>
      </c>
      <c r="B9" s="27" t="s">
        <v>1007</v>
      </c>
      <c r="C9" s="27" t="s">
        <v>917</v>
      </c>
      <c r="D9" s="31">
        <v>42</v>
      </c>
      <c r="E9" s="29">
        <v>424.92113999999998</v>
      </c>
      <c r="F9" s="30">
        <v>7.98105090185636</v>
      </c>
      <c r="G9" s="29">
        <v>3.8001</v>
      </c>
    </row>
    <row r="10" spans="1:7" x14ac:dyDescent="0.2">
      <c r="A10" s="27" t="s">
        <v>938</v>
      </c>
      <c r="B10" s="27" t="s">
        <v>939</v>
      </c>
      <c r="C10" s="27" t="s">
        <v>857</v>
      </c>
      <c r="D10" s="31">
        <v>41</v>
      </c>
      <c r="E10" s="29">
        <v>415.02413999999999</v>
      </c>
      <c r="F10" s="30">
        <v>7.7951612076517502</v>
      </c>
      <c r="G10" s="29">
        <v>3.7751000000000001</v>
      </c>
    </row>
    <row r="11" spans="1:7" x14ac:dyDescent="0.2">
      <c r="A11" s="27" t="s">
        <v>893</v>
      </c>
      <c r="B11" s="27" t="s">
        <v>894</v>
      </c>
      <c r="C11" s="27" t="s">
        <v>885</v>
      </c>
      <c r="D11" s="31">
        <v>40</v>
      </c>
      <c r="E11" s="29">
        <v>406.11599999999999</v>
      </c>
      <c r="F11" s="30">
        <v>7.6278447056277203</v>
      </c>
      <c r="G11" s="29">
        <v>4.6349999999999998</v>
      </c>
    </row>
    <row r="12" spans="1:7" x14ac:dyDescent="0.2">
      <c r="A12" s="27" t="s">
        <v>944</v>
      </c>
      <c r="B12" s="27" t="s">
        <v>945</v>
      </c>
      <c r="C12" s="27" t="s">
        <v>84</v>
      </c>
      <c r="D12" s="31">
        <v>30</v>
      </c>
      <c r="E12" s="29">
        <v>384.90629999999999</v>
      </c>
      <c r="F12" s="30">
        <v>7.2294750332854596</v>
      </c>
      <c r="G12" s="29">
        <v>4.1848999999999998</v>
      </c>
    </row>
    <row r="13" spans="1:7" x14ac:dyDescent="0.2">
      <c r="A13" s="27" t="s">
        <v>1003</v>
      </c>
      <c r="B13" s="27" t="s">
        <v>1004</v>
      </c>
      <c r="C13" s="27" t="s">
        <v>1005</v>
      </c>
      <c r="D13" s="31">
        <v>37</v>
      </c>
      <c r="E13" s="29">
        <v>375.76312000000001</v>
      </c>
      <c r="F13" s="30">
        <v>7.0577439092824603</v>
      </c>
      <c r="G13" s="29">
        <v>3.6999</v>
      </c>
    </row>
    <row r="14" spans="1:7" x14ac:dyDescent="0.2">
      <c r="A14" s="27" t="s">
        <v>936</v>
      </c>
      <c r="B14" s="27" t="s">
        <v>937</v>
      </c>
      <c r="C14" s="27" t="s">
        <v>84</v>
      </c>
      <c r="D14" s="31">
        <v>30</v>
      </c>
      <c r="E14" s="29">
        <v>302.36340000000001</v>
      </c>
      <c r="F14" s="30">
        <v>5.6791189213564497</v>
      </c>
      <c r="G14" s="29">
        <v>3.5998999999999999</v>
      </c>
    </row>
    <row r="15" spans="1:7" x14ac:dyDescent="0.2">
      <c r="A15" s="27" t="s">
        <v>1028</v>
      </c>
      <c r="B15" s="27" t="s">
        <v>1029</v>
      </c>
      <c r="C15" s="27" t="s">
        <v>971</v>
      </c>
      <c r="D15" s="31">
        <v>21</v>
      </c>
      <c r="E15" s="29">
        <v>277.97133000000002</v>
      </c>
      <c r="F15" s="30">
        <v>5.2209766122408299</v>
      </c>
      <c r="G15" s="29">
        <v>4.42</v>
      </c>
    </row>
    <row r="16" spans="1:7" x14ac:dyDescent="0.2">
      <c r="A16" s="27" t="s">
        <v>950</v>
      </c>
      <c r="B16" s="27" t="s">
        <v>951</v>
      </c>
      <c r="C16" s="27" t="s">
        <v>84</v>
      </c>
      <c r="D16" s="31">
        <v>25</v>
      </c>
      <c r="E16" s="29">
        <v>252.30600000000001</v>
      </c>
      <c r="F16" s="30">
        <v>4.7389193882981901</v>
      </c>
      <c r="G16" s="29">
        <v>3.8500999999999999</v>
      </c>
    </row>
    <row r="17" spans="1:9" x14ac:dyDescent="0.2">
      <c r="A17" s="27" t="s">
        <v>1030</v>
      </c>
      <c r="B17" s="27" t="s">
        <v>1031</v>
      </c>
      <c r="C17" s="27" t="s">
        <v>84</v>
      </c>
      <c r="D17" s="31">
        <v>19</v>
      </c>
      <c r="E17" s="29">
        <v>251.1705</v>
      </c>
      <c r="F17" s="30">
        <v>4.7175919408121496</v>
      </c>
      <c r="G17" s="29">
        <v>4.5750000000000002</v>
      </c>
    </row>
    <row r="18" spans="1:9" x14ac:dyDescent="0.2">
      <c r="A18" s="27" t="s">
        <v>1032</v>
      </c>
      <c r="B18" s="27" t="s">
        <v>1033</v>
      </c>
      <c r="C18" s="27" t="s">
        <v>857</v>
      </c>
      <c r="D18" s="31">
        <v>18</v>
      </c>
      <c r="E18" s="29">
        <v>182.71530000000001</v>
      </c>
      <c r="F18" s="30">
        <v>3.4318370459232899</v>
      </c>
      <c r="G18" s="29">
        <v>4.0999999999999996</v>
      </c>
    </row>
    <row r="19" spans="1:9" x14ac:dyDescent="0.2">
      <c r="A19" s="27" t="s">
        <v>1034</v>
      </c>
      <c r="B19" s="27" t="s">
        <v>1035</v>
      </c>
      <c r="C19" s="27" t="s">
        <v>84</v>
      </c>
      <c r="D19" s="31">
        <v>12</v>
      </c>
      <c r="E19" s="29">
        <v>158.679</v>
      </c>
      <c r="F19" s="30">
        <v>2.9803769613713902</v>
      </c>
      <c r="G19" s="29">
        <v>5.1749999999999998</v>
      </c>
    </row>
    <row r="20" spans="1:9" x14ac:dyDescent="0.2">
      <c r="A20" s="27" t="s">
        <v>905</v>
      </c>
      <c r="B20" s="27" t="s">
        <v>906</v>
      </c>
      <c r="C20" s="27" t="s">
        <v>84</v>
      </c>
      <c r="D20" s="31">
        <v>10</v>
      </c>
      <c r="E20" s="29">
        <v>101.3398</v>
      </c>
      <c r="F20" s="30">
        <v>1.9034075409473501</v>
      </c>
      <c r="G20" s="29">
        <v>4.0999999999999996</v>
      </c>
    </row>
    <row r="21" spans="1:9" x14ac:dyDescent="0.2">
      <c r="A21" s="27" t="s">
        <v>890</v>
      </c>
      <c r="B21" s="27" t="s">
        <v>891</v>
      </c>
      <c r="C21" s="27" t="s">
        <v>892</v>
      </c>
      <c r="D21" s="31">
        <v>5</v>
      </c>
      <c r="E21" s="29">
        <v>50.59225</v>
      </c>
      <c r="F21" s="30">
        <v>0.95024531490582498</v>
      </c>
      <c r="G21" s="29">
        <v>4.2649999999999997</v>
      </c>
    </row>
    <row r="22" spans="1:9" x14ac:dyDescent="0.2">
      <c r="A22" s="27" t="s">
        <v>1036</v>
      </c>
      <c r="B22" s="27" t="s">
        <v>1037</v>
      </c>
      <c r="C22" s="27" t="s">
        <v>857</v>
      </c>
      <c r="D22" s="31">
        <v>14</v>
      </c>
      <c r="E22" s="29">
        <v>14.13524</v>
      </c>
      <c r="F22" s="30">
        <v>0.26549413368785602</v>
      </c>
      <c r="G22" s="29">
        <v>3.5951</v>
      </c>
    </row>
    <row r="23" spans="1:9" x14ac:dyDescent="0.2">
      <c r="A23" s="26" t="s">
        <v>33</v>
      </c>
      <c r="B23" s="26"/>
      <c r="C23" s="26"/>
      <c r="D23" s="32"/>
      <c r="E23" s="33">
        <f>SUM(E6:E22)</f>
        <v>4676.9799199999989</v>
      </c>
      <c r="F23" s="34">
        <f>SUM(F6:F22)</f>
        <v>87.845040631492381</v>
      </c>
      <c r="G23" s="33"/>
      <c r="H23" s="18"/>
      <c r="I23" s="18"/>
    </row>
    <row r="24" spans="1:9" x14ac:dyDescent="0.2">
      <c r="A24" s="27"/>
      <c r="B24" s="27"/>
      <c r="C24" s="27"/>
      <c r="D24" s="28"/>
      <c r="E24" s="29"/>
      <c r="F24" s="30"/>
      <c r="G24" s="29"/>
    </row>
    <row r="25" spans="1:9" x14ac:dyDescent="0.2">
      <c r="A25" s="26" t="s">
        <v>51</v>
      </c>
      <c r="B25" s="27"/>
      <c r="C25" s="27"/>
      <c r="D25" s="28"/>
      <c r="E25" s="29"/>
      <c r="F25" s="30"/>
      <c r="G25" s="29"/>
    </row>
    <row r="26" spans="1:9" x14ac:dyDescent="0.2">
      <c r="A26" s="26" t="s">
        <v>52</v>
      </c>
      <c r="B26" s="27"/>
      <c r="C26" s="27"/>
      <c r="D26" s="28"/>
      <c r="E26" s="29"/>
      <c r="F26" s="30"/>
      <c r="G26" s="29"/>
    </row>
    <row r="27" spans="1:9" x14ac:dyDescent="0.2">
      <c r="A27" s="27" t="s">
        <v>952</v>
      </c>
      <c r="B27" s="27" t="s">
        <v>953</v>
      </c>
      <c r="C27" s="27" t="s">
        <v>53</v>
      </c>
      <c r="D27" s="31">
        <v>505</v>
      </c>
      <c r="E27" s="29">
        <v>496.05089500000003</v>
      </c>
      <c r="F27" s="30">
        <v>9.3170404346237099</v>
      </c>
      <c r="G27" s="29">
        <v>4.09</v>
      </c>
    </row>
    <row r="28" spans="1:9" x14ac:dyDescent="0.2">
      <c r="A28" s="26" t="s">
        <v>33</v>
      </c>
      <c r="B28" s="26"/>
      <c r="C28" s="26"/>
      <c r="D28" s="32"/>
      <c r="E28" s="33">
        <f>SUM(E26:E27)</f>
        <v>496.05089500000003</v>
      </c>
      <c r="F28" s="34">
        <f>SUM(F26:F27)</f>
        <v>9.3170404346237099</v>
      </c>
      <c r="G28" s="33"/>
      <c r="H28" s="18"/>
      <c r="I28" s="18"/>
    </row>
    <row r="29" spans="1:9" x14ac:dyDescent="0.2">
      <c r="A29" s="27"/>
      <c r="B29" s="27"/>
      <c r="C29" s="27"/>
      <c r="D29" s="28"/>
      <c r="E29" s="29"/>
      <c r="F29" s="30"/>
      <c r="G29" s="29"/>
    </row>
    <row r="30" spans="1:9" x14ac:dyDescent="0.2">
      <c r="A30" s="26" t="s">
        <v>35</v>
      </c>
      <c r="B30" s="26"/>
      <c r="C30" s="26"/>
      <c r="D30" s="32"/>
      <c r="E30" s="33">
        <f>E23+E28</f>
        <v>5173.0308149999992</v>
      </c>
      <c r="F30" s="34">
        <f>F23+F28</f>
        <v>97.162081066116087</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151.09435630000098</v>
      </c>
      <c r="F32" s="34">
        <f>F34-(F23+F28)</f>
        <v>2.8379189338839126</v>
      </c>
      <c r="G32" s="33"/>
      <c r="H32" s="18"/>
      <c r="I32" s="18"/>
    </row>
    <row r="33" spans="1:9" x14ac:dyDescent="0.2">
      <c r="A33" s="26"/>
      <c r="B33" s="26"/>
      <c r="C33" s="26"/>
      <c r="D33" s="32"/>
      <c r="E33" s="33"/>
      <c r="F33" s="34"/>
      <c r="G33" s="33"/>
      <c r="H33" s="18"/>
      <c r="I33" s="18"/>
    </row>
    <row r="34" spans="1:9" x14ac:dyDescent="0.2">
      <c r="A34" s="35" t="s">
        <v>36</v>
      </c>
      <c r="B34" s="35"/>
      <c r="C34" s="35"/>
      <c r="D34" s="36"/>
      <c r="E34" s="37">
        <v>5324.1251713000001</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66</v>
      </c>
      <c r="C41" s="40">
        <v>12.1473</v>
      </c>
      <c r="D41" s="40">
        <v>12.397</v>
      </c>
    </row>
    <row r="42" spans="1:9" x14ac:dyDescent="0.2">
      <c r="A42" s="9" t="s">
        <v>1038</v>
      </c>
      <c r="C42" s="40">
        <v>10.5047</v>
      </c>
      <c r="D42" s="40">
        <v>10.720700000000001</v>
      </c>
    </row>
    <row r="43" spans="1:9" x14ac:dyDescent="0.2">
      <c r="A43" s="9" t="s">
        <v>68</v>
      </c>
      <c r="C43" s="40">
        <v>10.504</v>
      </c>
      <c r="D43" s="40">
        <v>10.360099999999999</v>
      </c>
    </row>
    <row r="44" spans="1:9" x14ac:dyDescent="0.2">
      <c r="A44" s="9" t="s">
        <v>69</v>
      </c>
      <c r="C44" s="40">
        <v>12.200799999999999</v>
      </c>
      <c r="D44" s="40">
        <v>12.4642</v>
      </c>
    </row>
    <row r="46" spans="1:9" x14ac:dyDescent="0.2">
      <c r="A46" s="18" t="s">
        <v>45</v>
      </c>
    </row>
    <row r="47" spans="1:9" x14ac:dyDescent="0.2">
      <c r="A47" s="82" t="s">
        <v>63</v>
      </c>
      <c r="B47" s="83"/>
      <c r="C47" s="43" t="s">
        <v>64</v>
      </c>
    </row>
    <row r="48" spans="1:9" x14ac:dyDescent="0.2">
      <c r="A48" s="78" t="s">
        <v>68</v>
      </c>
      <c r="B48" s="79"/>
      <c r="C48" s="44">
        <v>0.35499999999999998</v>
      </c>
    </row>
    <row r="49" spans="1:6" x14ac:dyDescent="0.2">
      <c r="A49" s="9" t="s">
        <v>65</v>
      </c>
    </row>
    <row r="50" spans="1:6" x14ac:dyDescent="0.2">
      <c r="A50" s="9" t="s">
        <v>44</v>
      </c>
    </row>
    <row r="52" spans="1:6" x14ac:dyDescent="0.2">
      <c r="A52" s="18" t="s">
        <v>803</v>
      </c>
      <c r="D52" s="42">
        <v>0.32936557739726002</v>
      </c>
      <c r="E52" s="13" t="s">
        <v>47</v>
      </c>
    </row>
    <row r="54" spans="1:6" x14ac:dyDescent="0.2">
      <c r="A54" s="18" t="s">
        <v>48</v>
      </c>
      <c r="D54" s="41" t="s">
        <v>46</v>
      </c>
    </row>
    <row r="56" spans="1:6" x14ac:dyDescent="0.2">
      <c r="A56" s="62" t="s">
        <v>804</v>
      </c>
      <c r="D56" s="9"/>
      <c r="F56" s="57"/>
    </row>
    <row r="57" spans="1:6" x14ac:dyDescent="0.2">
      <c r="A57" s="47"/>
      <c r="D57" s="9"/>
      <c r="F57" s="57"/>
    </row>
    <row r="58" spans="1:6" x14ac:dyDescent="0.2">
      <c r="A58" s="47" t="s">
        <v>805</v>
      </c>
      <c r="D58" s="9"/>
      <c r="F58" s="57"/>
    </row>
    <row r="59" spans="1:6" x14ac:dyDescent="0.2">
      <c r="A59" s="61"/>
      <c r="D59" s="9"/>
      <c r="F59" s="57"/>
    </row>
    <row r="60" spans="1:6" x14ac:dyDescent="0.2">
      <c r="A60" s="58"/>
      <c r="D60" s="9"/>
      <c r="F60" s="57"/>
    </row>
    <row r="61" spans="1:6" x14ac:dyDescent="0.2">
      <c r="A61" s="58"/>
      <c r="D61" s="9"/>
      <c r="F61" s="57"/>
    </row>
    <row r="62" spans="1:6" x14ac:dyDescent="0.2">
      <c r="A62" s="58"/>
      <c r="D62" s="9"/>
      <c r="F62" s="57"/>
    </row>
    <row r="63" spans="1:6" x14ac:dyDescent="0.2">
      <c r="A63" s="58"/>
      <c r="D63" s="9"/>
      <c r="F63" s="57"/>
    </row>
    <row r="64" spans="1:6"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47" t="s">
        <v>1039</v>
      </c>
      <c r="D72" s="9"/>
      <c r="F72" s="57"/>
    </row>
    <row r="73" spans="1:6" x14ac:dyDescent="0.2">
      <c r="A73" s="58"/>
      <c r="D73" s="9"/>
      <c r="F73" s="57"/>
    </row>
    <row r="74" spans="1:6" x14ac:dyDescent="0.2">
      <c r="A74" s="47" t="s">
        <v>807</v>
      </c>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sheetData>
  <mergeCells count="3">
    <mergeCell ref="A1:G1"/>
    <mergeCell ref="A47:B47"/>
    <mergeCell ref="A48:B48"/>
  </mergeCells>
  <conditionalFormatting sqref="F2:F3 F5:F55 F88:F65536">
    <cfRule type="cellIs" dxfId="123" priority="2" stopIfTrue="1" operator="between">
      <formula>0.009</formula>
      <formula>-0.009</formula>
    </cfRule>
  </conditionalFormatting>
  <conditionalFormatting sqref="F56:F87">
    <cfRule type="cellIs" dxfId="122" priority="1" stopIfTrue="1" operator="between">
      <formula>0.009</formula>
      <formula>-0.009</formula>
    </cfRule>
  </conditionalFormatting>
  <hyperlinks>
    <hyperlink ref="A57"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2"/>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1040</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944</v>
      </c>
      <c r="B7" s="27" t="s">
        <v>945</v>
      </c>
      <c r="C7" s="27" t="s">
        <v>84</v>
      </c>
      <c r="D7" s="31">
        <v>39</v>
      </c>
      <c r="E7" s="29">
        <v>500.37819000000002</v>
      </c>
      <c r="F7" s="30">
        <v>12.026502140913699</v>
      </c>
      <c r="G7" s="29">
        <v>4.1848999999999998</v>
      </c>
    </row>
    <row r="8" spans="1:7" x14ac:dyDescent="0.2">
      <c r="A8" s="27" t="s">
        <v>1041</v>
      </c>
      <c r="B8" s="27" t="s">
        <v>1042</v>
      </c>
      <c r="C8" s="27" t="s">
        <v>84</v>
      </c>
      <c r="D8" s="31">
        <v>39</v>
      </c>
      <c r="E8" s="29">
        <v>395.37966</v>
      </c>
      <c r="F8" s="30">
        <v>9.5028808658980992</v>
      </c>
      <c r="G8" s="29">
        <v>3.8001</v>
      </c>
    </row>
    <row r="9" spans="1:7" x14ac:dyDescent="0.2">
      <c r="A9" s="27" t="s">
        <v>1043</v>
      </c>
      <c r="B9" s="27" t="s">
        <v>1044</v>
      </c>
      <c r="C9" s="27" t="s">
        <v>84</v>
      </c>
      <c r="D9" s="31">
        <v>39</v>
      </c>
      <c r="E9" s="29">
        <v>390.41574000000003</v>
      </c>
      <c r="F9" s="30">
        <v>9.3835739182724893</v>
      </c>
      <c r="G9" s="29">
        <v>3.3984999999999999</v>
      </c>
    </row>
    <row r="10" spans="1:7" x14ac:dyDescent="0.2">
      <c r="A10" s="27" t="s">
        <v>1028</v>
      </c>
      <c r="B10" s="27" t="s">
        <v>1029</v>
      </c>
      <c r="C10" s="27" t="s">
        <v>971</v>
      </c>
      <c r="D10" s="31">
        <v>29</v>
      </c>
      <c r="E10" s="29">
        <v>383.86516999999998</v>
      </c>
      <c r="F10" s="30">
        <v>9.2261321158445995</v>
      </c>
      <c r="G10" s="29">
        <v>4.42</v>
      </c>
    </row>
    <row r="11" spans="1:7" x14ac:dyDescent="0.2">
      <c r="A11" s="27" t="s">
        <v>1032</v>
      </c>
      <c r="B11" s="27" t="s">
        <v>1033</v>
      </c>
      <c r="C11" s="27" t="s">
        <v>857</v>
      </c>
      <c r="D11" s="31">
        <v>37</v>
      </c>
      <c r="E11" s="29">
        <v>375.58145000000002</v>
      </c>
      <c r="F11" s="30">
        <v>9.0270343567781506</v>
      </c>
      <c r="G11" s="29">
        <v>4.0999999999999996</v>
      </c>
    </row>
    <row r="12" spans="1:7" x14ac:dyDescent="0.2">
      <c r="A12" s="27" t="s">
        <v>890</v>
      </c>
      <c r="B12" s="27" t="s">
        <v>891</v>
      </c>
      <c r="C12" s="27" t="s">
        <v>892</v>
      </c>
      <c r="D12" s="31">
        <v>34</v>
      </c>
      <c r="E12" s="29">
        <v>344.02730000000003</v>
      </c>
      <c r="F12" s="30">
        <v>8.2686358891516694</v>
      </c>
      <c r="G12" s="29">
        <v>4.2649999999999997</v>
      </c>
    </row>
    <row r="13" spans="1:7" x14ac:dyDescent="0.2">
      <c r="A13" s="27" t="s">
        <v>1034</v>
      </c>
      <c r="B13" s="27" t="s">
        <v>1035</v>
      </c>
      <c r="C13" s="27" t="s">
        <v>84</v>
      </c>
      <c r="D13" s="31">
        <v>24</v>
      </c>
      <c r="E13" s="29">
        <v>317.358</v>
      </c>
      <c r="F13" s="30">
        <v>7.6276439355521903</v>
      </c>
      <c r="G13" s="29">
        <v>5.1749999999999998</v>
      </c>
    </row>
    <row r="14" spans="1:7" x14ac:dyDescent="0.2">
      <c r="A14" s="27" t="s">
        <v>950</v>
      </c>
      <c r="B14" s="27" t="s">
        <v>951</v>
      </c>
      <c r="C14" s="27" t="s">
        <v>84</v>
      </c>
      <c r="D14" s="31">
        <v>19</v>
      </c>
      <c r="E14" s="29">
        <v>191.75255999999999</v>
      </c>
      <c r="F14" s="30">
        <v>4.6087391885839004</v>
      </c>
      <c r="G14" s="29">
        <v>3.8500999999999999</v>
      </c>
    </row>
    <row r="15" spans="1:7" x14ac:dyDescent="0.2">
      <c r="A15" s="27" t="s">
        <v>936</v>
      </c>
      <c r="B15" s="27" t="s">
        <v>937</v>
      </c>
      <c r="C15" s="27" t="s">
        <v>84</v>
      </c>
      <c r="D15" s="31">
        <v>13</v>
      </c>
      <c r="E15" s="29">
        <v>131.02413999999999</v>
      </c>
      <c r="F15" s="30">
        <v>3.1491422522260102</v>
      </c>
      <c r="G15" s="29">
        <v>3.5998999999999999</v>
      </c>
    </row>
    <row r="16" spans="1:7" x14ac:dyDescent="0.2">
      <c r="A16" s="27" t="s">
        <v>905</v>
      </c>
      <c r="B16" s="27" t="s">
        <v>906</v>
      </c>
      <c r="C16" s="27" t="s">
        <v>84</v>
      </c>
      <c r="D16" s="31">
        <v>12</v>
      </c>
      <c r="E16" s="29">
        <v>121.60776</v>
      </c>
      <c r="F16" s="30">
        <v>2.92282120847777</v>
      </c>
      <c r="G16" s="29">
        <v>4.0999999999999996</v>
      </c>
    </row>
    <row r="17" spans="1:9" x14ac:dyDescent="0.2">
      <c r="A17" s="27" t="s">
        <v>1026</v>
      </c>
      <c r="B17" s="27" t="s">
        <v>1027</v>
      </c>
      <c r="C17" s="27" t="s">
        <v>84</v>
      </c>
      <c r="D17" s="31">
        <v>4</v>
      </c>
      <c r="E17" s="29">
        <v>53.733840000000001</v>
      </c>
      <c r="F17" s="30">
        <v>1.29148343136121</v>
      </c>
      <c r="G17" s="29">
        <v>4.4649000000000001</v>
      </c>
    </row>
    <row r="18" spans="1:9" x14ac:dyDescent="0.2">
      <c r="A18" s="27" t="s">
        <v>1036</v>
      </c>
      <c r="B18" s="27" t="s">
        <v>1037</v>
      </c>
      <c r="C18" s="27" t="s">
        <v>857</v>
      </c>
      <c r="D18" s="31">
        <v>26</v>
      </c>
      <c r="E18" s="29">
        <v>26.251159999999999</v>
      </c>
      <c r="F18" s="30">
        <v>0.63094203194881004</v>
      </c>
      <c r="G18" s="29">
        <v>3.5951</v>
      </c>
    </row>
    <row r="19" spans="1:9" x14ac:dyDescent="0.2">
      <c r="A19" s="27" t="s">
        <v>940</v>
      </c>
      <c r="B19" s="27" t="s">
        <v>941</v>
      </c>
      <c r="C19" s="27" t="s">
        <v>84</v>
      </c>
      <c r="D19" s="31">
        <v>2</v>
      </c>
      <c r="E19" s="29">
        <v>20.25676</v>
      </c>
      <c r="F19" s="30">
        <v>0.486867678041632</v>
      </c>
      <c r="G19" s="29">
        <v>4.2141000000000002</v>
      </c>
    </row>
    <row r="20" spans="1:9" x14ac:dyDescent="0.2">
      <c r="A20" s="27" t="s">
        <v>1045</v>
      </c>
      <c r="B20" s="27" t="s">
        <v>1046</v>
      </c>
      <c r="C20" s="27" t="s">
        <v>971</v>
      </c>
      <c r="D20" s="31">
        <v>1</v>
      </c>
      <c r="E20" s="29">
        <v>13.233549999999999</v>
      </c>
      <c r="F20" s="30">
        <v>0.318066056010331</v>
      </c>
      <c r="G20" s="29">
        <v>4.6548999999999996</v>
      </c>
    </row>
    <row r="21" spans="1:9" x14ac:dyDescent="0.2">
      <c r="A21" s="27" t="s">
        <v>893</v>
      </c>
      <c r="B21" s="27" t="s">
        <v>894</v>
      </c>
      <c r="C21" s="27" t="s">
        <v>885</v>
      </c>
      <c r="D21" s="31">
        <v>1</v>
      </c>
      <c r="E21" s="29">
        <v>10.152900000000001</v>
      </c>
      <c r="F21" s="30">
        <v>0.24402317292542799</v>
      </c>
      <c r="G21" s="29">
        <v>4.6349999999999998</v>
      </c>
    </row>
    <row r="22" spans="1:9" x14ac:dyDescent="0.2">
      <c r="A22" s="26" t="s">
        <v>33</v>
      </c>
      <c r="B22" s="26"/>
      <c r="C22" s="26"/>
      <c r="D22" s="32"/>
      <c r="E22" s="33">
        <f>SUM(E6:E21)</f>
        <v>3275.01818</v>
      </c>
      <c r="F22" s="34">
        <f>SUM(F6:F21)</f>
        <v>78.71448824198599</v>
      </c>
      <c r="G22" s="33"/>
      <c r="H22" s="18"/>
      <c r="I22" s="18"/>
    </row>
    <row r="23" spans="1:9" x14ac:dyDescent="0.2">
      <c r="A23" s="27"/>
      <c r="B23" s="27"/>
      <c r="C23" s="27"/>
      <c r="D23" s="28"/>
      <c r="E23" s="29"/>
      <c r="F23" s="30"/>
      <c r="G23" s="29"/>
    </row>
    <row r="24" spans="1:9" x14ac:dyDescent="0.2">
      <c r="A24" s="26" t="s">
        <v>51</v>
      </c>
      <c r="B24" s="27"/>
      <c r="C24" s="27"/>
      <c r="D24" s="28"/>
      <c r="E24" s="29"/>
      <c r="F24" s="30"/>
      <c r="G24" s="29"/>
    </row>
    <row r="25" spans="1:9" x14ac:dyDescent="0.2">
      <c r="A25" s="26" t="s">
        <v>52</v>
      </c>
      <c r="B25" s="27"/>
      <c r="C25" s="27"/>
      <c r="D25" s="28"/>
      <c r="E25" s="29"/>
      <c r="F25" s="30"/>
      <c r="G25" s="29"/>
    </row>
    <row r="26" spans="1:9" x14ac:dyDescent="0.2">
      <c r="A26" s="27" t="s">
        <v>952</v>
      </c>
      <c r="B26" s="27" t="s">
        <v>953</v>
      </c>
      <c r="C26" s="27" t="s">
        <v>53</v>
      </c>
      <c r="D26" s="31">
        <v>415</v>
      </c>
      <c r="E26" s="29">
        <v>407.64578499999999</v>
      </c>
      <c r="F26" s="30">
        <v>9.7976950315059401</v>
      </c>
      <c r="G26" s="29">
        <v>4.09</v>
      </c>
    </row>
    <row r="27" spans="1:9" x14ac:dyDescent="0.2">
      <c r="A27" s="26" t="s">
        <v>33</v>
      </c>
      <c r="B27" s="26"/>
      <c r="C27" s="26"/>
      <c r="D27" s="32"/>
      <c r="E27" s="33">
        <f>SUM(E25:E26)</f>
        <v>407.64578499999999</v>
      </c>
      <c r="F27" s="34">
        <f>SUM(F25:F26)</f>
        <v>9.7976950315059401</v>
      </c>
      <c r="G27" s="33"/>
      <c r="H27" s="18"/>
      <c r="I27" s="18"/>
    </row>
    <row r="28" spans="1:9" x14ac:dyDescent="0.2">
      <c r="A28" s="27"/>
      <c r="B28" s="27"/>
      <c r="C28" s="27"/>
      <c r="D28" s="28"/>
      <c r="E28" s="29"/>
      <c r="F28" s="30"/>
      <c r="G28" s="29"/>
    </row>
    <row r="29" spans="1:9" x14ac:dyDescent="0.2">
      <c r="A29" s="26" t="s">
        <v>35</v>
      </c>
      <c r="B29" s="26"/>
      <c r="C29" s="26"/>
      <c r="D29" s="32"/>
      <c r="E29" s="33">
        <f>E22+E27</f>
        <v>3682.6639650000002</v>
      </c>
      <c r="F29" s="34">
        <f>F22+F27</f>
        <v>88.512183273491928</v>
      </c>
      <c r="G29" s="33"/>
      <c r="H29" s="18"/>
      <c r="I29" s="18"/>
    </row>
    <row r="30" spans="1:9" x14ac:dyDescent="0.2">
      <c r="A30" s="26"/>
      <c r="B30" s="26"/>
      <c r="C30" s="26"/>
      <c r="D30" s="32"/>
      <c r="E30" s="33"/>
      <c r="F30" s="34"/>
      <c r="G30" s="33"/>
      <c r="H30" s="18"/>
      <c r="I30" s="18"/>
    </row>
    <row r="31" spans="1:9" x14ac:dyDescent="0.2">
      <c r="A31" s="26" t="s">
        <v>37</v>
      </c>
      <c r="B31" s="26"/>
      <c r="C31" s="26"/>
      <c r="D31" s="32"/>
      <c r="E31" s="33">
        <f>E33-(E22+E27)</f>
        <v>477.9654859999996</v>
      </c>
      <c r="F31" s="34">
        <f>F33-(F22+F27)</f>
        <v>11.487816726508072</v>
      </c>
      <c r="G31" s="33"/>
      <c r="H31" s="18"/>
      <c r="I31" s="18"/>
    </row>
    <row r="32" spans="1:9" x14ac:dyDescent="0.2">
      <c r="A32" s="26"/>
      <c r="B32" s="26"/>
      <c r="C32" s="26"/>
      <c r="D32" s="32"/>
      <c r="E32" s="33"/>
      <c r="F32" s="34"/>
      <c r="G32" s="33"/>
      <c r="H32" s="18"/>
      <c r="I32" s="18"/>
    </row>
    <row r="33" spans="1:9" x14ac:dyDescent="0.2">
      <c r="A33" s="35" t="s">
        <v>36</v>
      </c>
      <c r="B33" s="35"/>
      <c r="C33" s="35"/>
      <c r="D33" s="36"/>
      <c r="E33" s="37">
        <v>4160.6294509999998</v>
      </c>
      <c r="F33" s="38">
        <v>100</v>
      </c>
      <c r="G33" s="37"/>
      <c r="H33" s="18"/>
      <c r="I33" s="18"/>
    </row>
    <row r="35" spans="1:9" x14ac:dyDescent="0.2">
      <c r="A35" s="18" t="s">
        <v>38</v>
      </c>
    </row>
    <row r="37" spans="1:9" x14ac:dyDescent="0.2">
      <c r="A37" s="18" t="s">
        <v>39</v>
      </c>
    </row>
    <row r="38" spans="1:9" x14ac:dyDescent="0.2">
      <c r="A38" s="18" t="s">
        <v>40</v>
      </c>
    </row>
    <row r="39" spans="1:9" x14ac:dyDescent="0.2">
      <c r="A39" s="18" t="s">
        <v>41</v>
      </c>
      <c r="B39" s="18"/>
      <c r="C39" s="39" t="s">
        <v>43</v>
      </c>
      <c r="D39" s="19" t="s">
        <v>42</v>
      </c>
    </row>
    <row r="40" spans="1:9" x14ac:dyDescent="0.2">
      <c r="A40" s="9" t="s">
        <v>66</v>
      </c>
      <c r="C40" s="40">
        <v>12.2807</v>
      </c>
      <c r="D40" s="40">
        <v>12.5297</v>
      </c>
    </row>
    <row r="41" spans="1:9" x14ac:dyDescent="0.2">
      <c r="A41" s="9" t="s">
        <v>1038</v>
      </c>
      <c r="C41" s="40">
        <v>10.554399999999999</v>
      </c>
      <c r="D41" s="40">
        <v>10.7691</v>
      </c>
    </row>
    <row r="42" spans="1:9" x14ac:dyDescent="0.2">
      <c r="A42" s="9" t="s">
        <v>68</v>
      </c>
      <c r="C42" s="40">
        <v>10.3688</v>
      </c>
      <c r="D42" s="40">
        <v>10.2073</v>
      </c>
    </row>
    <row r="43" spans="1:9" x14ac:dyDescent="0.2">
      <c r="A43" s="9" t="s">
        <v>69</v>
      </c>
      <c r="C43" s="40">
        <v>12.337199999999999</v>
      </c>
      <c r="D43" s="40">
        <v>12.5999</v>
      </c>
    </row>
    <row r="44" spans="1:9" x14ac:dyDescent="0.2">
      <c r="A44" s="9" t="s">
        <v>73</v>
      </c>
      <c r="C44" s="40">
        <v>10.606</v>
      </c>
      <c r="D44" s="40">
        <v>10.831799999999999</v>
      </c>
    </row>
    <row r="45" spans="1:9" x14ac:dyDescent="0.2">
      <c r="A45" s="9" t="s">
        <v>71</v>
      </c>
      <c r="C45" s="40">
        <v>10.421799999999999</v>
      </c>
      <c r="D45" s="40">
        <v>10.271599999999999</v>
      </c>
    </row>
    <row r="47" spans="1:9" x14ac:dyDescent="0.2">
      <c r="A47" s="18" t="s">
        <v>45</v>
      </c>
    </row>
    <row r="48" spans="1:9" x14ac:dyDescent="0.2">
      <c r="A48" s="82" t="s">
        <v>63</v>
      </c>
      <c r="B48" s="83"/>
      <c r="C48" s="43" t="s">
        <v>64</v>
      </c>
    </row>
    <row r="49" spans="1:6" x14ac:dyDescent="0.2">
      <c r="A49" s="78" t="s">
        <v>68</v>
      </c>
      <c r="B49" s="79"/>
      <c r="C49" s="44">
        <v>0.37</v>
      </c>
    </row>
    <row r="50" spans="1:6" x14ac:dyDescent="0.2">
      <c r="A50" s="78" t="s">
        <v>71</v>
      </c>
      <c r="B50" s="79"/>
      <c r="C50" s="44">
        <v>0.37</v>
      </c>
    </row>
    <row r="51" spans="1:6" x14ac:dyDescent="0.2">
      <c r="A51" s="9" t="s">
        <v>65</v>
      </c>
    </row>
    <row r="52" spans="1:6" x14ac:dyDescent="0.2">
      <c r="A52" s="9" t="s">
        <v>44</v>
      </c>
    </row>
    <row r="54" spans="1:6" x14ac:dyDescent="0.2">
      <c r="A54" s="18" t="s">
        <v>803</v>
      </c>
      <c r="D54" s="42">
        <v>0.27941285657534198</v>
      </c>
      <c r="E54" s="13" t="s">
        <v>47</v>
      </c>
    </row>
    <row r="56" spans="1:6" x14ac:dyDescent="0.2">
      <c r="A56" s="18" t="s">
        <v>48</v>
      </c>
      <c r="D56" s="41" t="s">
        <v>46</v>
      </c>
    </row>
    <row r="58" spans="1:6" x14ac:dyDescent="0.2">
      <c r="A58" s="47" t="s">
        <v>804</v>
      </c>
      <c r="D58" s="9"/>
      <c r="F58" s="57"/>
    </row>
    <row r="59" spans="1:6" x14ac:dyDescent="0.2">
      <c r="A59" s="47"/>
      <c r="D59" s="9"/>
      <c r="F59" s="57"/>
    </row>
    <row r="60" spans="1:6" x14ac:dyDescent="0.2">
      <c r="A60" s="47" t="s">
        <v>805</v>
      </c>
      <c r="D60" s="9"/>
      <c r="F60" s="57"/>
    </row>
    <row r="61" spans="1:6" x14ac:dyDescent="0.2">
      <c r="A61" s="61"/>
      <c r="D61" s="9"/>
      <c r="F61" s="57"/>
    </row>
    <row r="62" spans="1:6" x14ac:dyDescent="0.2">
      <c r="A62" s="58"/>
      <c r="D62" s="9"/>
      <c r="F62" s="57"/>
    </row>
    <row r="63" spans="1:6" x14ac:dyDescent="0.2">
      <c r="A63" s="58"/>
      <c r="D63" s="9"/>
      <c r="F63" s="57"/>
    </row>
    <row r="64" spans="1:6"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47" t="s">
        <v>1039</v>
      </c>
      <c r="D74" s="9"/>
      <c r="F74" s="57"/>
    </row>
    <row r="75" spans="1:6" x14ac:dyDescent="0.2">
      <c r="A75" s="58"/>
      <c r="D75" s="9"/>
      <c r="F75" s="57"/>
    </row>
    <row r="76" spans="1:6" x14ac:dyDescent="0.2">
      <c r="A76" s="47" t="s">
        <v>807</v>
      </c>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D91" s="9"/>
      <c r="F91" s="57"/>
    </row>
    <row r="92" spans="1:6" x14ac:dyDescent="0.2">
      <c r="D92" s="9"/>
      <c r="F92" s="57"/>
    </row>
  </sheetData>
  <mergeCells count="4">
    <mergeCell ref="A1:G1"/>
    <mergeCell ref="A48:B48"/>
    <mergeCell ref="A49:B49"/>
    <mergeCell ref="A50:B50"/>
  </mergeCells>
  <conditionalFormatting sqref="F2:F3 F5:F57 F93:F65536">
    <cfRule type="cellIs" dxfId="121" priority="2" stopIfTrue="1" operator="between">
      <formula>0.009</formula>
      <formula>-0.009</formula>
    </cfRule>
  </conditionalFormatting>
  <conditionalFormatting sqref="F58:F92">
    <cfRule type="cellIs" dxfId="120"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0"/>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1047</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1048</v>
      </c>
      <c r="B7" s="27" t="s">
        <v>1049</v>
      </c>
      <c r="C7" s="27" t="s">
        <v>84</v>
      </c>
      <c r="D7" s="31">
        <v>23</v>
      </c>
      <c r="E7" s="29">
        <v>306.39587999999998</v>
      </c>
      <c r="F7" s="30">
        <v>12.065163290589799</v>
      </c>
      <c r="G7" s="29">
        <v>4.4649000000000001</v>
      </c>
    </row>
    <row r="8" spans="1:7" x14ac:dyDescent="0.2">
      <c r="A8" s="27" t="s">
        <v>1050</v>
      </c>
      <c r="B8" s="27" t="s">
        <v>1051</v>
      </c>
      <c r="C8" s="27" t="s">
        <v>84</v>
      </c>
      <c r="D8" s="31">
        <v>23</v>
      </c>
      <c r="E8" s="29">
        <v>303.83920000000001</v>
      </c>
      <c r="F8" s="30">
        <v>11.964487127183901</v>
      </c>
      <c r="G8" s="29">
        <v>4.6551</v>
      </c>
    </row>
    <row r="9" spans="1:7" x14ac:dyDescent="0.2">
      <c r="A9" s="27" t="s">
        <v>1032</v>
      </c>
      <c r="B9" s="27" t="s">
        <v>1033</v>
      </c>
      <c r="C9" s="27" t="s">
        <v>857</v>
      </c>
      <c r="D9" s="31">
        <v>24</v>
      </c>
      <c r="E9" s="29">
        <v>243.62039999999999</v>
      </c>
      <c r="F9" s="30">
        <v>9.5932096310133197</v>
      </c>
      <c r="G9" s="29">
        <v>4.0999999999999996</v>
      </c>
    </row>
    <row r="10" spans="1:7" x14ac:dyDescent="0.2">
      <c r="A10" s="27" t="s">
        <v>1043</v>
      </c>
      <c r="B10" s="27" t="s">
        <v>1044</v>
      </c>
      <c r="C10" s="27" t="s">
        <v>84</v>
      </c>
      <c r="D10" s="31">
        <v>24</v>
      </c>
      <c r="E10" s="29">
        <v>240.25584000000001</v>
      </c>
      <c r="F10" s="30">
        <v>9.4607210159543094</v>
      </c>
      <c r="G10" s="29">
        <v>3.3984999999999999</v>
      </c>
    </row>
    <row r="11" spans="1:7" x14ac:dyDescent="0.2">
      <c r="A11" s="27" t="s">
        <v>1045</v>
      </c>
      <c r="B11" s="27" t="s">
        <v>1046</v>
      </c>
      <c r="C11" s="27" t="s">
        <v>971</v>
      </c>
      <c r="D11" s="31">
        <v>18</v>
      </c>
      <c r="E11" s="29">
        <v>238.2039</v>
      </c>
      <c r="F11" s="30">
        <v>9.3799203499581107</v>
      </c>
      <c r="G11" s="29">
        <v>4.6548999999999996</v>
      </c>
    </row>
    <row r="12" spans="1:7" x14ac:dyDescent="0.2">
      <c r="A12" s="27" t="s">
        <v>1041</v>
      </c>
      <c r="B12" s="27" t="s">
        <v>1042</v>
      </c>
      <c r="C12" s="27" t="s">
        <v>84</v>
      </c>
      <c r="D12" s="31">
        <v>23</v>
      </c>
      <c r="E12" s="29">
        <v>233.17261999999999</v>
      </c>
      <c r="F12" s="30">
        <v>9.1818001442925503</v>
      </c>
      <c r="G12" s="29">
        <v>3.8001</v>
      </c>
    </row>
    <row r="13" spans="1:7" x14ac:dyDescent="0.2">
      <c r="A13" s="27" t="s">
        <v>890</v>
      </c>
      <c r="B13" s="27" t="s">
        <v>891</v>
      </c>
      <c r="C13" s="27" t="s">
        <v>892</v>
      </c>
      <c r="D13" s="31">
        <v>21</v>
      </c>
      <c r="E13" s="29">
        <v>212.48745</v>
      </c>
      <c r="F13" s="30">
        <v>8.3672658439501006</v>
      </c>
      <c r="G13" s="29">
        <v>4.2649999999999997</v>
      </c>
    </row>
    <row r="14" spans="1:7" x14ac:dyDescent="0.2">
      <c r="A14" s="27" t="s">
        <v>1034</v>
      </c>
      <c r="B14" s="27" t="s">
        <v>1035</v>
      </c>
      <c r="C14" s="27" t="s">
        <v>84</v>
      </c>
      <c r="D14" s="31">
        <v>14</v>
      </c>
      <c r="E14" s="29">
        <v>185.12549999999999</v>
      </c>
      <c r="F14" s="30">
        <v>7.2898153420081302</v>
      </c>
      <c r="G14" s="29">
        <v>5.1749999999999998</v>
      </c>
    </row>
    <row r="15" spans="1:7" x14ac:dyDescent="0.2">
      <c r="A15" s="27" t="s">
        <v>950</v>
      </c>
      <c r="B15" s="27" t="s">
        <v>951</v>
      </c>
      <c r="C15" s="27" t="s">
        <v>84</v>
      </c>
      <c r="D15" s="31">
        <v>11</v>
      </c>
      <c r="E15" s="29">
        <v>111.01464</v>
      </c>
      <c r="F15" s="30">
        <v>4.3715005542699901</v>
      </c>
      <c r="G15" s="29">
        <v>3.8500999999999999</v>
      </c>
    </row>
    <row r="16" spans="1:7" x14ac:dyDescent="0.2">
      <c r="A16" s="27" t="s">
        <v>905</v>
      </c>
      <c r="B16" s="27" t="s">
        <v>906</v>
      </c>
      <c r="C16" s="27" t="s">
        <v>84</v>
      </c>
      <c r="D16" s="31">
        <v>6</v>
      </c>
      <c r="E16" s="29">
        <v>60.803879999999999</v>
      </c>
      <c r="F16" s="30">
        <v>2.3943165975385399</v>
      </c>
      <c r="G16" s="29">
        <v>4.0999999999999996</v>
      </c>
    </row>
    <row r="17" spans="1:9" x14ac:dyDescent="0.2">
      <c r="A17" s="27" t="s">
        <v>936</v>
      </c>
      <c r="B17" s="27" t="s">
        <v>937</v>
      </c>
      <c r="C17" s="27" t="s">
        <v>84</v>
      </c>
      <c r="D17" s="31">
        <v>3</v>
      </c>
      <c r="E17" s="29">
        <v>30.236339999999998</v>
      </c>
      <c r="F17" s="30">
        <v>1.1906373525968801</v>
      </c>
      <c r="G17" s="29">
        <v>3.5998999999999999</v>
      </c>
    </row>
    <row r="18" spans="1:9" x14ac:dyDescent="0.2">
      <c r="A18" s="27" t="s">
        <v>907</v>
      </c>
      <c r="B18" s="27" t="s">
        <v>908</v>
      </c>
      <c r="C18" s="27" t="s">
        <v>84</v>
      </c>
      <c r="D18" s="31">
        <v>2</v>
      </c>
      <c r="E18" s="29">
        <v>20.214759999999998</v>
      </c>
      <c r="F18" s="30">
        <v>0.79601063917727299</v>
      </c>
      <c r="G18" s="29">
        <v>3.7000999999999999</v>
      </c>
    </row>
    <row r="19" spans="1:9" x14ac:dyDescent="0.2">
      <c r="A19" s="27" t="s">
        <v>1036</v>
      </c>
      <c r="B19" s="27" t="s">
        <v>1037</v>
      </c>
      <c r="C19" s="27" t="s">
        <v>857</v>
      </c>
      <c r="D19" s="31">
        <v>11</v>
      </c>
      <c r="E19" s="29">
        <v>11.106260000000001</v>
      </c>
      <c r="F19" s="30">
        <v>0.43733891084875498</v>
      </c>
      <c r="G19" s="29">
        <v>3.5951</v>
      </c>
    </row>
    <row r="20" spans="1:9" x14ac:dyDescent="0.2">
      <c r="A20" s="27" t="s">
        <v>1052</v>
      </c>
      <c r="B20" s="27" t="s">
        <v>1053</v>
      </c>
      <c r="C20" s="27" t="s">
        <v>857</v>
      </c>
      <c r="D20" s="31">
        <v>1</v>
      </c>
      <c r="E20" s="29">
        <v>10.216749999999999</v>
      </c>
      <c r="F20" s="30">
        <v>0.40231205801178899</v>
      </c>
      <c r="G20" s="29">
        <v>4.6399999999999997</v>
      </c>
    </row>
    <row r="21" spans="1:9" x14ac:dyDescent="0.2">
      <c r="A21" s="27" t="s">
        <v>940</v>
      </c>
      <c r="B21" s="27" t="s">
        <v>941</v>
      </c>
      <c r="C21" s="27" t="s">
        <v>84</v>
      </c>
      <c r="D21" s="31">
        <v>1</v>
      </c>
      <c r="E21" s="29">
        <v>10.12838</v>
      </c>
      <c r="F21" s="30">
        <v>0.39883225116846799</v>
      </c>
      <c r="G21" s="29">
        <v>4.2141000000000002</v>
      </c>
    </row>
    <row r="22" spans="1:9" x14ac:dyDescent="0.2">
      <c r="A22" s="26" t="s">
        <v>33</v>
      </c>
      <c r="B22" s="26"/>
      <c r="C22" s="26"/>
      <c r="D22" s="32"/>
      <c r="E22" s="33">
        <f>SUM(E6:E21)</f>
        <v>2216.8217999999997</v>
      </c>
      <c r="F22" s="34">
        <f>SUM(F6:F21)</f>
        <v>87.293331108561901</v>
      </c>
      <c r="G22" s="33"/>
      <c r="H22" s="18"/>
      <c r="I22" s="18"/>
    </row>
    <row r="23" spans="1:9" x14ac:dyDescent="0.2">
      <c r="A23" s="27"/>
      <c r="B23" s="27"/>
      <c r="C23" s="27"/>
      <c r="D23" s="28"/>
      <c r="E23" s="29"/>
      <c r="F23" s="30"/>
      <c r="G23" s="29"/>
    </row>
    <row r="24" spans="1:9" x14ac:dyDescent="0.2">
      <c r="A24" s="26" t="s">
        <v>51</v>
      </c>
      <c r="B24" s="27"/>
      <c r="C24" s="27"/>
      <c r="D24" s="28"/>
      <c r="E24" s="29"/>
      <c r="F24" s="30"/>
      <c r="G24" s="29"/>
    </row>
    <row r="25" spans="1:9" x14ac:dyDescent="0.2">
      <c r="A25" s="26" t="s">
        <v>52</v>
      </c>
      <c r="B25" s="27"/>
      <c r="C25" s="27"/>
      <c r="D25" s="28"/>
      <c r="E25" s="29"/>
      <c r="F25" s="30"/>
      <c r="G25" s="29"/>
    </row>
    <row r="26" spans="1:9" x14ac:dyDescent="0.2">
      <c r="A26" s="27" t="s">
        <v>952</v>
      </c>
      <c r="B26" s="27" t="s">
        <v>953</v>
      </c>
      <c r="C26" s="27" t="s">
        <v>53</v>
      </c>
      <c r="D26" s="31">
        <v>255</v>
      </c>
      <c r="E26" s="29">
        <v>250.481145</v>
      </c>
      <c r="F26" s="30">
        <v>9.8633699501406493</v>
      </c>
      <c r="G26" s="29">
        <v>4.09</v>
      </c>
    </row>
    <row r="27" spans="1:9" x14ac:dyDescent="0.2">
      <c r="A27" s="26" t="s">
        <v>33</v>
      </c>
      <c r="B27" s="26"/>
      <c r="C27" s="26"/>
      <c r="D27" s="32"/>
      <c r="E27" s="33">
        <f>SUM(E25:E26)</f>
        <v>250.481145</v>
      </c>
      <c r="F27" s="34">
        <f>SUM(F25:F26)</f>
        <v>9.8633699501406493</v>
      </c>
      <c r="G27" s="33"/>
      <c r="H27" s="18"/>
      <c r="I27" s="18"/>
    </row>
    <row r="28" spans="1:9" x14ac:dyDescent="0.2">
      <c r="A28" s="27"/>
      <c r="B28" s="27"/>
      <c r="C28" s="27"/>
      <c r="D28" s="28"/>
      <c r="E28" s="29"/>
      <c r="F28" s="30"/>
      <c r="G28" s="29"/>
    </row>
    <row r="29" spans="1:9" x14ac:dyDescent="0.2">
      <c r="A29" s="26" t="s">
        <v>35</v>
      </c>
      <c r="B29" s="26"/>
      <c r="C29" s="26"/>
      <c r="D29" s="32"/>
      <c r="E29" s="33">
        <f>E22+E27</f>
        <v>2467.3029449999999</v>
      </c>
      <c r="F29" s="34">
        <f>F22+F27</f>
        <v>97.156701058702552</v>
      </c>
      <c r="G29" s="33"/>
      <c r="H29" s="18"/>
      <c r="I29" s="18"/>
    </row>
    <row r="30" spans="1:9" x14ac:dyDescent="0.2">
      <c r="A30" s="26"/>
      <c r="B30" s="26"/>
      <c r="C30" s="26"/>
      <c r="D30" s="32"/>
      <c r="E30" s="33"/>
      <c r="F30" s="34"/>
      <c r="G30" s="33"/>
      <c r="H30" s="18"/>
      <c r="I30" s="18"/>
    </row>
    <row r="31" spans="1:9" x14ac:dyDescent="0.2">
      <c r="A31" s="26" t="s">
        <v>37</v>
      </c>
      <c r="B31" s="26"/>
      <c r="C31" s="26"/>
      <c r="D31" s="32"/>
      <c r="E31" s="33">
        <f>E33-(E22+E27)</f>
        <v>72.205825999999888</v>
      </c>
      <c r="F31" s="34">
        <f>F33-(F22+F27)</f>
        <v>2.8432989412974479</v>
      </c>
      <c r="G31" s="33"/>
      <c r="H31" s="18"/>
      <c r="I31" s="18"/>
    </row>
    <row r="32" spans="1:9" x14ac:dyDescent="0.2">
      <c r="A32" s="26"/>
      <c r="B32" s="26"/>
      <c r="C32" s="26"/>
      <c r="D32" s="32"/>
      <c r="E32" s="33"/>
      <c r="F32" s="34"/>
      <c r="G32" s="33"/>
      <c r="H32" s="18"/>
      <c r="I32" s="18"/>
    </row>
    <row r="33" spans="1:9" x14ac:dyDescent="0.2">
      <c r="A33" s="35" t="s">
        <v>36</v>
      </c>
      <c r="B33" s="35"/>
      <c r="C33" s="35"/>
      <c r="D33" s="36"/>
      <c r="E33" s="37">
        <v>2539.5087709999998</v>
      </c>
      <c r="F33" s="38">
        <v>100</v>
      </c>
      <c r="G33" s="37"/>
      <c r="H33" s="18"/>
      <c r="I33" s="18"/>
    </row>
    <row r="35" spans="1:9" x14ac:dyDescent="0.2">
      <c r="A35" s="18" t="s">
        <v>38</v>
      </c>
    </row>
    <row r="37" spans="1:9" x14ac:dyDescent="0.2">
      <c r="A37" s="18" t="s">
        <v>39</v>
      </c>
    </row>
    <row r="38" spans="1:9" x14ac:dyDescent="0.2">
      <c r="A38" s="18" t="s">
        <v>40</v>
      </c>
    </row>
    <row r="39" spans="1:9" x14ac:dyDescent="0.2">
      <c r="A39" s="18" t="s">
        <v>41</v>
      </c>
      <c r="B39" s="18"/>
      <c r="C39" s="39" t="s">
        <v>43</v>
      </c>
      <c r="D39" s="19" t="s">
        <v>42</v>
      </c>
    </row>
    <row r="40" spans="1:9" x14ac:dyDescent="0.2">
      <c r="A40" s="9" t="s">
        <v>66</v>
      </c>
      <c r="C40" s="40">
        <v>12.362299999999999</v>
      </c>
      <c r="D40" s="40">
        <v>12.6136</v>
      </c>
    </row>
    <row r="41" spans="1:9" x14ac:dyDescent="0.2">
      <c r="A41" s="9" t="s">
        <v>1038</v>
      </c>
      <c r="C41" s="40">
        <v>10.636100000000001</v>
      </c>
      <c r="D41" s="40">
        <v>10.8523</v>
      </c>
    </row>
    <row r="42" spans="1:9" x14ac:dyDescent="0.2">
      <c r="A42" s="9" t="s">
        <v>68</v>
      </c>
      <c r="C42" s="40">
        <v>10.459</v>
      </c>
      <c r="D42" s="40">
        <v>10.273</v>
      </c>
    </row>
    <row r="43" spans="1:9" x14ac:dyDescent="0.2">
      <c r="A43" s="9" t="s">
        <v>69</v>
      </c>
      <c r="C43" s="40">
        <v>12.4352</v>
      </c>
      <c r="D43" s="40">
        <v>12.703900000000001</v>
      </c>
    </row>
    <row r="44" spans="1:9" x14ac:dyDescent="0.2">
      <c r="A44" s="9" t="s">
        <v>73</v>
      </c>
      <c r="C44" s="40">
        <v>10.7056</v>
      </c>
      <c r="D44" s="40">
        <v>10.9369</v>
      </c>
    </row>
    <row r="45" spans="1:9" x14ac:dyDescent="0.2">
      <c r="A45" s="9" t="s">
        <v>71</v>
      </c>
      <c r="C45" s="40">
        <v>10.526400000000001</v>
      </c>
      <c r="D45" s="40">
        <v>10.3551</v>
      </c>
    </row>
    <row r="47" spans="1:9" x14ac:dyDescent="0.2">
      <c r="A47" s="18" t="s">
        <v>45</v>
      </c>
    </row>
    <row r="48" spans="1:9" x14ac:dyDescent="0.2">
      <c r="A48" s="82" t="s">
        <v>63</v>
      </c>
      <c r="B48" s="83"/>
      <c r="C48" s="43" t="s">
        <v>64</v>
      </c>
    </row>
    <row r="49" spans="1:6" x14ac:dyDescent="0.2">
      <c r="A49" s="78" t="s">
        <v>68</v>
      </c>
      <c r="B49" s="79"/>
      <c r="C49" s="44">
        <v>0.39500000000000002</v>
      </c>
    </row>
    <row r="50" spans="1:6" x14ac:dyDescent="0.2">
      <c r="A50" s="78" t="s">
        <v>71</v>
      </c>
      <c r="B50" s="79"/>
      <c r="C50" s="44">
        <v>0.39500000000000002</v>
      </c>
    </row>
    <row r="51" spans="1:6" x14ac:dyDescent="0.2">
      <c r="A51" s="9" t="s">
        <v>65</v>
      </c>
    </row>
    <row r="52" spans="1:6" x14ac:dyDescent="0.2">
      <c r="A52" s="9" t="s">
        <v>44</v>
      </c>
    </row>
    <row r="54" spans="1:6" x14ac:dyDescent="0.2">
      <c r="A54" s="18" t="s">
        <v>803</v>
      </c>
      <c r="D54" s="42">
        <v>0.31653671843835601</v>
      </c>
      <c r="E54" s="13" t="s">
        <v>47</v>
      </c>
    </row>
    <row r="56" spans="1:6" x14ac:dyDescent="0.2">
      <c r="A56" s="18" t="s">
        <v>48</v>
      </c>
      <c r="D56" s="41" t="s">
        <v>46</v>
      </c>
    </row>
    <row r="58" spans="1:6" x14ac:dyDescent="0.2">
      <c r="A58" s="47" t="s">
        <v>804</v>
      </c>
      <c r="D58" s="9"/>
      <c r="F58" s="57"/>
    </row>
    <row r="59" spans="1:6" x14ac:dyDescent="0.2">
      <c r="A59" s="47"/>
      <c r="D59" s="9"/>
      <c r="F59" s="57"/>
    </row>
    <row r="60" spans="1:6" x14ac:dyDescent="0.2">
      <c r="A60" s="47" t="s">
        <v>805</v>
      </c>
      <c r="D60" s="9"/>
      <c r="F60" s="57"/>
    </row>
    <row r="61" spans="1:6" x14ac:dyDescent="0.2">
      <c r="A61" s="61"/>
      <c r="D61" s="9"/>
      <c r="F61" s="57"/>
    </row>
    <row r="62" spans="1:6" x14ac:dyDescent="0.2">
      <c r="A62" s="58"/>
      <c r="D62" s="9"/>
      <c r="F62" s="57"/>
    </row>
    <row r="63" spans="1:6" x14ac:dyDescent="0.2">
      <c r="A63" s="58"/>
      <c r="D63" s="9"/>
      <c r="F63" s="57"/>
    </row>
    <row r="64" spans="1:6"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47" t="s">
        <v>1039</v>
      </c>
      <c r="D74" s="9"/>
      <c r="F74" s="57"/>
    </row>
    <row r="75" spans="1:6" x14ac:dyDescent="0.2">
      <c r="A75" s="58"/>
      <c r="D75" s="9"/>
      <c r="F75" s="57"/>
    </row>
    <row r="76" spans="1:6" x14ac:dyDescent="0.2">
      <c r="A76" s="47" t="s">
        <v>807</v>
      </c>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sheetData>
  <mergeCells count="4">
    <mergeCell ref="A1:G1"/>
    <mergeCell ref="A48:B48"/>
    <mergeCell ref="A49:B49"/>
    <mergeCell ref="A50:B50"/>
  </mergeCells>
  <conditionalFormatting sqref="F2:F3 F5:F57 F91:F65536">
    <cfRule type="cellIs" dxfId="119" priority="2" stopIfTrue="1" operator="between">
      <formula>0.009</formula>
      <formula>-0.009</formula>
    </cfRule>
  </conditionalFormatting>
  <conditionalFormatting sqref="F58:F90">
    <cfRule type="cellIs" dxfId="118"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0"/>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1054</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1048</v>
      </c>
      <c r="B7" s="27" t="s">
        <v>1049</v>
      </c>
      <c r="C7" s="27" t="s">
        <v>84</v>
      </c>
      <c r="D7" s="31">
        <v>68</v>
      </c>
      <c r="E7" s="29">
        <v>905.86608000000001</v>
      </c>
      <c r="F7" s="30">
        <v>11.9152506279802</v>
      </c>
      <c r="G7" s="29">
        <v>4.4649000000000001</v>
      </c>
    </row>
    <row r="8" spans="1:7" x14ac:dyDescent="0.2">
      <c r="A8" s="27" t="s">
        <v>1032</v>
      </c>
      <c r="B8" s="27" t="s">
        <v>1033</v>
      </c>
      <c r="C8" s="27" t="s">
        <v>857</v>
      </c>
      <c r="D8" s="31">
        <v>71</v>
      </c>
      <c r="E8" s="29">
        <v>720.71034999999995</v>
      </c>
      <c r="F8" s="30">
        <v>9.4798167632343002</v>
      </c>
      <c r="G8" s="29">
        <v>4.0999999999999996</v>
      </c>
    </row>
    <row r="9" spans="1:7" x14ac:dyDescent="0.2">
      <c r="A9" s="27" t="s">
        <v>1043</v>
      </c>
      <c r="B9" s="27" t="s">
        <v>1044</v>
      </c>
      <c r="C9" s="27" t="s">
        <v>84</v>
      </c>
      <c r="D9" s="31">
        <v>71</v>
      </c>
      <c r="E9" s="29">
        <v>710.75685999999996</v>
      </c>
      <c r="F9" s="30">
        <v>9.3488941792105091</v>
      </c>
      <c r="G9" s="29">
        <v>3.3984999999999999</v>
      </c>
    </row>
    <row r="10" spans="1:7" x14ac:dyDescent="0.2">
      <c r="A10" s="27" t="s">
        <v>1055</v>
      </c>
      <c r="B10" s="27" t="s">
        <v>1056</v>
      </c>
      <c r="C10" s="27" t="s">
        <v>917</v>
      </c>
      <c r="D10" s="31">
        <v>70000</v>
      </c>
      <c r="E10" s="29">
        <v>710.58330000000001</v>
      </c>
      <c r="F10" s="30">
        <v>9.3466112690269298</v>
      </c>
      <c r="G10" s="29">
        <v>4.8151000000000002</v>
      </c>
    </row>
    <row r="11" spans="1:7" x14ac:dyDescent="0.2">
      <c r="A11" s="27" t="s">
        <v>1041</v>
      </c>
      <c r="B11" s="27" t="s">
        <v>1042</v>
      </c>
      <c r="C11" s="27" t="s">
        <v>84</v>
      </c>
      <c r="D11" s="31">
        <v>70</v>
      </c>
      <c r="E11" s="29">
        <v>709.6558</v>
      </c>
      <c r="F11" s="30">
        <v>9.3344114580378204</v>
      </c>
      <c r="G11" s="29">
        <v>3.8001</v>
      </c>
    </row>
    <row r="12" spans="1:7" x14ac:dyDescent="0.2">
      <c r="A12" s="27" t="s">
        <v>890</v>
      </c>
      <c r="B12" s="27" t="s">
        <v>891</v>
      </c>
      <c r="C12" s="27" t="s">
        <v>892</v>
      </c>
      <c r="D12" s="31">
        <v>70</v>
      </c>
      <c r="E12" s="29">
        <v>708.29150000000004</v>
      </c>
      <c r="F12" s="30">
        <v>9.3164662266281706</v>
      </c>
      <c r="G12" s="29">
        <v>4.2649999999999997</v>
      </c>
    </row>
    <row r="13" spans="1:7" x14ac:dyDescent="0.2">
      <c r="A13" s="27" t="s">
        <v>948</v>
      </c>
      <c r="B13" s="27" t="s">
        <v>949</v>
      </c>
      <c r="C13" s="27" t="s">
        <v>857</v>
      </c>
      <c r="D13" s="31">
        <v>47</v>
      </c>
      <c r="E13" s="29">
        <v>632.49591999999996</v>
      </c>
      <c r="F13" s="30">
        <v>8.3194939896357791</v>
      </c>
      <c r="G13" s="29">
        <v>4.7000999999999999</v>
      </c>
    </row>
    <row r="14" spans="1:7" x14ac:dyDescent="0.2">
      <c r="A14" s="27" t="s">
        <v>950</v>
      </c>
      <c r="B14" s="27" t="s">
        <v>951</v>
      </c>
      <c r="C14" s="27" t="s">
        <v>84</v>
      </c>
      <c r="D14" s="31">
        <v>37</v>
      </c>
      <c r="E14" s="29">
        <v>373.41287999999997</v>
      </c>
      <c r="F14" s="30">
        <v>4.9116620559585398</v>
      </c>
      <c r="G14" s="29">
        <v>3.8500999999999999</v>
      </c>
    </row>
    <row r="15" spans="1:7" x14ac:dyDescent="0.2">
      <c r="A15" s="27" t="s">
        <v>1052</v>
      </c>
      <c r="B15" s="27" t="s">
        <v>1053</v>
      </c>
      <c r="C15" s="27" t="s">
        <v>857</v>
      </c>
      <c r="D15" s="31">
        <v>31</v>
      </c>
      <c r="E15" s="29">
        <v>316.71924999999999</v>
      </c>
      <c r="F15" s="30">
        <v>4.1659460772125598</v>
      </c>
      <c r="G15" s="29">
        <v>4.6399999999999997</v>
      </c>
    </row>
    <row r="16" spans="1:7" x14ac:dyDescent="0.2">
      <c r="A16" s="27" t="s">
        <v>1045</v>
      </c>
      <c r="B16" s="27" t="s">
        <v>1046</v>
      </c>
      <c r="C16" s="27" t="s">
        <v>971</v>
      </c>
      <c r="D16" s="31">
        <v>20</v>
      </c>
      <c r="E16" s="29">
        <v>264.67099999999999</v>
      </c>
      <c r="F16" s="30">
        <v>3.4813328024802002</v>
      </c>
      <c r="G16" s="29">
        <v>4.6548999999999996</v>
      </c>
    </row>
    <row r="17" spans="1:9" x14ac:dyDescent="0.2">
      <c r="A17" s="27" t="s">
        <v>905</v>
      </c>
      <c r="B17" s="27" t="s">
        <v>906</v>
      </c>
      <c r="C17" s="27" t="s">
        <v>84</v>
      </c>
      <c r="D17" s="31">
        <v>22</v>
      </c>
      <c r="E17" s="29">
        <v>222.94756000000001</v>
      </c>
      <c r="F17" s="30">
        <v>2.93252624526647</v>
      </c>
      <c r="G17" s="29">
        <v>4.0999999999999996</v>
      </c>
    </row>
    <row r="18" spans="1:9" x14ac:dyDescent="0.2">
      <c r="A18" s="27" t="s">
        <v>1003</v>
      </c>
      <c r="B18" s="27" t="s">
        <v>1004</v>
      </c>
      <c r="C18" s="27" t="s">
        <v>1005</v>
      </c>
      <c r="D18" s="31">
        <v>11</v>
      </c>
      <c r="E18" s="29">
        <v>111.71335999999999</v>
      </c>
      <c r="F18" s="30">
        <v>1.46941442259741</v>
      </c>
      <c r="G18" s="29">
        <v>3.6999</v>
      </c>
    </row>
    <row r="19" spans="1:9" x14ac:dyDescent="0.2">
      <c r="A19" s="27" t="s">
        <v>1036</v>
      </c>
      <c r="B19" s="27" t="s">
        <v>1037</v>
      </c>
      <c r="C19" s="27" t="s">
        <v>857</v>
      </c>
      <c r="D19" s="31">
        <v>40</v>
      </c>
      <c r="E19" s="29">
        <v>40.386400000000002</v>
      </c>
      <c r="F19" s="30">
        <v>0.53121988844295898</v>
      </c>
      <c r="G19" s="29">
        <v>3.5951</v>
      </c>
    </row>
    <row r="20" spans="1:9" x14ac:dyDescent="0.2">
      <c r="A20" s="27" t="s">
        <v>940</v>
      </c>
      <c r="B20" s="27" t="s">
        <v>941</v>
      </c>
      <c r="C20" s="27" t="s">
        <v>84</v>
      </c>
      <c r="D20" s="31">
        <v>3</v>
      </c>
      <c r="E20" s="29">
        <v>30.38514</v>
      </c>
      <c r="F20" s="30">
        <v>0.39966896482785502</v>
      </c>
      <c r="G20" s="29">
        <v>4.2141000000000002</v>
      </c>
    </row>
    <row r="21" spans="1:9" x14ac:dyDescent="0.2">
      <c r="A21" s="27" t="s">
        <v>1030</v>
      </c>
      <c r="B21" s="27" t="s">
        <v>1031</v>
      </c>
      <c r="C21" s="27" t="s">
        <v>84</v>
      </c>
      <c r="D21" s="31">
        <v>2</v>
      </c>
      <c r="E21" s="29">
        <v>26.439</v>
      </c>
      <c r="F21" s="30">
        <v>0.347763668723713</v>
      </c>
      <c r="G21" s="29">
        <v>4.5750000000000002</v>
      </c>
    </row>
    <row r="22" spans="1:9" x14ac:dyDescent="0.2">
      <c r="A22" s="27" t="s">
        <v>936</v>
      </c>
      <c r="B22" s="27" t="s">
        <v>937</v>
      </c>
      <c r="C22" s="27" t="s">
        <v>84</v>
      </c>
      <c r="D22" s="31">
        <v>1</v>
      </c>
      <c r="E22" s="29">
        <v>10.07878</v>
      </c>
      <c r="F22" s="30">
        <v>0.132570577898528</v>
      </c>
      <c r="G22" s="29">
        <v>3.5998999999999999</v>
      </c>
    </row>
    <row r="23" spans="1:9" x14ac:dyDescent="0.2">
      <c r="A23" s="26" t="s">
        <v>33</v>
      </c>
      <c r="B23" s="26"/>
      <c r="C23" s="26"/>
      <c r="D23" s="32"/>
      <c r="E23" s="33">
        <f>SUM(E6:E22)</f>
        <v>6495.1131800000003</v>
      </c>
      <c r="F23" s="34">
        <f>SUM(F6:F22)</f>
        <v>85.433049217161951</v>
      </c>
      <c r="G23" s="33"/>
      <c r="H23" s="18"/>
      <c r="I23" s="18"/>
    </row>
    <row r="24" spans="1:9" x14ac:dyDescent="0.2">
      <c r="A24" s="27"/>
      <c r="B24" s="27"/>
      <c r="C24" s="27"/>
      <c r="D24" s="28"/>
      <c r="E24" s="29"/>
      <c r="F24" s="30"/>
      <c r="G24" s="29"/>
    </row>
    <row r="25" spans="1:9" x14ac:dyDescent="0.2">
      <c r="A25" s="26" t="s">
        <v>51</v>
      </c>
      <c r="B25" s="27"/>
      <c r="C25" s="27"/>
      <c r="D25" s="28"/>
      <c r="E25" s="29"/>
      <c r="F25" s="30"/>
      <c r="G25" s="29"/>
    </row>
    <row r="26" spans="1:9" x14ac:dyDescent="0.2">
      <c r="A26" s="26" t="s">
        <v>52</v>
      </c>
      <c r="B26" s="27"/>
      <c r="C26" s="27"/>
      <c r="D26" s="28"/>
      <c r="E26" s="29"/>
      <c r="F26" s="30"/>
      <c r="G26" s="29"/>
    </row>
    <row r="27" spans="1:9" x14ac:dyDescent="0.2">
      <c r="A27" s="27" t="s">
        <v>952</v>
      </c>
      <c r="B27" s="27" t="s">
        <v>953</v>
      </c>
      <c r="C27" s="27" t="s">
        <v>53</v>
      </c>
      <c r="D27" s="31">
        <v>760</v>
      </c>
      <c r="E27" s="29">
        <v>746.53204000000005</v>
      </c>
      <c r="F27" s="30">
        <v>9.8194606849804504</v>
      </c>
      <c r="G27" s="29">
        <v>4.09</v>
      </c>
    </row>
    <row r="28" spans="1:9" x14ac:dyDescent="0.2">
      <c r="A28" s="26" t="s">
        <v>33</v>
      </c>
      <c r="B28" s="26"/>
      <c r="C28" s="26"/>
      <c r="D28" s="32"/>
      <c r="E28" s="33">
        <f>SUM(E26:E27)</f>
        <v>746.53204000000005</v>
      </c>
      <c r="F28" s="34">
        <f>SUM(F26:F27)</f>
        <v>9.8194606849804504</v>
      </c>
      <c r="G28" s="33"/>
      <c r="H28" s="18"/>
      <c r="I28" s="18"/>
    </row>
    <row r="29" spans="1:9" x14ac:dyDescent="0.2">
      <c r="A29" s="27"/>
      <c r="B29" s="27"/>
      <c r="C29" s="27"/>
      <c r="D29" s="28"/>
      <c r="E29" s="29"/>
      <c r="F29" s="30"/>
      <c r="G29" s="29"/>
    </row>
    <row r="30" spans="1:9" x14ac:dyDescent="0.2">
      <c r="A30" s="26" t="s">
        <v>35</v>
      </c>
      <c r="B30" s="26"/>
      <c r="C30" s="26"/>
      <c r="D30" s="32"/>
      <c r="E30" s="33">
        <f>E23+E28</f>
        <v>7241.6452200000003</v>
      </c>
      <c r="F30" s="34">
        <f>F23+F28</f>
        <v>95.252509902142407</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360.93158079999921</v>
      </c>
      <c r="F32" s="34">
        <f>F34-(F23+F28)</f>
        <v>4.7474900978575931</v>
      </c>
      <c r="G32" s="33"/>
      <c r="H32" s="18"/>
      <c r="I32" s="18"/>
    </row>
    <row r="33" spans="1:9" x14ac:dyDescent="0.2">
      <c r="A33" s="26"/>
      <c r="B33" s="26"/>
      <c r="C33" s="26"/>
      <c r="D33" s="32"/>
      <c r="E33" s="33"/>
      <c r="F33" s="34"/>
      <c r="G33" s="33"/>
      <c r="H33" s="18"/>
      <c r="I33" s="18"/>
    </row>
    <row r="34" spans="1:9" x14ac:dyDescent="0.2">
      <c r="A34" s="35" t="s">
        <v>36</v>
      </c>
      <c r="B34" s="35"/>
      <c r="C34" s="35"/>
      <c r="D34" s="36"/>
      <c r="E34" s="37">
        <v>7602.5768007999995</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66</v>
      </c>
      <c r="C41" s="40">
        <v>12.387700000000001</v>
      </c>
      <c r="D41" s="40">
        <v>12.6389</v>
      </c>
    </row>
    <row r="42" spans="1:9" x14ac:dyDescent="0.2">
      <c r="A42" s="9" t="s">
        <v>1038</v>
      </c>
      <c r="C42" s="40">
        <v>10.6394</v>
      </c>
      <c r="D42" s="40">
        <v>10.8551</v>
      </c>
    </row>
    <row r="43" spans="1:9" x14ac:dyDescent="0.2">
      <c r="A43" s="9" t="s">
        <v>68</v>
      </c>
      <c r="C43" s="40">
        <v>10.466200000000001</v>
      </c>
      <c r="D43" s="40">
        <v>10.2799</v>
      </c>
    </row>
    <row r="44" spans="1:9" x14ac:dyDescent="0.2">
      <c r="A44" s="9" t="s">
        <v>69</v>
      </c>
      <c r="C44" s="40">
        <v>12.462</v>
      </c>
      <c r="D44" s="40">
        <v>12.730499999999999</v>
      </c>
    </row>
    <row r="45" spans="1:9" x14ac:dyDescent="0.2">
      <c r="A45" s="9" t="s">
        <v>73</v>
      </c>
      <c r="C45" s="40">
        <v>10.71</v>
      </c>
      <c r="D45" s="40">
        <v>10.940799999999999</v>
      </c>
    </row>
    <row r="47" spans="1:9" x14ac:dyDescent="0.2">
      <c r="A47" s="18" t="s">
        <v>45</v>
      </c>
    </row>
    <row r="48" spans="1:9" x14ac:dyDescent="0.2">
      <c r="A48" s="82" t="s">
        <v>63</v>
      </c>
      <c r="B48" s="83"/>
      <c r="C48" s="43" t="s">
        <v>64</v>
      </c>
    </row>
    <row r="49" spans="1:6" x14ac:dyDescent="0.2">
      <c r="A49" s="78" t="s">
        <v>68</v>
      </c>
      <c r="B49" s="79"/>
      <c r="C49" s="44">
        <v>0.39500000000000002</v>
      </c>
    </row>
    <row r="50" spans="1:6" x14ac:dyDescent="0.2">
      <c r="A50" s="9" t="s">
        <v>65</v>
      </c>
    </row>
    <row r="51" spans="1:6" x14ac:dyDescent="0.2">
      <c r="A51" s="9" t="s">
        <v>44</v>
      </c>
    </row>
    <row r="53" spans="1:6" x14ac:dyDescent="0.2">
      <c r="A53" s="18" t="s">
        <v>803</v>
      </c>
      <c r="D53" s="42">
        <v>0.31159820805479499</v>
      </c>
      <c r="E53" s="13" t="s">
        <v>47</v>
      </c>
    </row>
    <row r="55" spans="1:6" x14ac:dyDescent="0.2">
      <c r="A55" s="18" t="s">
        <v>48</v>
      </c>
      <c r="D55" s="41" t="s">
        <v>46</v>
      </c>
    </row>
    <row r="57" spans="1:6" x14ac:dyDescent="0.2">
      <c r="A57" s="47" t="s">
        <v>804</v>
      </c>
      <c r="D57" s="9"/>
      <c r="F57" s="57"/>
    </row>
    <row r="58" spans="1:6" x14ac:dyDescent="0.2">
      <c r="A58" s="47"/>
      <c r="D58" s="9"/>
      <c r="F58" s="57"/>
    </row>
    <row r="59" spans="1:6" x14ac:dyDescent="0.2">
      <c r="A59" s="47" t="s">
        <v>805</v>
      </c>
      <c r="D59" s="9"/>
      <c r="F59" s="57"/>
    </row>
    <row r="60" spans="1:6" x14ac:dyDescent="0.2">
      <c r="A60" s="61"/>
      <c r="D60" s="9"/>
      <c r="F60" s="57"/>
    </row>
    <row r="61" spans="1:6" x14ac:dyDescent="0.2">
      <c r="A61" s="58"/>
      <c r="D61" s="9"/>
      <c r="F61" s="57"/>
    </row>
    <row r="62" spans="1:6" x14ac:dyDescent="0.2">
      <c r="A62" s="58"/>
      <c r="D62" s="9"/>
      <c r="F62" s="57"/>
    </row>
    <row r="63" spans="1:6" x14ac:dyDescent="0.2">
      <c r="A63" s="58"/>
      <c r="D63" s="9"/>
      <c r="F63" s="57"/>
    </row>
    <row r="64" spans="1:6"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47" t="s">
        <v>1039</v>
      </c>
      <c r="D73" s="9"/>
      <c r="F73" s="57"/>
    </row>
    <row r="74" spans="1:6" x14ac:dyDescent="0.2">
      <c r="A74" s="58"/>
      <c r="D74" s="9"/>
      <c r="F74" s="57"/>
    </row>
    <row r="75" spans="1:6" x14ac:dyDescent="0.2">
      <c r="A75" s="47" t="s">
        <v>807</v>
      </c>
      <c r="D75" s="9"/>
      <c r="F75" s="57"/>
    </row>
    <row r="76" spans="1:6" x14ac:dyDescent="0.2">
      <c r="A76" s="58"/>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D89" s="9"/>
      <c r="F89" s="57"/>
    </row>
    <row r="90" spans="1:6" x14ac:dyDescent="0.2">
      <c r="D90" s="9"/>
      <c r="F90" s="57"/>
    </row>
  </sheetData>
  <mergeCells count="3">
    <mergeCell ref="A1:G1"/>
    <mergeCell ref="A48:B48"/>
    <mergeCell ref="A49:B49"/>
  </mergeCells>
  <conditionalFormatting sqref="F2:F3 F5:F56 F91:F65536">
    <cfRule type="cellIs" dxfId="117" priority="2" stopIfTrue="1" operator="between">
      <formula>0.009</formula>
      <formula>-0.009</formula>
    </cfRule>
  </conditionalFormatting>
  <conditionalFormatting sqref="F57:F90">
    <cfRule type="cellIs" dxfId="116" priority="1" stopIfTrue="1" operator="between">
      <formula>0.009</formula>
      <formula>-0.009</formula>
    </cfRule>
  </conditionalFormatting>
  <hyperlinks>
    <hyperlink ref="A58"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2"/>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1057</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911</v>
      </c>
      <c r="B7" s="27" t="s">
        <v>912</v>
      </c>
      <c r="C7" s="27" t="s">
        <v>84</v>
      </c>
      <c r="D7" s="31">
        <v>37</v>
      </c>
      <c r="E7" s="29">
        <v>486.71057999999999</v>
      </c>
      <c r="F7" s="30">
        <v>12.0229373683961</v>
      </c>
      <c r="G7" s="29">
        <v>3.7648999999999999</v>
      </c>
    </row>
    <row r="8" spans="1:7" x14ac:dyDescent="0.2">
      <c r="A8" s="27" t="s">
        <v>1006</v>
      </c>
      <c r="B8" s="27" t="s">
        <v>1007</v>
      </c>
      <c r="C8" s="27" t="s">
        <v>917</v>
      </c>
      <c r="D8" s="31">
        <v>37</v>
      </c>
      <c r="E8" s="29">
        <v>374.33528999999999</v>
      </c>
      <c r="F8" s="30">
        <v>9.2469938632737296</v>
      </c>
      <c r="G8" s="29">
        <v>3.8001</v>
      </c>
    </row>
    <row r="9" spans="1:7" x14ac:dyDescent="0.2">
      <c r="A9" s="27" t="s">
        <v>950</v>
      </c>
      <c r="B9" s="27" t="s">
        <v>951</v>
      </c>
      <c r="C9" s="27" t="s">
        <v>84</v>
      </c>
      <c r="D9" s="31">
        <v>37</v>
      </c>
      <c r="E9" s="29">
        <v>373.41287999999997</v>
      </c>
      <c r="F9" s="30">
        <v>9.2242080884956703</v>
      </c>
      <c r="G9" s="29">
        <v>3.8500999999999999</v>
      </c>
    </row>
    <row r="10" spans="1:7" x14ac:dyDescent="0.2">
      <c r="A10" s="27" t="s">
        <v>1052</v>
      </c>
      <c r="B10" s="27" t="s">
        <v>1053</v>
      </c>
      <c r="C10" s="27" t="s">
        <v>857</v>
      </c>
      <c r="D10" s="31">
        <v>36</v>
      </c>
      <c r="E10" s="29">
        <v>367.803</v>
      </c>
      <c r="F10" s="30">
        <v>9.0856303820397706</v>
      </c>
      <c r="G10" s="29">
        <v>4.6399999999999997</v>
      </c>
    </row>
    <row r="11" spans="1:7" x14ac:dyDescent="0.2">
      <c r="A11" s="27" t="s">
        <v>890</v>
      </c>
      <c r="B11" s="27" t="s">
        <v>891</v>
      </c>
      <c r="C11" s="27" t="s">
        <v>892</v>
      </c>
      <c r="D11" s="31">
        <v>33</v>
      </c>
      <c r="E11" s="29">
        <v>333.90884999999997</v>
      </c>
      <c r="F11" s="30">
        <v>8.2483622819606204</v>
      </c>
      <c r="G11" s="29">
        <v>4.2649999999999997</v>
      </c>
    </row>
    <row r="12" spans="1:7" x14ac:dyDescent="0.2">
      <c r="A12" s="27" t="s">
        <v>1058</v>
      </c>
      <c r="B12" s="27" t="s">
        <v>1059</v>
      </c>
      <c r="C12" s="27" t="s">
        <v>84</v>
      </c>
      <c r="D12" s="31">
        <v>21</v>
      </c>
      <c r="E12" s="29">
        <v>281.66208</v>
      </c>
      <c r="F12" s="30">
        <v>6.9577397452345897</v>
      </c>
      <c r="G12" s="29">
        <v>5.1749999999999998</v>
      </c>
    </row>
    <row r="13" spans="1:7" x14ac:dyDescent="0.2">
      <c r="A13" s="27" t="s">
        <v>936</v>
      </c>
      <c r="B13" s="27" t="s">
        <v>937</v>
      </c>
      <c r="C13" s="27" t="s">
        <v>84</v>
      </c>
      <c r="D13" s="31">
        <v>27</v>
      </c>
      <c r="E13" s="29">
        <v>272.12705999999997</v>
      </c>
      <c r="F13" s="30">
        <v>6.72220151578742</v>
      </c>
      <c r="G13" s="29">
        <v>3.5998999999999999</v>
      </c>
    </row>
    <row r="14" spans="1:7" x14ac:dyDescent="0.2">
      <c r="A14" s="27" t="s">
        <v>946</v>
      </c>
      <c r="B14" s="27" t="s">
        <v>947</v>
      </c>
      <c r="C14" s="27" t="s">
        <v>917</v>
      </c>
      <c r="D14" s="31">
        <v>20</v>
      </c>
      <c r="E14" s="29">
        <v>201.4924</v>
      </c>
      <c r="F14" s="30">
        <v>4.9773532874666904</v>
      </c>
      <c r="G14" s="29">
        <v>3.5649000000000002</v>
      </c>
    </row>
    <row r="15" spans="1:7" x14ac:dyDescent="0.2">
      <c r="A15" s="27" t="s">
        <v>940</v>
      </c>
      <c r="B15" s="27" t="s">
        <v>941</v>
      </c>
      <c r="C15" s="27" t="s">
        <v>84</v>
      </c>
      <c r="D15" s="31">
        <v>17</v>
      </c>
      <c r="E15" s="29">
        <v>172.18245999999999</v>
      </c>
      <c r="F15" s="30">
        <v>4.2533263454358696</v>
      </c>
      <c r="G15" s="29">
        <v>4.2141000000000002</v>
      </c>
    </row>
    <row r="16" spans="1:7" x14ac:dyDescent="0.2">
      <c r="A16" s="27" t="s">
        <v>948</v>
      </c>
      <c r="B16" s="27" t="s">
        <v>949</v>
      </c>
      <c r="C16" s="27" t="s">
        <v>857</v>
      </c>
      <c r="D16" s="31">
        <v>12</v>
      </c>
      <c r="E16" s="29">
        <v>161.48831999999999</v>
      </c>
      <c r="F16" s="30">
        <v>3.9891550273830299</v>
      </c>
      <c r="G16" s="29">
        <v>4.7000999999999999</v>
      </c>
    </row>
    <row r="17" spans="1:9" x14ac:dyDescent="0.2">
      <c r="A17" s="27" t="s">
        <v>905</v>
      </c>
      <c r="B17" s="27" t="s">
        <v>906</v>
      </c>
      <c r="C17" s="27" t="s">
        <v>84</v>
      </c>
      <c r="D17" s="31">
        <v>10</v>
      </c>
      <c r="E17" s="29">
        <v>101.3398</v>
      </c>
      <c r="F17" s="30">
        <v>2.5033400102496</v>
      </c>
      <c r="G17" s="29">
        <v>4.0999999999999996</v>
      </c>
    </row>
    <row r="18" spans="1:9" x14ac:dyDescent="0.2">
      <c r="A18" s="27" t="s">
        <v>1026</v>
      </c>
      <c r="B18" s="27" t="s">
        <v>1027</v>
      </c>
      <c r="C18" s="27" t="s">
        <v>84</v>
      </c>
      <c r="D18" s="31">
        <v>3</v>
      </c>
      <c r="E18" s="29">
        <v>40.300379999999997</v>
      </c>
      <c r="F18" s="30">
        <v>0.995517592123359</v>
      </c>
      <c r="G18" s="29">
        <v>4.4649000000000001</v>
      </c>
    </row>
    <row r="19" spans="1:9" x14ac:dyDescent="0.2">
      <c r="A19" s="27" t="s">
        <v>1045</v>
      </c>
      <c r="B19" s="27" t="s">
        <v>1046</v>
      </c>
      <c r="C19" s="27" t="s">
        <v>971</v>
      </c>
      <c r="D19" s="31">
        <v>3</v>
      </c>
      <c r="E19" s="29">
        <v>39.700650000000003</v>
      </c>
      <c r="F19" s="30">
        <v>0.98070279966919005</v>
      </c>
      <c r="G19" s="29">
        <v>4.6548999999999996</v>
      </c>
    </row>
    <row r="20" spans="1:9" x14ac:dyDescent="0.2">
      <c r="A20" s="27" t="s">
        <v>1060</v>
      </c>
      <c r="B20" s="27" t="s">
        <v>1061</v>
      </c>
      <c r="C20" s="27" t="s">
        <v>857</v>
      </c>
      <c r="D20" s="31">
        <v>3</v>
      </c>
      <c r="E20" s="29">
        <v>30.545580000000001</v>
      </c>
      <c r="F20" s="30">
        <v>0.75455026110452195</v>
      </c>
      <c r="G20" s="29">
        <v>4.2050000000000001</v>
      </c>
    </row>
    <row r="21" spans="1:9" x14ac:dyDescent="0.2">
      <c r="A21" s="27" t="s">
        <v>907</v>
      </c>
      <c r="B21" s="27" t="s">
        <v>908</v>
      </c>
      <c r="C21" s="27" t="s">
        <v>84</v>
      </c>
      <c r="D21" s="31">
        <v>3</v>
      </c>
      <c r="E21" s="29">
        <v>30.322140000000001</v>
      </c>
      <c r="F21" s="30">
        <v>0.74903074861396801</v>
      </c>
      <c r="G21" s="29">
        <v>3.7000999999999999</v>
      </c>
    </row>
    <row r="22" spans="1:9" x14ac:dyDescent="0.2">
      <c r="A22" s="27" t="s">
        <v>1030</v>
      </c>
      <c r="B22" s="27" t="s">
        <v>1031</v>
      </c>
      <c r="C22" s="27" t="s">
        <v>84</v>
      </c>
      <c r="D22" s="31">
        <v>2</v>
      </c>
      <c r="E22" s="29">
        <v>26.439</v>
      </c>
      <c r="F22" s="30">
        <v>0.65310772797054295</v>
      </c>
      <c r="G22" s="29">
        <v>4.5750000000000002</v>
      </c>
    </row>
    <row r="23" spans="1:9" x14ac:dyDescent="0.2">
      <c r="A23" s="27" t="s">
        <v>1036</v>
      </c>
      <c r="B23" s="27" t="s">
        <v>1037</v>
      </c>
      <c r="C23" s="27" t="s">
        <v>857</v>
      </c>
      <c r="D23" s="31">
        <v>16</v>
      </c>
      <c r="E23" s="29">
        <v>16.15456</v>
      </c>
      <c r="F23" s="30">
        <v>0.39905699829660002</v>
      </c>
      <c r="G23" s="29">
        <v>3.5951</v>
      </c>
    </row>
    <row r="24" spans="1:9" x14ac:dyDescent="0.2">
      <c r="A24" s="26" t="s">
        <v>33</v>
      </c>
      <c r="B24" s="26"/>
      <c r="C24" s="26"/>
      <c r="D24" s="32"/>
      <c r="E24" s="33">
        <f>SUM(E6:E23)</f>
        <v>3309.9250299999999</v>
      </c>
      <c r="F24" s="34">
        <f>SUM(F6:F23)</f>
        <v>81.763214043501279</v>
      </c>
      <c r="G24" s="33"/>
      <c r="H24" s="18"/>
      <c r="I24" s="18"/>
    </row>
    <row r="25" spans="1:9" x14ac:dyDescent="0.2">
      <c r="A25" s="27"/>
      <c r="B25" s="27"/>
      <c r="C25" s="27"/>
      <c r="D25" s="28"/>
      <c r="E25" s="29"/>
      <c r="F25" s="30"/>
      <c r="G25" s="29"/>
    </row>
    <row r="26" spans="1:9" x14ac:dyDescent="0.2">
      <c r="A26" s="26" t="s">
        <v>51</v>
      </c>
      <c r="B26" s="27"/>
      <c r="C26" s="27"/>
      <c r="D26" s="28"/>
      <c r="E26" s="29"/>
      <c r="F26" s="30"/>
      <c r="G26" s="29"/>
    </row>
    <row r="27" spans="1:9" x14ac:dyDescent="0.2">
      <c r="A27" s="26" t="s">
        <v>52</v>
      </c>
      <c r="B27" s="27"/>
      <c r="C27" s="27"/>
      <c r="D27" s="28"/>
      <c r="E27" s="29"/>
      <c r="F27" s="30"/>
      <c r="G27" s="29"/>
    </row>
    <row r="28" spans="1:9" x14ac:dyDescent="0.2">
      <c r="A28" s="27" t="s">
        <v>952</v>
      </c>
      <c r="B28" s="27" t="s">
        <v>953</v>
      </c>
      <c r="C28" s="27" t="s">
        <v>53</v>
      </c>
      <c r="D28" s="31">
        <v>405</v>
      </c>
      <c r="E28" s="29">
        <v>397.82299499999999</v>
      </c>
      <c r="F28" s="30">
        <v>9.8271974128706301</v>
      </c>
      <c r="G28" s="29">
        <v>4.09</v>
      </c>
    </row>
    <row r="29" spans="1:9" x14ac:dyDescent="0.2">
      <c r="A29" s="26" t="s">
        <v>33</v>
      </c>
      <c r="B29" s="26"/>
      <c r="C29" s="26"/>
      <c r="D29" s="32"/>
      <c r="E29" s="33">
        <f>SUM(E27:E28)</f>
        <v>397.82299499999999</v>
      </c>
      <c r="F29" s="34">
        <f>SUM(F27:F28)</f>
        <v>9.8271974128706301</v>
      </c>
      <c r="G29" s="33"/>
      <c r="H29" s="18"/>
      <c r="I29" s="18"/>
    </row>
    <row r="30" spans="1:9" x14ac:dyDescent="0.2">
      <c r="A30" s="27"/>
      <c r="B30" s="27"/>
      <c r="C30" s="27"/>
      <c r="D30" s="28"/>
      <c r="E30" s="29"/>
      <c r="F30" s="30"/>
      <c r="G30" s="29"/>
    </row>
    <row r="31" spans="1:9" x14ac:dyDescent="0.2">
      <c r="A31" s="26" t="s">
        <v>35</v>
      </c>
      <c r="B31" s="26"/>
      <c r="C31" s="26"/>
      <c r="D31" s="32"/>
      <c r="E31" s="33">
        <f>E24+E29</f>
        <v>3707.7480249999999</v>
      </c>
      <c r="F31" s="34">
        <f>F24+F29</f>
        <v>91.590411456371911</v>
      </c>
      <c r="G31" s="33"/>
      <c r="H31" s="18"/>
      <c r="I31" s="18"/>
    </row>
    <row r="32" spans="1:9" x14ac:dyDescent="0.2">
      <c r="A32" s="26"/>
      <c r="B32" s="26"/>
      <c r="C32" s="26"/>
      <c r="D32" s="32"/>
      <c r="E32" s="33"/>
      <c r="F32" s="34"/>
      <c r="G32" s="33"/>
      <c r="H32" s="18"/>
      <c r="I32" s="18"/>
    </row>
    <row r="33" spans="1:9" x14ac:dyDescent="0.2">
      <c r="A33" s="26" t="s">
        <v>37</v>
      </c>
      <c r="B33" s="26"/>
      <c r="C33" s="26"/>
      <c r="D33" s="32"/>
      <c r="E33" s="33">
        <f>E35-(E24+E29)</f>
        <v>340.43558510000003</v>
      </c>
      <c r="F33" s="34">
        <f>F35-(F24+F29)</f>
        <v>8.4095885436280895</v>
      </c>
      <c r="G33" s="33"/>
      <c r="H33" s="18"/>
      <c r="I33" s="18"/>
    </row>
    <row r="34" spans="1:9" x14ac:dyDescent="0.2">
      <c r="A34" s="26"/>
      <c r="B34" s="26"/>
      <c r="C34" s="26"/>
      <c r="D34" s="32"/>
      <c r="E34" s="33"/>
      <c r="F34" s="34"/>
      <c r="G34" s="33"/>
      <c r="H34" s="18"/>
      <c r="I34" s="18"/>
    </row>
    <row r="35" spans="1:9" x14ac:dyDescent="0.2">
      <c r="A35" s="35" t="s">
        <v>36</v>
      </c>
      <c r="B35" s="35"/>
      <c r="C35" s="35"/>
      <c r="D35" s="36"/>
      <c r="E35" s="37">
        <v>4048.1836100999999</v>
      </c>
      <c r="F35" s="38">
        <v>100</v>
      </c>
      <c r="G35" s="37"/>
      <c r="H35" s="18"/>
      <c r="I35" s="18"/>
    </row>
    <row r="37" spans="1:9" x14ac:dyDescent="0.2">
      <c r="A37" s="18" t="s">
        <v>38</v>
      </c>
    </row>
    <row r="39" spans="1:9" x14ac:dyDescent="0.2">
      <c r="A39" s="18" t="s">
        <v>39</v>
      </c>
    </row>
    <row r="40" spans="1:9" x14ac:dyDescent="0.2">
      <c r="A40" s="18" t="s">
        <v>40</v>
      </c>
    </row>
    <row r="41" spans="1:9" x14ac:dyDescent="0.2">
      <c r="A41" s="18" t="s">
        <v>41</v>
      </c>
      <c r="B41" s="18"/>
      <c r="C41" s="39" t="s">
        <v>43</v>
      </c>
      <c r="D41" s="19" t="s">
        <v>42</v>
      </c>
    </row>
    <row r="42" spans="1:9" x14ac:dyDescent="0.2">
      <c r="A42" s="9" t="s">
        <v>66</v>
      </c>
      <c r="C42" s="40">
        <v>12.4702</v>
      </c>
      <c r="D42" s="40">
        <v>12.7227</v>
      </c>
    </row>
    <row r="43" spans="1:9" x14ac:dyDescent="0.2">
      <c r="A43" s="9" t="s">
        <v>1038</v>
      </c>
      <c r="C43" s="40">
        <v>10.734299999999999</v>
      </c>
      <c r="D43" s="40">
        <v>10.951599999999999</v>
      </c>
    </row>
    <row r="44" spans="1:9" x14ac:dyDescent="0.2">
      <c r="A44" s="9" t="s">
        <v>68</v>
      </c>
      <c r="C44" s="40">
        <v>10.5212</v>
      </c>
      <c r="D44" s="40">
        <v>10.359500000000001</v>
      </c>
    </row>
    <row r="45" spans="1:9" x14ac:dyDescent="0.2">
      <c r="A45" s="9" t="s">
        <v>69</v>
      </c>
      <c r="C45" s="40">
        <v>12.5467</v>
      </c>
      <c r="D45" s="40">
        <v>12.8169</v>
      </c>
    </row>
    <row r="46" spans="1:9" x14ac:dyDescent="0.2">
      <c r="A46" s="9" t="s">
        <v>73</v>
      </c>
      <c r="C46" s="40">
        <v>10.807</v>
      </c>
      <c r="D46" s="40">
        <v>11.0397</v>
      </c>
    </row>
    <row r="47" spans="1:9" x14ac:dyDescent="0.2">
      <c r="A47" s="9" t="s">
        <v>71</v>
      </c>
      <c r="C47" s="40">
        <v>10.596399999999999</v>
      </c>
      <c r="D47" s="40">
        <v>10.451599999999999</v>
      </c>
    </row>
    <row r="49" spans="1:6" x14ac:dyDescent="0.2">
      <c r="A49" s="18" t="s">
        <v>45</v>
      </c>
    </row>
    <row r="50" spans="1:6" x14ac:dyDescent="0.2">
      <c r="A50" s="82" t="s">
        <v>63</v>
      </c>
      <c r="B50" s="83"/>
      <c r="C50" s="43" t="s">
        <v>64</v>
      </c>
    </row>
    <row r="51" spans="1:6" x14ac:dyDescent="0.2">
      <c r="A51" s="78" t="s">
        <v>68</v>
      </c>
      <c r="B51" s="79"/>
      <c r="C51" s="44">
        <v>0.37</v>
      </c>
    </row>
    <row r="52" spans="1:6" x14ac:dyDescent="0.2">
      <c r="A52" s="78" t="s">
        <v>71</v>
      </c>
      <c r="B52" s="79"/>
      <c r="C52" s="44">
        <v>0.37</v>
      </c>
    </row>
    <row r="53" spans="1:6" x14ac:dyDescent="0.2">
      <c r="A53" s="9" t="s">
        <v>65</v>
      </c>
    </row>
    <row r="54" spans="1:6" x14ac:dyDescent="0.2">
      <c r="A54" s="9" t="s">
        <v>44</v>
      </c>
    </row>
    <row r="56" spans="1:6" x14ac:dyDescent="0.2">
      <c r="A56" s="18" t="s">
        <v>803</v>
      </c>
      <c r="D56" s="42">
        <v>0.27803413854794501</v>
      </c>
      <c r="E56" s="13" t="s">
        <v>47</v>
      </c>
    </row>
    <row r="58" spans="1:6" x14ac:dyDescent="0.2">
      <c r="A58" s="18" t="s">
        <v>48</v>
      </c>
      <c r="D58" s="41" t="s">
        <v>46</v>
      </c>
    </row>
    <row r="60" spans="1:6" x14ac:dyDescent="0.2">
      <c r="A60" s="47" t="s">
        <v>804</v>
      </c>
      <c r="D60" s="9"/>
      <c r="F60" s="57"/>
    </row>
    <row r="61" spans="1:6" x14ac:dyDescent="0.2">
      <c r="A61" s="47"/>
      <c r="D61" s="9"/>
      <c r="F61" s="57"/>
    </row>
    <row r="62" spans="1:6" x14ac:dyDescent="0.2">
      <c r="A62" s="47" t="s">
        <v>805</v>
      </c>
      <c r="D62" s="9"/>
      <c r="F62" s="57"/>
    </row>
    <row r="63" spans="1:6" x14ac:dyDescent="0.2">
      <c r="A63" s="61"/>
      <c r="D63" s="9"/>
      <c r="F63" s="57"/>
    </row>
    <row r="64" spans="1:6"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47" t="s">
        <v>1039</v>
      </c>
      <c r="D76" s="9"/>
      <c r="F76" s="57"/>
    </row>
    <row r="77" spans="1:6" x14ac:dyDescent="0.2">
      <c r="A77" s="58"/>
      <c r="D77" s="9"/>
      <c r="F77" s="57"/>
    </row>
    <row r="78" spans="1:6" x14ac:dyDescent="0.2">
      <c r="A78" s="47" t="s">
        <v>807</v>
      </c>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sheetData>
  <mergeCells count="4">
    <mergeCell ref="A1:G1"/>
    <mergeCell ref="A50:B50"/>
    <mergeCell ref="A51:B51"/>
    <mergeCell ref="A52:B52"/>
  </mergeCells>
  <conditionalFormatting sqref="F2:F3 F5:F59 F93:F65536">
    <cfRule type="cellIs" dxfId="115" priority="2" stopIfTrue="1" operator="between">
      <formula>0.009</formula>
      <formula>-0.009</formula>
    </cfRule>
  </conditionalFormatting>
  <conditionalFormatting sqref="F60:F92">
    <cfRule type="cellIs" dxfId="114" priority="1" stopIfTrue="1" operator="between">
      <formula>0.009</formula>
      <formula>-0.009</formula>
    </cfRule>
  </conditionalFormatting>
  <hyperlinks>
    <hyperlink ref="A61"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90"/>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1062</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911</v>
      </c>
      <c r="B7" s="27" t="s">
        <v>912</v>
      </c>
      <c r="C7" s="27" t="s">
        <v>84</v>
      </c>
      <c r="D7" s="31">
        <v>47</v>
      </c>
      <c r="E7" s="29">
        <v>618.25397999999996</v>
      </c>
      <c r="F7" s="30">
        <v>12.062156573005501</v>
      </c>
      <c r="G7" s="29">
        <v>3.7648999999999999</v>
      </c>
    </row>
    <row r="8" spans="1:7" x14ac:dyDescent="0.2">
      <c r="A8" s="27" t="s">
        <v>948</v>
      </c>
      <c r="B8" s="27" t="s">
        <v>949</v>
      </c>
      <c r="C8" s="27" t="s">
        <v>857</v>
      </c>
      <c r="D8" s="31">
        <v>38</v>
      </c>
      <c r="E8" s="29">
        <v>511.37968000000001</v>
      </c>
      <c r="F8" s="30">
        <v>9.9770352766891008</v>
      </c>
      <c r="G8" s="29">
        <v>4.7000999999999999</v>
      </c>
    </row>
    <row r="9" spans="1:7" x14ac:dyDescent="0.2">
      <c r="A9" s="27" t="s">
        <v>940</v>
      </c>
      <c r="B9" s="27" t="s">
        <v>941</v>
      </c>
      <c r="C9" s="27" t="s">
        <v>84</v>
      </c>
      <c r="D9" s="31">
        <v>47</v>
      </c>
      <c r="E9" s="29">
        <v>476.03386</v>
      </c>
      <c r="F9" s="30">
        <v>9.2874371037161296</v>
      </c>
      <c r="G9" s="29">
        <v>4.2141000000000002</v>
      </c>
    </row>
    <row r="10" spans="1:7" x14ac:dyDescent="0.2">
      <c r="A10" s="27" t="s">
        <v>1006</v>
      </c>
      <c r="B10" s="27" t="s">
        <v>1007</v>
      </c>
      <c r="C10" s="27" t="s">
        <v>917</v>
      </c>
      <c r="D10" s="31">
        <v>47</v>
      </c>
      <c r="E10" s="29">
        <v>475.50698999999997</v>
      </c>
      <c r="F10" s="30">
        <v>9.2771578517594797</v>
      </c>
      <c r="G10" s="29">
        <v>3.8001</v>
      </c>
    </row>
    <row r="11" spans="1:7" x14ac:dyDescent="0.2">
      <c r="A11" s="27" t="s">
        <v>907</v>
      </c>
      <c r="B11" s="27" t="s">
        <v>908</v>
      </c>
      <c r="C11" s="27" t="s">
        <v>84</v>
      </c>
      <c r="D11" s="31">
        <v>45</v>
      </c>
      <c r="E11" s="29">
        <v>454.83210000000003</v>
      </c>
      <c r="F11" s="30">
        <v>8.8737900314509606</v>
      </c>
      <c r="G11" s="29">
        <v>3.7000999999999999</v>
      </c>
    </row>
    <row r="12" spans="1:7" x14ac:dyDescent="0.2">
      <c r="A12" s="27" t="s">
        <v>1058</v>
      </c>
      <c r="B12" s="27" t="s">
        <v>1059</v>
      </c>
      <c r="C12" s="27" t="s">
        <v>84</v>
      </c>
      <c r="D12" s="31">
        <v>29</v>
      </c>
      <c r="E12" s="29">
        <v>388.96192000000002</v>
      </c>
      <c r="F12" s="30">
        <v>7.5886605371741096</v>
      </c>
      <c r="G12" s="29">
        <v>5.1749999999999998</v>
      </c>
    </row>
    <row r="13" spans="1:7" x14ac:dyDescent="0.2">
      <c r="A13" s="27" t="s">
        <v>1063</v>
      </c>
      <c r="B13" s="27" t="s">
        <v>1064</v>
      </c>
      <c r="C13" s="27" t="s">
        <v>84</v>
      </c>
      <c r="D13" s="31">
        <v>35</v>
      </c>
      <c r="E13" s="29">
        <v>357.16449999999998</v>
      </c>
      <c r="F13" s="30">
        <v>6.9682917711572401</v>
      </c>
      <c r="G13" s="29">
        <v>4.5250000000000004</v>
      </c>
    </row>
    <row r="14" spans="1:7" x14ac:dyDescent="0.2">
      <c r="A14" s="27" t="s">
        <v>950</v>
      </c>
      <c r="B14" s="27" t="s">
        <v>951</v>
      </c>
      <c r="C14" s="27" t="s">
        <v>84</v>
      </c>
      <c r="D14" s="31">
        <v>32</v>
      </c>
      <c r="E14" s="29">
        <v>322.95168000000001</v>
      </c>
      <c r="F14" s="30">
        <v>6.3007984674440101</v>
      </c>
      <c r="G14" s="29">
        <v>3.8500999999999999</v>
      </c>
    </row>
    <row r="15" spans="1:7" x14ac:dyDescent="0.2">
      <c r="A15" s="27" t="s">
        <v>936</v>
      </c>
      <c r="B15" s="27" t="s">
        <v>937</v>
      </c>
      <c r="C15" s="27" t="s">
        <v>84</v>
      </c>
      <c r="D15" s="31">
        <v>24</v>
      </c>
      <c r="E15" s="29">
        <v>241.89071999999999</v>
      </c>
      <c r="F15" s="30">
        <v>4.7192963289892997</v>
      </c>
      <c r="G15" s="29">
        <v>3.5998999999999999</v>
      </c>
    </row>
    <row r="16" spans="1:7" x14ac:dyDescent="0.2">
      <c r="A16" s="27" t="s">
        <v>1003</v>
      </c>
      <c r="B16" s="27" t="s">
        <v>1004</v>
      </c>
      <c r="C16" s="27" t="s">
        <v>1005</v>
      </c>
      <c r="D16" s="31">
        <v>22</v>
      </c>
      <c r="E16" s="29">
        <v>223.42671999999999</v>
      </c>
      <c r="F16" s="30">
        <v>4.3590630491906497</v>
      </c>
      <c r="G16" s="29">
        <v>3.6999</v>
      </c>
    </row>
    <row r="17" spans="1:9" x14ac:dyDescent="0.2">
      <c r="A17" s="27" t="s">
        <v>905</v>
      </c>
      <c r="B17" s="27" t="s">
        <v>906</v>
      </c>
      <c r="C17" s="27" t="s">
        <v>84</v>
      </c>
      <c r="D17" s="31">
        <v>8</v>
      </c>
      <c r="E17" s="29">
        <v>81.071839999999995</v>
      </c>
      <c r="F17" s="30">
        <v>1.58171440763171</v>
      </c>
      <c r="G17" s="29">
        <v>4.0999999999999996</v>
      </c>
    </row>
    <row r="18" spans="1:9" x14ac:dyDescent="0.2">
      <c r="A18" s="27" t="s">
        <v>1045</v>
      </c>
      <c r="B18" s="27" t="s">
        <v>1046</v>
      </c>
      <c r="C18" s="27" t="s">
        <v>971</v>
      </c>
      <c r="D18" s="31">
        <v>5</v>
      </c>
      <c r="E18" s="29">
        <v>66.167749999999998</v>
      </c>
      <c r="F18" s="30">
        <v>1.2909350952880001</v>
      </c>
      <c r="G18" s="29">
        <v>4.6548999999999996</v>
      </c>
    </row>
    <row r="19" spans="1:9" x14ac:dyDescent="0.2">
      <c r="A19" s="27" t="s">
        <v>890</v>
      </c>
      <c r="B19" s="27" t="s">
        <v>891</v>
      </c>
      <c r="C19" s="27" t="s">
        <v>892</v>
      </c>
      <c r="D19" s="31">
        <v>6</v>
      </c>
      <c r="E19" s="29">
        <v>60.710700000000003</v>
      </c>
      <c r="F19" s="30">
        <v>1.1844678606949901</v>
      </c>
      <c r="G19" s="29">
        <v>4.2649999999999997</v>
      </c>
    </row>
    <row r="20" spans="1:9" x14ac:dyDescent="0.2">
      <c r="A20" s="27" t="s">
        <v>1052</v>
      </c>
      <c r="B20" s="27" t="s">
        <v>1053</v>
      </c>
      <c r="C20" s="27" t="s">
        <v>857</v>
      </c>
      <c r="D20" s="31">
        <v>4</v>
      </c>
      <c r="E20" s="29">
        <v>40.866999999999997</v>
      </c>
      <c r="F20" s="30">
        <v>0.79731658608815503</v>
      </c>
      <c r="G20" s="29">
        <v>4.6399999999999997</v>
      </c>
    </row>
    <row r="21" spans="1:9" x14ac:dyDescent="0.2">
      <c r="A21" s="27" t="s">
        <v>1036</v>
      </c>
      <c r="B21" s="27" t="s">
        <v>1037</v>
      </c>
      <c r="C21" s="27" t="s">
        <v>857</v>
      </c>
      <c r="D21" s="31">
        <v>31</v>
      </c>
      <c r="E21" s="29">
        <v>31.29946</v>
      </c>
      <c r="F21" s="30">
        <v>0.610653549161983</v>
      </c>
      <c r="G21" s="29">
        <v>3.5951</v>
      </c>
    </row>
    <row r="22" spans="1:9" x14ac:dyDescent="0.2">
      <c r="A22" s="27" t="s">
        <v>1030</v>
      </c>
      <c r="B22" s="27" t="s">
        <v>1031</v>
      </c>
      <c r="C22" s="27" t="s">
        <v>84</v>
      </c>
      <c r="D22" s="31">
        <v>1</v>
      </c>
      <c r="E22" s="29">
        <v>13.2195</v>
      </c>
      <c r="F22" s="30">
        <v>0.25791290307075099</v>
      </c>
      <c r="G22" s="29">
        <v>4.5750000000000002</v>
      </c>
    </row>
    <row r="23" spans="1:9" x14ac:dyDescent="0.2">
      <c r="A23" s="27" t="s">
        <v>893</v>
      </c>
      <c r="B23" s="27" t="s">
        <v>894</v>
      </c>
      <c r="C23" s="27" t="s">
        <v>885</v>
      </c>
      <c r="D23" s="31">
        <v>1</v>
      </c>
      <c r="E23" s="29">
        <v>10.152900000000001</v>
      </c>
      <c r="F23" s="30">
        <v>0.198083430809564</v>
      </c>
      <c r="G23" s="29">
        <v>4.6349999999999998</v>
      </c>
    </row>
    <row r="24" spans="1:9" x14ac:dyDescent="0.2">
      <c r="A24" s="26" t="s">
        <v>33</v>
      </c>
      <c r="B24" s="26"/>
      <c r="C24" s="26"/>
      <c r="D24" s="32"/>
      <c r="E24" s="33">
        <f>SUM(E6:E23)</f>
        <v>4373.8912999999993</v>
      </c>
      <c r="F24" s="34">
        <f>SUM(F6:F23)</f>
        <v>85.334770823321648</v>
      </c>
      <c r="G24" s="33"/>
      <c r="H24" s="18"/>
      <c r="I24" s="18"/>
    </row>
    <row r="25" spans="1:9" x14ac:dyDescent="0.2">
      <c r="A25" s="27"/>
      <c r="B25" s="27"/>
      <c r="C25" s="27"/>
      <c r="D25" s="28"/>
      <c r="E25" s="29"/>
      <c r="F25" s="30"/>
      <c r="G25" s="29"/>
    </row>
    <row r="26" spans="1:9" x14ac:dyDescent="0.2">
      <c r="A26" s="26" t="s">
        <v>35</v>
      </c>
      <c r="B26" s="26"/>
      <c r="C26" s="26"/>
      <c r="D26" s="32"/>
      <c r="E26" s="33">
        <f>E24</f>
        <v>4373.8912999999993</v>
      </c>
      <c r="F26" s="34">
        <f>F24</f>
        <v>85.334770823321648</v>
      </c>
      <c r="G26" s="33"/>
      <c r="H26" s="18"/>
      <c r="I26" s="18"/>
    </row>
    <row r="27" spans="1:9" x14ac:dyDescent="0.2">
      <c r="A27" s="26"/>
      <c r="B27" s="26"/>
      <c r="C27" s="26"/>
      <c r="D27" s="32"/>
      <c r="E27" s="33"/>
      <c r="F27" s="34"/>
      <c r="G27" s="33"/>
      <c r="H27" s="18"/>
      <c r="I27" s="18"/>
    </row>
    <row r="28" spans="1:9" x14ac:dyDescent="0.2">
      <c r="A28" s="26" t="s">
        <v>37</v>
      </c>
      <c r="B28" s="26"/>
      <c r="C28" s="26"/>
      <c r="D28" s="32"/>
      <c r="E28" s="33">
        <f>E30-(E24)</f>
        <v>751.67622400000073</v>
      </c>
      <c r="F28" s="34">
        <f>F30-(F24)</f>
        <v>14.665229176678352</v>
      </c>
      <c r="G28" s="33"/>
      <c r="H28" s="18"/>
      <c r="I28" s="18"/>
    </row>
    <row r="29" spans="1:9" x14ac:dyDescent="0.2">
      <c r="A29" s="26"/>
      <c r="B29" s="26"/>
      <c r="C29" s="26"/>
      <c r="D29" s="32"/>
      <c r="E29" s="33"/>
      <c r="F29" s="34"/>
      <c r="G29" s="33"/>
      <c r="H29" s="18"/>
      <c r="I29" s="18"/>
    </row>
    <row r="30" spans="1:9" x14ac:dyDescent="0.2">
      <c r="A30" s="35" t="s">
        <v>36</v>
      </c>
      <c r="B30" s="35"/>
      <c r="C30" s="35"/>
      <c r="D30" s="36"/>
      <c r="E30" s="37">
        <v>5125.567524</v>
      </c>
      <c r="F30" s="38">
        <v>100</v>
      </c>
      <c r="G30" s="37"/>
      <c r="H30" s="18"/>
      <c r="I30" s="18"/>
    </row>
    <row r="32" spans="1:9" x14ac:dyDescent="0.2">
      <c r="A32" s="18" t="s">
        <v>38</v>
      </c>
    </row>
    <row r="34" spans="1:4" x14ac:dyDescent="0.2">
      <c r="A34" s="18" t="s">
        <v>39</v>
      </c>
    </row>
    <row r="35" spans="1:4" x14ac:dyDescent="0.2">
      <c r="A35" s="18" t="s">
        <v>40</v>
      </c>
    </row>
    <row r="36" spans="1:4" x14ac:dyDescent="0.2">
      <c r="A36" s="18" t="s">
        <v>41</v>
      </c>
      <c r="B36" s="18"/>
      <c r="C36" s="39" t="s">
        <v>43</v>
      </c>
      <c r="D36" s="19" t="s">
        <v>42</v>
      </c>
    </row>
    <row r="37" spans="1:4" x14ac:dyDescent="0.2">
      <c r="A37" s="9" t="s">
        <v>66</v>
      </c>
      <c r="C37" s="40">
        <v>12.5496</v>
      </c>
      <c r="D37" s="40">
        <v>12.7944</v>
      </c>
    </row>
    <row r="38" spans="1:4" x14ac:dyDescent="0.2">
      <c r="A38" s="9" t="s">
        <v>1038</v>
      </c>
      <c r="C38" s="40">
        <v>10.8179</v>
      </c>
      <c r="D38" s="40">
        <v>10.2333</v>
      </c>
    </row>
    <row r="39" spans="1:4" x14ac:dyDescent="0.2">
      <c r="A39" s="9" t="s">
        <v>68</v>
      </c>
      <c r="C39" s="40">
        <v>10.4023</v>
      </c>
      <c r="D39" s="40">
        <v>10.2332</v>
      </c>
    </row>
    <row r="40" spans="1:4" x14ac:dyDescent="0.2">
      <c r="A40" s="9" t="s">
        <v>69</v>
      </c>
      <c r="C40" s="40">
        <v>12.643800000000001</v>
      </c>
      <c r="D40" s="40">
        <v>12.909800000000001</v>
      </c>
    </row>
    <row r="42" spans="1:4" x14ac:dyDescent="0.2">
      <c r="A42" s="18" t="s">
        <v>45</v>
      </c>
    </row>
    <row r="43" spans="1:4" x14ac:dyDescent="0.2">
      <c r="A43" s="82" t="s">
        <v>63</v>
      </c>
      <c r="B43" s="83"/>
      <c r="C43" s="43" t="s">
        <v>64</v>
      </c>
    </row>
    <row r="44" spans="1:4" x14ac:dyDescent="0.2">
      <c r="A44" s="78" t="s">
        <v>1038</v>
      </c>
      <c r="B44" s="79"/>
      <c r="C44" s="44">
        <v>0.79500000000000004</v>
      </c>
    </row>
    <row r="45" spans="1:4" x14ac:dyDescent="0.2">
      <c r="A45" s="78" t="s">
        <v>68</v>
      </c>
      <c r="B45" s="79"/>
      <c r="C45" s="44">
        <v>0.37</v>
      </c>
    </row>
    <row r="46" spans="1:4" x14ac:dyDescent="0.2">
      <c r="A46" s="9" t="s">
        <v>65</v>
      </c>
    </row>
    <row r="47" spans="1:4" x14ac:dyDescent="0.2">
      <c r="A47" s="9" t="s">
        <v>44</v>
      </c>
    </row>
    <row r="49" spans="1:6" x14ac:dyDescent="0.2">
      <c r="A49" s="18" t="s">
        <v>803</v>
      </c>
      <c r="D49" s="42">
        <v>0.26259082802739703</v>
      </c>
      <c r="E49" s="13" t="s">
        <v>47</v>
      </c>
    </row>
    <row r="51" spans="1:6" x14ac:dyDescent="0.2">
      <c r="A51" s="18" t="s">
        <v>48</v>
      </c>
      <c r="D51" s="41" t="s">
        <v>46</v>
      </c>
    </row>
    <row r="53" spans="1:6" x14ac:dyDescent="0.2">
      <c r="A53" s="47" t="s">
        <v>804</v>
      </c>
      <c r="D53" s="9"/>
      <c r="F53" s="57"/>
    </row>
    <row r="54" spans="1:6" x14ac:dyDescent="0.2">
      <c r="A54" s="47"/>
      <c r="D54" s="9"/>
      <c r="F54" s="57"/>
    </row>
    <row r="55" spans="1:6" x14ac:dyDescent="0.2">
      <c r="A55" s="47" t="s">
        <v>805</v>
      </c>
      <c r="D55" s="9"/>
      <c r="F55" s="57"/>
    </row>
    <row r="56" spans="1:6" x14ac:dyDescent="0.2">
      <c r="A56" s="61"/>
      <c r="D56" s="9"/>
      <c r="F56" s="57"/>
    </row>
    <row r="57" spans="1:6" x14ac:dyDescent="0.2">
      <c r="A57" s="58"/>
      <c r="D57" s="9"/>
      <c r="F57" s="57"/>
    </row>
    <row r="58" spans="1:6" x14ac:dyDescent="0.2">
      <c r="A58" s="58"/>
      <c r="D58" s="9"/>
      <c r="F58" s="57"/>
    </row>
    <row r="59" spans="1:6" x14ac:dyDescent="0.2">
      <c r="A59" s="58"/>
      <c r="D59" s="9"/>
      <c r="F59" s="57"/>
    </row>
    <row r="60" spans="1:6" x14ac:dyDescent="0.2">
      <c r="A60" s="58"/>
      <c r="D60" s="9"/>
      <c r="F60" s="57"/>
    </row>
    <row r="61" spans="1:6" x14ac:dyDescent="0.2">
      <c r="A61" s="58"/>
      <c r="D61" s="9"/>
      <c r="F61" s="57"/>
    </row>
    <row r="62" spans="1:6" x14ac:dyDescent="0.2">
      <c r="A62" s="58"/>
      <c r="D62" s="9"/>
      <c r="F62" s="57"/>
    </row>
    <row r="63" spans="1:6" x14ac:dyDescent="0.2">
      <c r="A63" s="58"/>
      <c r="D63" s="9"/>
      <c r="F63" s="57"/>
    </row>
    <row r="64" spans="1:6"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47" t="s">
        <v>1039</v>
      </c>
      <c r="D69" s="9"/>
      <c r="F69" s="57"/>
    </row>
    <row r="70" spans="1:6" x14ac:dyDescent="0.2">
      <c r="A70" s="58"/>
      <c r="D70" s="9"/>
      <c r="F70" s="57"/>
    </row>
    <row r="71" spans="1:6" x14ac:dyDescent="0.2">
      <c r="A71" s="47" t="s">
        <v>807</v>
      </c>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D85" s="9"/>
      <c r="F85" s="57"/>
    </row>
    <row r="86" spans="1:6" x14ac:dyDescent="0.2">
      <c r="D86" s="9"/>
      <c r="F86" s="57"/>
    </row>
    <row r="87" spans="1:6" x14ac:dyDescent="0.2">
      <c r="D87" s="9"/>
      <c r="F87" s="57"/>
    </row>
    <row r="88" spans="1:6" x14ac:dyDescent="0.2">
      <c r="D88" s="9"/>
      <c r="F88" s="57"/>
    </row>
    <row r="89" spans="1:6" x14ac:dyDescent="0.2">
      <c r="D89" s="9"/>
      <c r="F89" s="57"/>
    </row>
    <row r="90" spans="1:6" x14ac:dyDescent="0.2">
      <c r="D90" s="9"/>
      <c r="F90" s="57"/>
    </row>
  </sheetData>
  <mergeCells count="4">
    <mergeCell ref="A1:G1"/>
    <mergeCell ref="A43:B43"/>
    <mergeCell ref="A44:B44"/>
    <mergeCell ref="A45:B45"/>
  </mergeCells>
  <conditionalFormatting sqref="F2:F3 F5:F52 F91:F65536">
    <cfRule type="cellIs" dxfId="113" priority="3" stopIfTrue="1" operator="between">
      <formula>0.009</formula>
      <formula>-0.009</formula>
    </cfRule>
  </conditionalFormatting>
  <conditionalFormatting sqref="F90">
    <cfRule type="cellIs" dxfId="112" priority="2" stopIfTrue="1" operator="between">
      <formula>0.009</formula>
      <formula>-0.009</formula>
    </cfRule>
  </conditionalFormatting>
  <conditionalFormatting sqref="F53:F89">
    <cfRule type="cellIs" dxfId="111" priority="1" stopIfTrue="1" operator="between">
      <formula>0.009</formula>
      <formula>-0.009</formula>
    </cfRule>
  </conditionalFormatting>
  <hyperlinks>
    <hyperlink ref="A54"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6"/>
  <sheetViews>
    <sheetView workbookViewId="0">
      <selection sqref="A1:G1"/>
    </sheetView>
  </sheetViews>
  <sheetFormatPr defaultColWidth="9.109375" defaultRowHeight="10.199999999999999" x14ac:dyDescent="0.2"/>
  <cols>
    <col min="1" max="1" width="38.6640625" style="9" bestFit="1" customWidth="1"/>
    <col min="2" max="2" width="52.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1065</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948</v>
      </c>
      <c r="B7" s="27" t="s">
        <v>949</v>
      </c>
      <c r="C7" s="27" t="s">
        <v>857</v>
      </c>
      <c r="D7" s="31">
        <v>26</v>
      </c>
      <c r="E7" s="29">
        <v>349.89136000000002</v>
      </c>
      <c r="F7" s="30">
        <v>12.0743809250729</v>
      </c>
      <c r="G7" s="29">
        <v>4.7000999999999999</v>
      </c>
    </row>
    <row r="8" spans="1:7" x14ac:dyDescent="0.2">
      <c r="A8" s="27" t="s">
        <v>940</v>
      </c>
      <c r="B8" s="27" t="s">
        <v>941</v>
      </c>
      <c r="C8" s="27" t="s">
        <v>84</v>
      </c>
      <c r="D8" s="31">
        <v>27</v>
      </c>
      <c r="E8" s="29">
        <v>273.46625999999998</v>
      </c>
      <c r="F8" s="30">
        <v>9.43703152142721</v>
      </c>
      <c r="G8" s="29">
        <v>4.2141000000000002</v>
      </c>
    </row>
    <row r="9" spans="1:7" x14ac:dyDescent="0.2">
      <c r="A9" s="27" t="s">
        <v>1006</v>
      </c>
      <c r="B9" s="27" t="s">
        <v>1007</v>
      </c>
      <c r="C9" s="27" t="s">
        <v>917</v>
      </c>
      <c r="D9" s="31">
        <v>27</v>
      </c>
      <c r="E9" s="29">
        <v>273.16359</v>
      </c>
      <c r="F9" s="30">
        <v>9.4265866997128605</v>
      </c>
      <c r="G9" s="29">
        <v>3.8001</v>
      </c>
    </row>
    <row r="10" spans="1:7" x14ac:dyDescent="0.2">
      <c r="A10" s="27" t="s">
        <v>1060</v>
      </c>
      <c r="B10" s="27" t="s">
        <v>1061</v>
      </c>
      <c r="C10" s="27" t="s">
        <v>857</v>
      </c>
      <c r="D10" s="31">
        <v>26</v>
      </c>
      <c r="E10" s="29">
        <v>264.72836000000001</v>
      </c>
      <c r="F10" s="30">
        <v>9.1354958302195293</v>
      </c>
      <c r="G10" s="29">
        <v>4.2050000000000001</v>
      </c>
    </row>
    <row r="11" spans="1:7" x14ac:dyDescent="0.2">
      <c r="A11" s="27" t="s">
        <v>936</v>
      </c>
      <c r="B11" s="27" t="s">
        <v>937</v>
      </c>
      <c r="C11" s="27" t="s">
        <v>84</v>
      </c>
      <c r="D11" s="31">
        <v>26</v>
      </c>
      <c r="E11" s="29">
        <v>262.04827999999998</v>
      </c>
      <c r="F11" s="30">
        <v>9.0430091028260104</v>
      </c>
      <c r="G11" s="29">
        <v>3.5998999999999999</v>
      </c>
    </row>
    <row r="12" spans="1:7" x14ac:dyDescent="0.2">
      <c r="A12" s="27" t="s">
        <v>946</v>
      </c>
      <c r="B12" s="27" t="s">
        <v>947</v>
      </c>
      <c r="C12" s="27" t="s">
        <v>917</v>
      </c>
      <c r="D12" s="31">
        <v>26</v>
      </c>
      <c r="E12" s="29">
        <v>261.94011999999998</v>
      </c>
      <c r="F12" s="30">
        <v>9.0392766155737991</v>
      </c>
      <c r="G12" s="29">
        <v>3.5649000000000002</v>
      </c>
    </row>
    <row r="13" spans="1:7" x14ac:dyDescent="0.2">
      <c r="A13" s="27" t="s">
        <v>893</v>
      </c>
      <c r="B13" s="27" t="s">
        <v>894</v>
      </c>
      <c r="C13" s="27" t="s">
        <v>885</v>
      </c>
      <c r="D13" s="31">
        <v>24</v>
      </c>
      <c r="E13" s="29">
        <v>243.6696</v>
      </c>
      <c r="F13" s="30">
        <v>8.4087802861441094</v>
      </c>
      <c r="G13" s="29">
        <v>4.6349999999999998</v>
      </c>
    </row>
    <row r="14" spans="1:7" x14ac:dyDescent="0.2">
      <c r="A14" s="27" t="s">
        <v>950</v>
      </c>
      <c r="B14" s="27" t="s">
        <v>951</v>
      </c>
      <c r="C14" s="27" t="s">
        <v>84</v>
      </c>
      <c r="D14" s="31">
        <v>16</v>
      </c>
      <c r="E14" s="29">
        <v>161.47584000000001</v>
      </c>
      <c r="F14" s="30">
        <v>5.57236052458149</v>
      </c>
      <c r="G14" s="29">
        <v>3.8500999999999999</v>
      </c>
    </row>
    <row r="15" spans="1:7" x14ac:dyDescent="0.2">
      <c r="A15" s="27" t="s">
        <v>1058</v>
      </c>
      <c r="B15" s="27" t="s">
        <v>1059</v>
      </c>
      <c r="C15" s="27" t="s">
        <v>84</v>
      </c>
      <c r="D15" s="31">
        <v>10</v>
      </c>
      <c r="E15" s="29">
        <v>134.12479999999999</v>
      </c>
      <c r="F15" s="30">
        <v>4.6285050499652902</v>
      </c>
      <c r="G15" s="29">
        <v>5.1749999999999998</v>
      </c>
    </row>
    <row r="16" spans="1:7" x14ac:dyDescent="0.2">
      <c r="A16" s="27" t="s">
        <v>1043</v>
      </c>
      <c r="B16" s="27" t="s">
        <v>1044</v>
      </c>
      <c r="C16" s="27" t="s">
        <v>84</v>
      </c>
      <c r="D16" s="31">
        <v>12</v>
      </c>
      <c r="E16" s="29">
        <v>120.12792</v>
      </c>
      <c r="F16" s="30">
        <v>4.1454875188020903</v>
      </c>
      <c r="G16" s="29">
        <v>3.3984999999999999</v>
      </c>
    </row>
    <row r="17" spans="1:9" x14ac:dyDescent="0.2">
      <c r="A17" s="27" t="s">
        <v>1030</v>
      </c>
      <c r="B17" s="27" t="s">
        <v>1031</v>
      </c>
      <c r="C17" s="27" t="s">
        <v>84</v>
      </c>
      <c r="D17" s="31">
        <v>2</v>
      </c>
      <c r="E17" s="29">
        <v>26.439</v>
      </c>
      <c r="F17" s="30">
        <v>0.91238193843369897</v>
      </c>
      <c r="G17" s="29">
        <v>4.5750000000000002</v>
      </c>
    </row>
    <row r="18" spans="1:9" x14ac:dyDescent="0.2">
      <c r="A18" s="27" t="s">
        <v>1052</v>
      </c>
      <c r="B18" s="27" t="s">
        <v>1053</v>
      </c>
      <c r="C18" s="27" t="s">
        <v>857</v>
      </c>
      <c r="D18" s="31">
        <v>2</v>
      </c>
      <c r="E18" s="29">
        <v>20.433499999999999</v>
      </c>
      <c r="F18" s="30">
        <v>0.70513848250633504</v>
      </c>
      <c r="G18" s="29">
        <v>4.6399999999999997</v>
      </c>
    </row>
    <row r="19" spans="1:9" x14ac:dyDescent="0.2">
      <c r="A19" s="27" t="s">
        <v>1036</v>
      </c>
      <c r="B19" s="27" t="s">
        <v>1037</v>
      </c>
      <c r="C19" s="27" t="s">
        <v>857</v>
      </c>
      <c r="D19" s="31">
        <v>16</v>
      </c>
      <c r="E19" s="29">
        <v>16.15456</v>
      </c>
      <c r="F19" s="30">
        <v>0.55747678684305402</v>
      </c>
      <c r="G19" s="29">
        <v>3.5951</v>
      </c>
    </row>
    <row r="20" spans="1:9" x14ac:dyDescent="0.2">
      <c r="A20" s="26" t="s">
        <v>33</v>
      </c>
      <c r="B20" s="26"/>
      <c r="C20" s="26"/>
      <c r="D20" s="32"/>
      <c r="E20" s="33">
        <f>SUM(E6:E19)</f>
        <v>2407.6631899999998</v>
      </c>
      <c r="F20" s="34">
        <f>SUM(F6:F19)</f>
        <v>83.085911282108356</v>
      </c>
      <c r="G20" s="33"/>
      <c r="H20" s="18"/>
      <c r="I20" s="18"/>
    </row>
    <row r="21" spans="1:9" x14ac:dyDescent="0.2">
      <c r="A21" s="27"/>
      <c r="B21" s="27"/>
      <c r="C21" s="27"/>
      <c r="D21" s="28"/>
      <c r="E21" s="29"/>
      <c r="F21" s="30"/>
      <c r="G21" s="29"/>
    </row>
    <row r="22" spans="1:9" x14ac:dyDescent="0.2">
      <c r="A22" s="26" t="s">
        <v>35</v>
      </c>
      <c r="B22" s="26"/>
      <c r="C22" s="26"/>
      <c r="D22" s="32"/>
      <c r="E22" s="33">
        <f>E20</f>
        <v>2407.6631899999998</v>
      </c>
      <c r="F22" s="34">
        <f>F20</f>
        <v>83.085911282108356</v>
      </c>
      <c r="G22" s="33"/>
      <c r="H22" s="18"/>
      <c r="I22" s="18"/>
    </row>
    <row r="23" spans="1:9" x14ac:dyDescent="0.2">
      <c r="A23" s="26"/>
      <c r="B23" s="26"/>
      <c r="C23" s="26"/>
      <c r="D23" s="32"/>
      <c r="E23" s="33"/>
      <c r="F23" s="34"/>
      <c r="G23" s="33"/>
      <c r="H23" s="18"/>
      <c r="I23" s="18"/>
    </row>
    <row r="24" spans="1:9" x14ac:dyDescent="0.2">
      <c r="A24" s="26" t="s">
        <v>37</v>
      </c>
      <c r="B24" s="26"/>
      <c r="C24" s="26"/>
      <c r="D24" s="32"/>
      <c r="E24" s="33">
        <f>E26-(E20)</f>
        <v>490.13639220000005</v>
      </c>
      <c r="F24" s="34">
        <f>F26-(F20)</f>
        <v>16.914088717891644</v>
      </c>
      <c r="G24" s="33"/>
      <c r="H24" s="18"/>
      <c r="I24" s="18"/>
    </row>
    <row r="25" spans="1:9" x14ac:dyDescent="0.2">
      <c r="A25" s="26"/>
      <c r="B25" s="26"/>
      <c r="C25" s="26"/>
      <c r="D25" s="32"/>
      <c r="E25" s="33"/>
      <c r="F25" s="34"/>
      <c r="G25" s="33"/>
      <c r="H25" s="18"/>
      <c r="I25" s="18"/>
    </row>
    <row r="26" spans="1:9" x14ac:dyDescent="0.2">
      <c r="A26" s="35" t="s">
        <v>36</v>
      </c>
      <c r="B26" s="35"/>
      <c r="C26" s="35"/>
      <c r="D26" s="36"/>
      <c r="E26" s="37">
        <v>2897.7995821999998</v>
      </c>
      <c r="F26" s="38">
        <v>100</v>
      </c>
      <c r="G26" s="37"/>
      <c r="H26" s="18"/>
      <c r="I26" s="18"/>
    </row>
    <row r="28" spans="1:9" x14ac:dyDescent="0.2">
      <c r="A28" s="18" t="s">
        <v>38</v>
      </c>
    </row>
    <row r="30" spans="1:9" x14ac:dyDescent="0.2">
      <c r="A30" s="18" t="s">
        <v>39</v>
      </c>
    </row>
    <row r="31" spans="1:9" x14ac:dyDescent="0.2">
      <c r="A31" s="18" t="s">
        <v>40</v>
      </c>
    </row>
    <row r="32" spans="1:9" x14ac:dyDescent="0.2">
      <c r="A32" s="18" t="s">
        <v>41</v>
      </c>
      <c r="B32" s="18"/>
      <c r="C32" s="39" t="s">
        <v>43</v>
      </c>
      <c r="D32" s="19" t="s">
        <v>42</v>
      </c>
    </row>
    <row r="33" spans="1:4" x14ac:dyDescent="0.2">
      <c r="A33" s="9" t="s">
        <v>66</v>
      </c>
      <c r="C33" s="40">
        <v>12.7136</v>
      </c>
      <c r="D33" s="40">
        <v>12.967000000000001</v>
      </c>
    </row>
    <row r="34" spans="1:4" x14ac:dyDescent="0.2">
      <c r="A34" s="9" t="s">
        <v>1038</v>
      </c>
      <c r="C34" s="40">
        <v>10.8712</v>
      </c>
      <c r="D34" s="40">
        <v>10.2773</v>
      </c>
    </row>
    <row r="35" spans="1:4" x14ac:dyDescent="0.2">
      <c r="A35" s="9" t="s">
        <v>68</v>
      </c>
      <c r="C35" s="40">
        <v>10.467000000000001</v>
      </c>
      <c r="D35" s="40">
        <v>10.272</v>
      </c>
    </row>
    <row r="36" spans="1:4" x14ac:dyDescent="0.2">
      <c r="A36" s="9" t="s">
        <v>69</v>
      </c>
      <c r="C36" s="40">
        <v>12.8125</v>
      </c>
      <c r="D36" s="40">
        <v>13.0876</v>
      </c>
    </row>
    <row r="37" spans="1:4" x14ac:dyDescent="0.2">
      <c r="A37" s="9" t="s">
        <v>73</v>
      </c>
      <c r="C37" s="40">
        <v>10.957700000000001</v>
      </c>
      <c r="D37" s="40">
        <v>10.3795</v>
      </c>
    </row>
    <row r="38" spans="1:4" x14ac:dyDescent="0.2">
      <c r="A38" s="9" t="s">
        <v>71</v>
      </c>
      <c r="C38" s="40">
        <v>10.557399999999999</v>
      </c>
      <c r="D38" s="40">
        <v>10.3803</v>
      </c>
    </row>
    <row r="40" spans="1:4" x14ac:dyDescent="0.2">
      <c r="A40" s="18" t="s">
        <v>45</v>
      </c>
    </row>
    <row r="41" spans="1:4" x14ac:dyDescent="0.2">
      <c r="A41" s="82" t="s">
        <v>63</v>
      </c>
      <c r="B41" s="83"/>
      <c r="C41" s="43" t="s">
        <v>64</v>
      </c>
    </row>
    <row r="42" spans="1:4" x14ac:dyDescent="0.2">
      <c r="A42" s="78" t="s">
        <v>1038</v>
      </c>
      <c r="B42" s="79"/>
      <c r="C42" s="44">
        <v>0.81</v>
      </c>
    </row>
    <row r="43" spans="1:4" x14ac:dyDescent="0.2">
      <c r="A43" s="78" t="s">
        <v>68</v>
      </c>
      <c r="B43" s="79"/>
      <c r="C43" s="44">
        <v>0.4</v>
      </c>
    </row>
    <row r="44" spans="1:4" x14ac:dyDescent="0.2">
      <c r="A44" s="78" t="s">
        <v>73</v>
      </c>
      <c r="B44" s="79"/>
      <c r="C44" s="44">
        <v>0.81</v>
      </c>
    </row>
    <row r="45" spans="1:4" x14ac:dyDescent="0.2">
      <c r="A45" s="78" t="s">
        <v>71</v>
      </c>
      <c r="B45" s="79"/>
      <c r="C45" s="44">
        <v>0.4</v>
      </c>
    </row>
    <row r="46" spans="1:4" x14ac:dyDescent="0.2">
      <c r="A46" s="9" t="s">
        <v>65</v>
      </c>
    </row>
    <row r="47" spans="1:4" x14ac:dyDescent="0.2">
      <c r="A47" s="9" t="s">
        <v>44</v>
      </c>
    </row>
    <row r="49" spans="1:6" x14ac:dyDescent="0.2">
      <c r="A49" s="18" t="s">
        <v>803</v>
      </c>
      <c r="D49" s="42">
        <v>0.23225652594520599</v>
      </c>
      <c r="E49" s="13" t="s">
        <v>47</v>
      </c>
    </row>
    <row r="51" spans="1:6" x14ac:dyDescent="0.2">
      <c r="A51" s="18" t="s">
        <v>48</v>
      </c>
      <c r="D51" s="41" t="s">
        <v>46</v>
      </c>
    </row>
    <row r="53" spans="1:6" x14ac:dyDescent="0.2">
      <c r="A53" s="47" t="s">
        <v>804</v>
      </c>
      <c r="D53" s="9"/>
      <c r="F53" s="57"/>
    </row>
    <row r="54" spans="1:6" x14ac:dyDescent="0.2">
      <c r="A54" s="47"/>
      <c r="D54" s="9"/>
      <c r="F54" s="57"/>
    </row>
    <row r="55" spans="1:6" x14ac:dyDescent="0.2">
      <c r="A55" s="47" t="s">
        <v>805</v>
      </c>
      <c r="D55" s="9"/>
      <c r="F55" s="57"/>
    </row>
    <row r="56" spans="1:6" x14ac:dyDescent="0.2">
      <c r="A56" s="61"/>
      <c r="D56" s="9"/>
      <c r="F56" s="57"/>
    </row>
    <row r="57" spans="1:6" x14ac:dyDescent="0.2">
      <c r="A57" s="58"/>
      <c r="D57" s="9"/>
      <c r="F57" s="57"/>
    </row>
    <row r="58" spans="1:6" x14ac:dyDescent="0.2">
      <c r="A58" s="58"/>
      <c r="D58" s="9"/>
      <c r="F58" s="57"/>
    </row>
    <row r="59" spans="1:6" x14ac:dyDescent="0.2">
      <c r="A59" s="58"/>
      <c r="D59" s="9"/>
      <c r="F59" s="57"/>
    </row>
    <row r="60" spans="1:6" x14ac:dyDescent="0.2">
      <c r="A60" s="58"/>
      <c r="D60" s="9"/>
      <c r="F60" s="57"/>
    </row>
    <row r="61" spans="1:6" x14ac:dyDescent="0.2">
      <c r="A61" s="58"/>
      <c r="D61" s="9"/>
      <c r="F61" s="57"/>
    </row>
    <row r="62" spans="1:6" x14ac:dyDescent="0.2">
      <c r="A62" s="58"/>
      <c r="D62" s="9"/>
      <c r="F62" s="57"/>
    </row>
    <row r="63" spans="1:6" x14ac:dyDescent="0.2">
      <c r="A63" s="58"/>
      <c r="D63" s="9"/>
      <c r="F63" s="57"/>
    </row>
    <row r="64" spans="1:6"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47" t="s">
        <v>1039</v>
      </c>
      <c r="D69" s="9"/>
      <c r="F69" s="57"/>
    </row>
    <row r="70" spans="1:6" x14ac:dyDescent="0.2">
      <c r="A70" s="58"/>
      <c r="D70" s="9"/>
      <c r="F70" s="57"/>
    </row>
    <row r="71" spans="1:6" x14ac:dyDescent="0.2">
      <c r="A71" s="47" t="s">
        <v>807</v>
      </c>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D86" s="9"/>
      <c r="F86" s="57"/>
    </row>
  </sheetData>
  <mergeCells count="6">
    <mergeCell ref="A45:B45"/>
    <mergeCell ref="A1:G1"/>
    <mergeCell ref="A41:B41"/>
    <mergeCell ref="A42:B42"/>
    <mergeCell ref="A43:B43"/>
    <mergeCell ref="A44:B44"/>
  </mergeCells>
  <conditionalFormatting sqref="F2:F3 F5:F52 F87:F65536">
    <cfRule type="cellIs" dxfId="110" priority="2" stopIfTrue="1" operator="between">
      <formula>0.009</formula>
      <formula>-0.009</formula>
    </cfRule>
  </conditionalFormatting>
  <conditionalFormatting sqref="F53:F86">
    <cfRule type="cellIs" dxfId="109" priority="1" stopIfTrue="1" operator="between">
      <formula>0.009</formula>
      <formula>-0.009</formula>
    </cfRule>
  </conditionalFormatting>
  <hyperlinks>
    <hyperlink ref="A54"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9"/>
  <sheetViews>
    <sheetView workbookViewId="0">
      <selection sqref="A1:G1"/>
    </sheetView>
  </sheetViews>
  <sheetFormatPr defaultColWidth="9.109375" defaultRowHeight="10.199999999999999" x14ac:dyDescent="0.2"/>
  <cols>
    <col min="1" max="1" width="38.6640625" style="9" bestFit="1" customWidth="1"/>
    <col min="2" max="2" width="52.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1066</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948</v>
      </c>
      <c r="B7" s="27" t="s">
        <v>949</v>
      </c>
      <c r="C7" s="27" t="s">
        <v>857</v>
      </c>
      <c r="D7" s="31">
        <v>50</v>
      </c>
      <c r="E7" s="29">
        <v>672.86800000000005</v>
      </c>
      <c r="F7" s="30">
        <v>12.1495837219472</v>
      </c>
      <c r="G7" s="29">
        <v>4.7000999999999999</v>
      </c>
    </row>
    <row r="8" spans="1:7" x14ac:dyDescent="0.2">
      <c r="A8" s="27" t="s">
        <v>940</v>
      </c>
      <c r="B8" s="27" t="s">
        <v>941</v>
      </c>
      <c r="C8" s="27" t="s">
        <v>84</v>
      </c>
      <c r="D8" s="31">
        <v>51</v>
      </c>
      <c r="E8" s="29">
        <v>516.54737999999998</v>
      </c>
      <c r="F8" s="30">
        <v>9.3269937635056106</v>
      </c>
      <c r="G8" s="29">
        <v>4.2141000000000002</v>
      </c>
    </row>
    <row r="9" spans="1:7" x14ac:dyDescent="0.2">
      <c r="A9" s="27" t="s">
        <v>1067</v>
      </c>
      <c r="B9" s="27" t="s">
        <v>1068</v>
      </c>
      <c r="C9" s="27" t="s">
        <v>84</v>
      </c>
      <c r="D9" s="31">
        <v>50</v>
      </c>
      <c r="E9" s="29">
        <v>506.03050000000002</v>
      </c>
      <c r="F9" s="30">
        <v>9.1370966156940501</v>
      </c>
      <c r="G9" s="29">
        <v>3.8</v>
      </c>
    </row>
    <row r="10" spans="1:7" x14ac:dyDescent="0.2">
      <c r="A10" s="27" t="s">
        <v>1006</v>
      </c>
      <c r="B10" s="27" t="s">
        <v>1007</v>
      </c>
      <c r="C10" s="27" t="s">
        <v>917</v>
      </c>
      <c r="D10" s="31">
        <v>50</v>
      </c>
      <c r="E10" s="29">
        <v>505.85849999999999</v>
      </c>
      <c r="F10" s="30">
        <v>9.1339909123463308</v>
      </c>
      <c r="G10" s="29">
        <v>3.8001</v>
      </c>
    </row>
    <row r="11" spans="1:7" x14ac:dyDescent="0.2">
      <c r="A11" s="27" t="s">
        <v>936</v>
      </c>
      <c r="B11" s="27" t="s">
        <v>937</v>
      </c>
      <c r="C11" s="27" t="s">
        <v>84</v>
      </c>
      <c r="D11" s="31">
        <v>50</v>
      </c>
      <c r="E11" s="29">
        <v>503.93900000000002</v>
      </c>
      <c r="F11" s="30">
        <v>9.0993316241140505</v>
      </c>
      <c r="G11" s="29">
        <v>3.5998999999999999</v>
      </c>
    </row>
    <row r="12" spans="1:7" x14ac:dyDescent="0.2">
      <c r="A12" s="27" t="s">
        <v>1069</v>
      </c>
      <c r="B12" s="27" t="s">
        <v>1070</v>
      </c>
      <c r="C12" s="27" t="s">
        <v>84</v>
      </c>
      <c r="D12" s="31">
        <v>50</v>
      </c>
      <c r="E12" s="29">
        <v>501.01350000000002</v>
      </c>
      <c r="F12" s="30">
        <v>9.0465075825805599</v>
      </c>
      <c r="G12" s="29">
        <v>3.5</v>
      </c>
    </row>
    <row r="13" spans="1:7" x14ac:dyDescent="0.2">
      <c r="A13" s="27" t="s">
        <v>1003</v>
      </c>
      <c r="B13" s="27" t="s">
        <v>1004</v>
      </c>
      <c r="C13" s="27" t="s">
        <v>1005</v>
      </c>
      <c r="D13" s="31">
        <v>48</v>
      </c>
      <c r="E13" s="29">
        <v>487.47647999999998</v>
      </c>
      <c r="F13" s="30">
        <v>8.8020775341376591</v>
      </c>
      <c r="G13" s="29">
        <v>3.6999</v>
      </c>
    </row>
    <row r="14" spans="1:7" x14ac:dyDescent="0.2">
      <c r="A14" s="27" t="s">
        <v>950</v>
      </c>
      <c r="B14" s="27" t="s">
        <v>951</v>
      </c>
      <c r="C14" s="27" t="s">
        <v>84</v>
      </c>
      <c r="D14" s="31">
        <v>37</v>
      </c>
      <c r="E14" s="29">
        <v>373.41287999999997</v>
      </c>
      <c r="F14" s="30">
        <v>6.74249785754923</v>
      </c>
      <c r="G14" s="29">
        <v>3.8500999999999999</v>
      </c>
    </row>
    <row r="15" spans="1:7" x14ac:dyDescent="0.2">
      <c r="A15" s="27" t="s">
        <v>946</v>
      </c>
      <c r="B15" s="27" t="s">
        <v>947</v>
      </c>
      <c r="C15" s="27" t="s">
        <v>917</v>
      </c>
      <c r="D15" s="31">
        <v>20</v>
      </c>
      <c r="E15" s="29">
        <v>201.4924</v>
      </c>
      <c r="F15" s="30">
        <v>3.6382303559332301</v>
      </c>
      <c r="G15" s="29">
        <v>3.5649000000000002</v>
      </c>
    </row>
    <row r="16" spans="1:7" x14ac:dyDescent="0.2">
      <c r="A16" s="27" t="s">
        <v>1060</v>
      </c>
      <c r="B16" s="27" t="s">
        <v>1061</v>
      </c>
      <c r="C16" s="27" t="s">
        <v>857</v>
      </c>
      <c r="D16" s="31">
        <v>15</v>
      </c>
      <c r="E16" s="29">
        <v>152.72790000000001</v>
      </c>
      <c r="F16" s="30">
        <v>2.75771831581705</v>
      </c>
      <c r="G16" s="29">
        <v>4.2050000000000001</v>
      </c>
    </row>
    <row r="17" spans="1:9" x14ac:dyDescent="0.2">
      <c r="A17" s="27" t="s">
        <v>1052</v>
      </c>
      <c r="B17" s="27" t="s">
        <v>1053</v>
      </c>
      <c r="C17" s="27" t="s">
        <v>857</v>
      </c>
      <c r="D17" s="31">
        <v>6</v>
      </c>
      <c r="E17" s="29">
        <v>61.3005</v>
      </c>
      <c r="F17" s="30">
        <v>1.1068672562036299</v>
      </c>
      <c r="G17" s="29">
        <v>4.6399999999999997</v>
      </c>
    </row>
    <row r="18" spans="1:9" x14ac:dyDescent="0.2">
      <c r="A18" s="27" t="s">
        <v>1036</v>
      </c>
      <c r="B18" s="27" t="s">
        <v>1037</v>
      </c>
      <c r="C18" s="27" t="s">
        <v>857</v>
      </c>
      <c r="D18" s="31">
        <v>56</v>
      </c>
      <c r="E18" s="29">
        <v>56.540959999999998</v>
      </c>
      <c r="F18" s="30">
        <v>1.02092702764773</v>
      </c>
      <c r="G18" s="29">
        <v>3.5951</v>
      </c>
    </row>
    <row r="19" spans="1:9" x14ac:dyDescent="0.2">
      <c r="A19" s="27" t="s">
        <v>1026</v>
      </c>
      <c r="B19" s="27" t="s">
        <v>1027</v>
      </c>
      <c r="C19" s="27" t="s">
        <v>84</v>
      </c>
      <c r="D19" s="31">
        <v>3</v>
      </c>
      <c r="E19" s="29">
        <v>40.300379999999997</v>
      </c>
      <c r="F19" s="30">
        <v>0.72768037837479005</v>
      </c>
      <c r="G19" s="29">
        <v>4.4649000000000001</v>
      </c>
    </row>
    <row r="20" spans="1:9" x14ac:dyDescent="0.2">
      <c r="A20" s="27" t="s">
        <v>1043</v>
      </c>
      <c r="B20" s="27" t="s">
        <v>1044</v>
      </c>
      <c r="C20" s="27" t="s">
        <v>84</v>
      </c>
      <c r="D20" s="31">
        <v>4</v>
      </c>
      <c r="E20" s="29">
        <v>40.042639999999999</v>
      </c>
      <c r="F20" s="30">
        <v>0.723026518021058</v>
      </c>
      <c r="G20" s="29">
        <v>3.3984999999999999</v>
      </c>
    </row>
    <row r="21" spans="1:9" x14ac:dyDescent="0.2">
      <c r="A21" s="27" t="s">
        <v>1045</v>
      </c>
      <c r="B21" s="27" t="s">
        <v>1046</v>
      </c>
      <c r="C21" s="27" t="s">
        <v>971</v>
      </c>
      <c r="D21" s="31">
        <v>3</v>
      </c>
      <c r="E21" s="29">
        <v>39.700650000000003</v>
      </c>
      <c r="F21" s="30">
        <v>0.71685140471938702</v>
      </c>
      <c r="G21" s="29">
        <v>4.6548999999999996</v>
      </c>
    </row>
    <row r="22" spans="1:9" x14ac:dyDescent="0.2">
      <c r="A22" s="27" t="s">
        <v>1030</v>
      </c>
      <c r="B22" s="27" t="s">
        <v>1031</v>
      </c>
      <c r="C22" s="27" t="s">
        <v>84</v>
      </c>
      <c r="D22" s="31">
        <v>3</v>
      </c>
      <c r="E22" s="29">
        <v>39.658499999999997</v>
      </c>
      <c r="F22" s="30">
        <v>0.71609032683504703</v>
      </c>
      <c r="G22" s="29">
        <v>4.5750000000000002</v>
      </c>
    </row>
    <row r="23" spans="1:9" x14ac:dyDescent="0.2">
      <c r="A23" s="27" t="s">
        <v>890</v>
      </c>
      <c r="B23" s="27" t="s">
        <v>891</v>
      </c>
      <c r="C23" s="27" t="s">
        <v>892</v>
      </c>
      <c r="D23" s="31">
        <v>1</v>
      </c>
      <c r="E23" s="29">
        <v>10.118449999999999</v>
      </c>
      <c r="F23" s="30">
        <v>0.18270293045788599</v>
      </c>
      <c r="G23" s="29">
        <v>4.2649999999999997</v>
      </c>
    </row>
    <row r="24" spans="1:9" x14ac:dyDescent="0.2">
      <c r="A24" s="26" t="s">
        <v>33</v>
      </c>
      <c r="B24" s="26"/>
      <c r="C24" s="26"/>
      <c r="D24" s="32"/>
      <c r="E24" s="33">
        <f>SUM(E6:E23)</f>
        <v>4709.0286199999982</v>
      </c>
      <c r="F24" s="34">
        <f>SUM(F6:F23)</f>
        <v>85.02817412588449</v>
      </c>
      <c r="G24" s="33"/>
      <c r="H24" s="18"/>
      <c r="I24" s="18"/>
    </row>
    <row r="25" spans="1:9" x14ac:dyDescent="0.2">
      <c r="A25" s="27"/>
      <c r="B25" s="27"/>
      <c r="C25" s="27"/>
      <c r="D25" s="28"/>
      <c r="E25" s="29"/>
      <c r="F25" s="30"/>
      <c r="G25" s="29"/>
    </row>
    <row r="26" spans="1:9" x14ac:dyDescent="0.2">
      <c r="A26" s="26" t="s">
        <v>1071</v>
      </c>
      <c r="B26" s="27"/>
      <c r="C26" s="27"/>
      <c r="D26" s="28"/>
      <c r="E26" s="29"/>
      <c r="F26" s="30"/>
      <c r="G26" s="29"/>
    </row>
    <row r="27" spans="1:9" x14ac:dyDescent="0.2">
      <c r="A27" s="27" t="s">
        <v>1072</v>
      </c>
      <c r="B27" s="27" t="s">
        <v>1073</v>
      </c>
      <c r="C27" s="27" t="s">
        <v>84</v>
      </c>
      <c r="D27" s="31">
        <v>50</v>
      </c>
      <c r="E27" s="29">
        <v>505.3845</v>
      </c>
      <c r="F27" s="30">
        <v>9.1254321717252793</v>
      </c>
      <c r="G27" s="29">
        <v>4.5248999999999997</v>
      </c>
    </row>
    <row r="28" spans="1:9" x14ac:dyDescent="0.2">
      <c r="A28" s="26" t="s">
        <v>33</v>
      </c>
      <c r="B28" s="26"/>
      <c r="C28" s="26"/>
      <c r="D28" s="32"/>
      <c r="E28" s="33">
        <f>SUM(E26:E27)</f>
        <v>505.3845</v>
      </c>
      <c r="F28" s="34">
        <f>SUM(F26:F27)</f>
        <v>9.1254321717252793</v>
      </c>
      <c r="G28" s="33"/>
      <c r="H28" s="18"/>
      <c r="I28" s="18"/>
    </row>
    <row r="29" spans="1:9" x14ac:dyDescent="0.2">
      <c r="A29" s="27"/>
      <c r="B29" s="27"/>
      <c r="C29" s="27"/>
      <c r="D29" s="28"/>
      <c r="E29" s="29"/>
      <c r="F29" s="30"/>
      <c r="G29" s="29"/>
    </row>
    <row r="30" spans="1:9" x14ac:dyDescent="0.2">
      <c r="A30" s="26" t="s">
        <v>35</v>
      </c>
      <c r="B30" s="26"/>
      <c r="C30" s="26"/>
      <c r="D30" s="32"/>
      <c r="E30" s="33">
        <f>E24+E28</f>
        <v>5214.4131199999983</v>
      </c>
      <c r="F30" s="34">
        <f>F24+F28</f>
        <v>94.15360629760977</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E34-(E24+E28)</f>
        <v>323.7848578000021</v>
      </c>
      <c r="F32" s="34">
        <f>F34-(F24+F28)</f>
        <v>5.8463937023902304</v>
      </c>
      <c r="G32" s="33"/>
      <c r="H32" s="18"/>
      <c r="I32" s="18"/>
    </row>
    <row r="33" spans="1:9" x14ac:dyDescent="0.2">
      <c r="A33" s="26"/>
      <c r="B33" s="26"/>
      <c r="C33" s="26"/>
      <c r="D33" s="32"/>
      <c r="E33" s="33"/>
      <c r="F33" s="34"/>
      <c r="G33" s="33"/>
      <c r="H33" s="18"/>
      <c r="I33" s="18"/>
    </row>
    <row r="34" spans="1:9" x14ac:dyDescent="0.2">
      <c r="A34" s="35" t="s">
        <v>36</v>
      </c>
      <c r="B34" s="35"/>
      <c r="C34" s="35"/>
      <c r="D34" s="36"/>
      <c r="E34" s="37">
        <v>5538.1979778000004</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66</v>
      </c>
      <c r="C41" s="40">
        <v>12.6982</v>
      </c>
      <c r="D41" s="40">
        <v>12.9612</v>
      </c>
    </row>
    <row r="42" spans="1:9" x14ac:dyDescent="0.2">
      <c r="A42" s="9" t="s">
        <v>1038</v>
      </c>
      <c r="C42" s="40">
        <v>10.9215</v>
      </c>
      <c r="D42" s="40">
        <v>10.296799999999999</v>
      </c>
    </row>
    <row r="43" spans="1:9" x14ac:dyDescent="0.2">
      <c r="A43" s="9" t="s">
        <v>68</v>
      </c>
      <c r="C43" s="40">
        <v>10.494199999999999</v>
      </c>
      <c r="D43" s="40">
        <v>10.2898</v>
      </c>
    </row>
    <row r="44" spans="1:9" x14ac:dyDescent="0.2">
      <c r="A44" s="9" t="s">
        <v>69</v>
      </c>
      <c r="C44" s="40">
        <v>12.8324</v>
      </c>
      <c r="D44" s="40">
        <v>13.098100000000001</v>
      </c>
    </row>
    <row r="45" spans="1:9" x14ac:dyDescent="0.2">
      <c r="A45" s="9" t="s">
        <v>73</v>
      </c>
      <c r="C45" s="40">
        <v>10.934900000000001</v>
      </c>
      <c r="D45" s="40">
        <v>10.3081</v>
      </c>
    </row>
    <row r="46" spans="1:9" x14ac:dyDescent="0.2">
      <c r="A46" s="9" t="s">
        <v>71</v>
      </c>
      <c r="C46" s="40">
        <v>10.521000000000001</v>
      </c>
      <c r="D46" s="40">
        <v>10.3164</v>
      </c>
    </row>
    <row r="48" spans="1:9" x14ac:dyDescent="0.2">
      <c r="A48" s="18" t="s">
        <v>45</v>
      </c>
    </row>
    <row r="49" spans="1:6" x14ac:dyDescent="0.2">
      <c r="A49" s="82" t="s">
        <v>63</v>
      </c>
      <c r="B49" s="83"/>
      <c r="C49" s="43" t="s">
        <v>64</v>
      </c>
    </row>
    <row r="50" spans="1:6" x14ac:dyDescent="0.2">
      <c r="A50" s="78" t="s">
        <v>1038</v>
      </c>
      <c r="B50" s="79"/>
      <c r="C50" s="44">
        <v>0.85</v>
      </c>
    </row>
    <row r="51" spans="1:6" x14ac:dyDescent="0.2">
      <c r="A51" s="78" t="s">
        <v>68</v>
      </c>
      <c r="B51" s="79"/>
      <c r="C51" s="44">
        <v>0.42</v>
      </c>
    </row>
    <row r="52" spans="1:6" x14ac:dyDescent="0.2">
      <c r="A52" s="78" t="s">
        <v>73</v>
      </c>
      <c r="B52" s="79"/>
      <c r="C52" s="44">
        <v>0.85</v>
      </c>
    </row>
    <row r="53" spans="1:6" x14ac:dyDescent="0.2">
      <c r="A53" s="78" t="s">
        <v>71</v>
      </c>
      <c r="B53" s="79"/>
      <c r="C53" s="44">
        <v>0.42</v>
      </c>
    </row>
    <row r="54" spans="1:6" x14ac:dyDescent="0.2">
      <c r="A54" s="9" t="s">
        <v>65</v>
      </c>
    </row>
    <row r="55" spans="1:6" x14ac:dyDescent="0.2">
      <c r="A55" s="9" t="s">
        <v>44</v>
      </c>
    </row>
    <row r="57" spans="1:6" x14ac:dyDescent="0.2">
      <c r="A57" s="18" t="s">
        <v>803</v>
      </c>
      <c r="D57" s="42">
        <v>0.25076259739725998</v>
      </c>
      <c r="E57" s="13" t="s">
        <v>47</v>
      </c>
    </row>
    <row r="59" spans="1:6" x14ac:dyDescent="0.2">
      <c r="A59" s="18" t="s">
        <v>48</v>
      </c>
      <c r="D59" s="41" t="s">
        <v>46</v>
      </c>
    </row>
    <row r="61" spans="1:6" x14ac:dyDescent="0.2">
      <c r="A61" s="47" t="s">
        <v>804</v>
      </c>
      <c r="D61" s="9"/>
      <c r="F61" s="57"/>
    </row>
    <row r="62" spans="1:6" x14ac:dyDescent="0.2">
      <c r="A62" s="47"/>
      <c r="D62" s="9"/>
      <c r="F62" s="57"/>
    </row>
    <row r="63" spans="1:6" x14ac:dyDescent="0.2">
      <c r="A63" s="47" t="s">
        <v>805</v>
      </c>
      <c r="D63" s="9"/>
      <c r="F63" s="57"/>
    </row>
    <row r="64" spans="1:6" x14ac:dyDescent="0.2">
      <c r="A64" s="61"/>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58"/>
      <c r="D76" s="9"/>
      <c r="F76" s="57"/>
    </row>
    <row r="77" spans="1:6" x14ac:dyDescent="0.2">
      <c r="A77" s="47" t="s">
        <v>1039</v>
      </c>
      <c r="D77" s="9"/>
      <c r="F77" s="57"/>
    </row>
    <row r="78" spans="1:6" x14ac:dyDescent="0.2">
      <c r="A78" s="58"/>
      <c r="D78" s="9"/>
      <c r="F78" s="57"/>
    </row>
    <row r="79" spans="1:6" x14ac:dyDescent="0.2">
      <c r="A79" s="47" t="s">
        <v>807</v>
      </c>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D95" s="9"/>
      <c r="F95" s="57"/>
    </row>
    <row r="96" spans="1:6" x14ac:dyDescent="0.2">
      <c r="D96" s="9"/>
      <c r="F96" s="57"/>
    </row>
    <row r="97" spans="4:6" x14ac:dyDescent="0.2">
      <c r="D97" s="9"/>
      <c r="F97" s="57"/>
    </row>
    <row r="98" spans="4:6" x14ac:dyDescent="0.2">
      <c r="D98" s="9"/>
      <c r="F98" s="57"/>
    </row>
    <row r="99" spans="4:6" x14ac:dyDescent="0.2">
      <c r="D99" s="9"/>
      <c r="F99" s="57"/>
    </row>
  </sheetData>
  <mergeCells count="6">
    <mergeCell ref="A53:B53"/>
    <mergeCell ref="A1:G1"/>
    <mergeCell ref="A49:B49"/>
    <mergeCell ref="A50:B50"/>
    <mergeCell ref="A51:B51"/>
    <mergeCell ref="A52:B52"/>
  </mergeCells>
  <conditionalFormatting sqref="F2:F3 F5:F60 F100:F65536">
    <cfRule type="cellIs" dxfId="108" priority="3" stopIfTrue="1" operator="between">
      <formula>0.009</formula>
      <formula>-0.009</formula>
    </cfRule>
  </conditionalFormatting>
  <conditionalFormatting sqref="F99">
    <cfRule type="cellIs" dxfId="107" priority="2" stopIfTrue="1" operator="between">
      <formula>0.009</formula>
      <formula>-0.009</formula>
    </cfRule>
  </conditionalFormatting>
  <conditionalFormatting sqref="F61:F98">
    <cfRule type="cellIs" dxfId="106" priority="1" stopIfTrue="1" operator="between">
      <formula>0.009</formula>
      <formula>-0.009</formula>
    </cfRule>
  </conditionalFormatting>
  <hyperlinks>
    <hyperlink ref="A62"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35"/>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1074</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92</v>
      </c>
      <c r="B5" s="22"/>
      <c r="C5" s="22"/>
      <c r="D5" s="23"/>
      <c r="E5" s="24"/>
      <c r="F5" s="25"/>
      <c r="G5" s="24"/>
    </row>
    <row r="6" spans="1:7" x14ac:dyDescent="0.2">
      <c r="A6" s="26" t="s">
        <v>32</v>
      </c>
      <c r="B6" s="27"/>
      <c r="C6" s="27"/>
      <c r="D6" s="28"/>
      <c r="E6" s="29"/>
      <c r="F6" s="30"/>
      <c r="G6" s="29"/>
    </row>
    <row r="7" spans="1:7" x14ac:dyDescent="0.2">
      <c r="A7" s="27" t="s">
        <v>94</v>
      </c>
      <c r="B7" s="27" t="s">
        <v>93</v>
      </c>
      <c r="C7" s="27" t="s">
        <v>95</v>
      </c>
      <c r="D7" s="31">
        <v>196000</v>
      </c>
      <c r="E7" s="29">
        <v>1285.0740000000001</v>
      </c>
      <c r="F7" s="30">
        <v>2.8303460616080498</v>
      </c>
      <c r="G7" s="29"/>
    </row>
    <row r="8" spans="1:7" x14ac:dyDescent="0.2">
      <c r="A8" s="27" t="s">
        <v>97</v>
      </c>
      <c r="B8" s="27" t="s">
        <v>96</v>
      </c>
      <c r="C8" s="27" t="s">
        <v>98</v>
      </c>
      <c r="D8" s="31">
        <v>75000</v>
      </c>
      <c r="E8" s="29">
        <v>1284.4875</v>
      </c>
      <c r="F8" s="30">
        <v>2.8290543087867102</v>
      </c>
      <c r="G8" s="29"/>
    </row>
    <row r="9" spans="1:7" x14ac:dyDescent="0.2">
      <c r="A9" s="27" t="s">
        <v>100</v>
      </c>
      <c r="B9" s="27" t="s">
        <v>99</v>
      </c>
      <c r="C9" s="27" t="s">
        <v>95</v>
      </c>
      <c r="D9" s="31">
        <v>85000</v>
      </c>
      <c r="E9" s="29">
        <v>1269.5174999999999</v>
      </c>
      <c r="F9" s="30">
        <v>2.7960832265437601</v>
      </c>
      <c r="G9" s="29"/>
    </row>
    <row r="10" spans="1:7" x14ac:dyDescent="0.2">
      <c r="A10" s="27" t="s">
        <v>102</v>
      </c>
      <c r="B10" s="27" t="s">
        <v>101</v>
      </c>
      <c r="C10" s="27" t="s">
        <v>95</v>
      </c>
      <c r="D10" s="31">
        <v>146474</v>
      </c>
      <c r="E10" s="29">
        <v>1046.3370190000001</v>
      </c>
      <c r="F10" s="30">
        <v>2.3045333271401902</v>
      </c>
      <c r="G10" s="29"/>
    </row>
    <row r="11" spans="1:7" x14ac:dyDescent="0.2">
      <c r="A11" s="27" t="s">
        <v>104</v>
      </c>
      <c r="B11" s="27" t="s">
        <v>103</v>
      </c>
      <c r="C11" s="27" t="s">
        <v>105</v>
      </c>
      <c r="D11" s="31">
        <v>46500</v>
      </c>
      <c r="E11" s="29">
        <v>820.60874999999999</v>
      </c>
      <c r="F11" s="30">
        <v>1.8073719830014501</v>
      </c>
      <c r="G11" s="29"/>
    </row>
    <row r="12" spans="1:7" x14ac:dyDescent="0.2">
      <c r="A12" s="27" t="s">
        <v>107</v>
      </c>
      <c r="B12" s="27" t="s">
        <v>106</v>
      </c>
      <c r="C12" s="27" t="s">
        <v>108</v>
      </c>
      <c r="D12" s="31">
        <v>103373</v>
      </c>
      <c r="E12" s="29">
        <v>752.8138725</v>
      </c>
      <c r="F12" s="30">
        <v>1.6580553175570301</v>
      </c>
      <c r="G12" s="29"/>
    </row>
    <row r="13" spans="1:7" x14ac:dyDescent="0.2">
      <c r="A13" s="27" t="s">
        <v>110</v>
      </c>
      <c r="B13" s="27" t="s">
        <v>109</v>
      </c>
      <c r="C13" s="27" t="s">
        <v>95</v>
      </c>
      <c r="D13" s="31">
        <v>33853</v>
      </c>
      <c r="E13" s="29">
        <v>664.16200700000002</v>
      </c>
      <c r="F13" s="30">
        <v>1.46280161358968</v>
      </c>
      <c r="G13" s="29"/>
    </row>
    <row r="14" spans="1:7" x14ac:dyDescent="0.2">
      <c r="A14" s="27" t="s">
        <v>112</v>
      </c>
      <c r="B14" s="27" t="s">
        <v>111</v>
      </c>
      <c r="C14" s="27" t="s">
        <v>113</v>
      </c>
      <c r="D14" s="31">
        <v>27000</v>
      </c>
      <c r="E14" s="29">
        <v>625.73850000000004</v>
      </c>
      <c r="F14" s="30">
        <v>1.3781747191768901</v>
      </c>
      <c r="G14" s="29"/>
    </row>
    <row r="15" spans="1:7" x14ac:dyDescent="0.2">
      <c r="A15" s="27" t="s">
        <v>115</v>
      </c>
      <c r="B15" s="27" t="s">
        <v>114</v>
      </c>
      <c r="C15" s="27" t="s">
        <v>95</v>
      </c>
      <c r="D15" s="31">
        <v>117300</v>
      </c>
      <c r="E15" s="29">
        <v>540.22514999999999</v>
      </c>
      <c r="F15" s="30">
        <v>1.18983352373802</v>
      </c>
      <c r="G15" s="29"/>
    </row>
    <row r="16" spans="1:7" x14ac:dyDescent="0.2">
      <c r="A16" s="27" t="s">
        <v>117</v>
      </c>
      <c r="B16" s="27" t="s">
        <v>116</v>
      </c>
      <c r="C16" s="27" t="s">
        <v>118</v>
      </c>
      <c r="D16" s="31">
        <v>123100</v>
      </c>
      <c r="E16" s="29">
        <v>461.13260000000002</v>
      </c>
      <c r="F16" s="30">
        <v>1.0156339932868299</v>
      </c>
      <c r="G16" s="29"/>
    </row>
    <row r="17" spans="1:7" x14ac:dyDescent="0.2">
      <c r="A17" s="27" t="s">
        <v>120</v>
      </c>
      <c r="B17" s="27" t="s">
        <v>119</v>
      </c>
      <c r="C17" s="27" t="s">
        <v>121</v>
      </c>
      <c r="D17" s="31">
        <v>36000</v>
      </c>
      <c r="E17" s="29">
        <v>432.36</v>
      </c>
      <c r="F17" s="30">
        <v>0.95226300057183999</v>
      </c>
      <c r="G17" s="29"/>
    </row>
    <row r="18" spans="1:7" x14ac:dyDescent="0.2">
      <c r="A18" s="27" t="s">
        <v>123</v>
      </c>
      <c r="B18" s="27" t="s">
        <v>122</v>
      </c>
      <c r="C18" s="27" t="s">
        <v>124</v>
      </c>
      <c r="D18" s="31">
        <v>190244</v>
      </c>
      <c r="E18" s="29">
        <v>418.25143400000002</v>
      </c>
      <c r="F18" s="30">
        <v>0.92118920699027396</v>
      </c>
      <c r="G18" s="29"/>
    </row>
    <row r="19" spans="1:7" x14ac:dyDescent="0.2">
      <c r="A19" s="27" t="s">
        <v>126</v>
      </c>
      <c r="B19" s="27" t="s">
        <v>125</v>
      </c>
      <c r="C19" s="27" t="s">
        <v>127</v>
      </c>
      <c r="D19" s="31">
        <v>8000</v>
      </c>
      <c r="E19" s="29">
        <v>374.06799999999998</v>
      </c>
      <c r="F19" s="30">
        <v>0.82387620524078797</v>
      </c>
      <c r="G19" s="29"/>
    </row>
    <row r="20" spans="1:7" x14ac:dyDescent="0.2">
      <c r="A20" s="27" t="s">
        <v>129</v>
      </c>
      <c r="B20" s="27" t="s">
        <v>128</v>
      </c>
      <c r="C20" s="27" t="s">
        <v>98</v>
      </c>
      <c r="D20" s="31">
        <v>32100</v>
      </c>
      <c r="E20" s="29">
        <v>365.50664999999998</v>
      </c>
      <c r="F20" s="30">
        <v>0.80502002788870697</v>
      </c>
      <c r="G20" s="29"/>
    </row>
    <row r="21" spans="1:7" x14ac:dyDescent="0.2">
      <c r="A21" s="27" t="s">
        <v>131</v>
      </c>
      <c r="B21" s="27" t="s">
        <v>130</v>
      </c>
      <c r="C21" s="27" t="s">
        <v>132</v>
      </c>
      <c r="D21" s="31">
        <v>174166</v>
      </c>
      <c r="E21" s="29">
        <v>360.08820500000002</v>
      </c>
      <c r="F21" s="30">
        <v>0.79308602683834695</v>
      </c>
      <c r="G21" s="29"/>
    </row>
    <row r="22" spans="1:7" x14ac:dyDescent="0.2">
      <c r="A22" s="27" t="s">
        <v>134</v>
      </c>
      <c r="B22" s="27" t="s">
        <v>133</v>
      </c>
      <c r="C22" s="27" t="s">
        <v>118</v>
      </c>
      <c r="D22" s="31">
        <v>21600</v>
      </c>
      <c r="E22" s="29">
        <v>359.08920000000001</v>
      </c>
      <c r="F22" s="30">
        <v>0.79088574119932797</v>
      </c>
      <c r="G22" s="29"/>
    </row>
    <row r="23" spans="1:7" x14ac:dyDescent="0.2">
      <c r="A23" s="27" t="s">
        <v>136</v>
      </c>
      <c r="B23" s="27" t="s">
        <v>135</v>
      </c>
      <c r="C23" s="27" t="s">
        <v>137</v>
      </c>
      <c r="D23" s="31">
        <v>15000</v>
      </c>
      <c r="E23" s="29">
        <v>326.21249999999998</v>
      </c>
      <c r="F23" s="30">
        <v>0.71847556220288999</v>
      </c>
      <c r="G23" s="29"/>
    </row>
    <row r="24" spans="1:7" x14ac:dyDescent="0.2">
      <c r="A24" s="27" t="s">
        <v>139</v>
      </c>
      <c r="B24" s="27" t="s">
        <v>138</v>
      </c>
      <c r="C24" s="27" t="s">
        <v>113</v>
      </c>
      <c r="D24" s="31">
        <v>21400</v>
      </c>
      <c r="E24" s="29">
        <v>321.93090000000001</v>
      </c>
      <c r="F24" s="30">
        <v>0.70904543623552796</v>
      </c>
      <c r="G24" s="29"/>
    </row>
    <row r="25" spans="1:7" x14ac:dyDescent="0.2">
      <c r="A25" s="27" t="s">
        <v>141</v>
      </c>
      <c r="B25" s="27" t="s">
        <v>140</v>
      </c>
      <c r="C25" s="27" t="s">
        <v>142</v>
      </c>
      <c r="D25" s="31">
        <v>31042</v>
      </c>
      <c r="E25" s="29">
        <v>295.05421000000001</v>
      </c>
      <c r="F25" s="30">
        <v>0.64985014188628398</v>
      </c>
      <c r="G25" s="29"/>
    </row>
    <row r="26" spans="1:7" x14ac:dyDescent="0.2">
      <c r="A26" s="27" t="s">
        <v>144</v>
      </c>
      <c r="B26" s="27" t="s">
        <v>143</v>
      </c>
      <c r="C26" s="27" t="s">
        <v>124</v>
      </c>
      <c r="D26" s="31">
        <v>88473</v>
      </c>
      <c r="E26" s="29">
        <v>277.18590899999998</v>
      </c>
      <c r="F26" s="30">
        <v>0.61049561805109898</v>
      </c>
      <c r="G26" s="29"/>
    </row>
    <row r="27" spans="1:7" x14ac:dyDescent="0.2">
      <c r="A27" s="27" t="s">
        <v>146</v>
      </c>
      <c r="B27" s="27" t="s">
        <v>145</v>
      </c>
      <c r="C27" s="27" t="s">
        <v>132</v>
      </c>
      <c r="D27" s="31">
        <v>217407</v>
      </c>
      <c r="E27" s="29">
        <v>276.65040749999997</v>
      </c>
      <c r="F27" s="30">
        <v>0.609316188258332</v>
      </c>
      <c r="G27" s="29"/>
    </row>
    <row r="28" spans="1:7" x14ac:dyDescent="0.2">
      <c r="A28" s="27" t="s">
        <v>148</v>
      </c>
      <c r="B28" s="27" t="s">
        <v>147</v>
      </c>
      <c r="C28" s="27" t="s">
        <v>149</v>
      </c>
      <c r="D28" s="31">
        <v>107200</v>
      </c>
      <c r="E28" s="29">
        <v>273.46719999999999</v>
      </c>
      <c r="F28" s="30">
        <v>0.602305246623137</v>
      </c>
      <c r="G28" s="29"/>
    </row>
    <row r="29" spans="1:7" x14ac:dyDescent="0.2">
      <c r="A29" s="27" t="s">
        <v>151</v>
      </c>
      <c r="B29" s="27" t="s">
        <v>150</v>
      </c>
      <c r="C29" s="27" t="s">
        <v>127</v>
      </c>
      <c r="D29" s="31">
        <v>50000</v>
      </c>
      <c r="E29" s="29">
        <v>232.625</v>
      </c>
      <c r="F29" s="30">
        <v>0.51235123625687895</v>
      </c>
      <c r="G29" s="29"/>
    </row>
    <row r="30" spans="1:7" x14ac:dyDescent="0.2">
      <c r="A30" s="27" t="s">
        <v>153</v>
      </c>
      <c r="B30" s="27" t="s">
        <v>152</v>
      </c>
      <c r="C30" s="27" t="s">
        <v>113</v>
      </c>
      <c r="D30" s="31">
        <v>150000</v>
      </c>
      <c r="E30" s="29">
        <v>231.82499999999999</v>
      </c>
      <c r="F30" s="30">
        <v>0.51058925457388904</v>
      </c>
      <c r="G30" s="29"/>
    </row>
    <row r="31" spans="1:7" x14ac:dyDescent="0.2">
      <c r="A31" s="27" t="s">
        <v>155</v>
      </c>
      <c r="B31" s="27" t="s">
        <v>154</v>
      </c>
      <c r="C31" s="27" t="s">
        <v>156</v>
      </c>
      <c r="D31" s="31">
        <v>26526</v>
      </c>
      <c r="E31" s="29">
        <v>221.62473</v>
      </c>
      <c r="F31" s="30">
        <v>0.48812339344695099</v>
      </c>
      <c r="G31" s="29"/>
    </row>
    <row r="32" spans="1:7" x14ac:dyDescent="0.2">
      <c r="A32" s="27" t="s">
        <v>158</v>
      </c>
      <c r="B32" s="27" t="s">
        <v>157</v>
      </c>
      <c r="C32" s="27" t="s">
        <v>159</v>
      </c>
      <c r="D32" s="31">
        <v>35000</v>
      </c>
      <c r="E32" s="29">
        <v>191.97499999999999</v>
      </c>
      <c r="F32" s="30">
        <v>0.42282054198996</v>
      </c>
      <c r="G32" s="29"/>
    </row>
    <row r="33" spans="1:9" x14ac:dyDescent="0.2">
      <c r="A33" s="27" t="s">
        <v>161</v>
      </c>
      <c r="B33" s="27" t="s">
        <v>160</v>
      </c>
      <c r="C33" s="27" t="s">
        <v>118</v>
      </c>
      <c r="D33" s="31">
        <v>36100</v>
      </c>
      <c r="E33" s="29">
        <v>191.81735</v>
      </c>
      <c r="F33" s="30">
        <v>0.42247332147455602</v>
      </c>
      <c r="G33" s="29"/>
    </row>
    <row r="34" spans="1:9" x14ac:dyDescent="0.2">
      <c r="A34" s="27" t="s">
        <v>163</v>
      </c>
      <c r="B34" s="27" t="s">
        <v>162</v>
      </c>
      <c r="C34" s="27" t="s">
        <v>156</v>
      </c>
      <c r="D34" s="31">
        <v>39940</v>
      </c>
      <c r="E34" s="29">
        <v>183.16484</v>
      </c>
      <c r="F34" s="30">
        <v>0.40341636630969802</v>
      </c>
      <c r="G34" s="29"/>
    </row>
    <row r="35" spans="1:9" x14ac:dyDescent="0.2">
      <c r="A35" s="27" t="s">
        <v>165</v>
      </c>
      <c r="B35" s="27" t="s">
        <v>164</v>
      </c>
      <c r="C35" s="27" t="s">
        <v>113</v>
      </c>
      <c r="D35" s="31">
        <v>30700</v>
      </c>
      <c r="E35" s="29">
        <v>183.04875000000001</v>
      </c>
      <c r="F35" s="30">
        <v>0.40316068074272499</v>
      </c>
      <c r="G35" s="29"/>
    </row>
    <row r="36" spans="1:9" x14ac:dyDescent="0.2">
      <c r="A36" s="27" t="s">
        <v>167</v>
      </c>
      <c r="B36" s="27" t="s">
        <v>166</v>
      </c>
      <c r="C36" s="27" t="s">
        <v>168</v>
      </c>
      <c r="D36" s="31">
        <v>59944</v>
      </c>
      <c r="E36" s="29">
        <v>176.894744</v>
      </c>
      <c r="F36" s="30">
        <v>0.38960662343146302</v>
      </c>
      <c r="G36" s="29"/>
    </row>
    <row r="37" spans="1:9" x14ac:dyDescent="0.2">
      <c r="A37" s="27" t="s">
        <v>170</v>
      </c>
      <c r="B37" s="27" t="s">
        <v>169</v>
      </c>
      <c r="C37" s="27" t="s">
        <v>156</v>
      </c>
      <c r="D37" s="31">
        <v>5000</v>
      </c>
      <c r="E37" s="29">
        <v>162.01499999999999</v>
      </c>
      <c r="F37" s="30">
        <v>0.35683432796199199</v>
      </c>
      <c r="G37" s="29"/>
    </row>
    <row r="38" spans="1:9" x14ac:dyDescent="0.2">
      <c r="A38" s="27" t="s">
        <v>172</v>
      </c>
      <c r="B38" s="27" t="s">
        <v>171</v>
      </c>
      <c r="C38" s="27" t="s">
        <v>121</v>
      </c>
      <c r="D38" s="31">
        <v>17000</v>
      </c>
      <c r="E38" s="29">
        <v>161.29599999999999</v>
      </c>
      <c r="F38" s="30">
        <v>0.355250746924404</v>
      </c>
      <c r="G38" s="29"/>
    </row>
    <row r="39" spans="1:9" x14ac:dyDescent="0.2">
      <c r="A39" s="27" t="s">
        <v>174</v>
      </c>
      <c r="B39" s="27" t="s">
        <v>173</v>
      </c>
      <c r="C39" s="27" t="s">
        <v>132</v>
      </c>
      <c r="D39" s="31">
        <v>73700</v>
      </c>
      <c r="E39" s="29">
        <v>159.7816</v>
      </c>
      <c r="F39" s="30">
        <v>0.35191531559850497</v>
      </c>
      <c r="G39" s="29"/>
    </row>
    <row r="40" spans="1:9" x14ac:dyDescent="0.2">
      <c r="A40" s="27" t="s">
        <v>176</v>
      </c>
      <c r="B40" s="27" t="s">
        <v>175</v>
      </c>
      <c r="C40" s="27" t="s">
        <v>168</v>
      </c>
      <c r="D40" s="31">
        <v>43000</v>
      </c>
      <c r="E40" s="29">
        <v>159.1</v>
      </c>
      <c r="F40" s="30">
        <v>0.35041410720459698</v>
      </c>
      <c r="G40" s="29"/>
    </row>
    <row r="41" spans="1:9" x14ac:dyDescent="0.2">
      <c r="A41" s="27" t="s">
        <v>178</v>
      </c>
      <c r="B41" s="27" t="s">
        <v>177</v>
      </c>
      <c r="C41" s="27" t="s">
        <v>179</v>
      </c>
      <c r="D41" s="31">
        <v>9000</v>
      </c>
      <c r="E41" s="29">
        <v>143.9145</v>
      </c>
      <c r="F41" s="30">
        <v>0.316968391145795</v>
      </c>
      <c r="G41" s="29"/>
    </row>
    <row r="42" spans="1:9" x14ac:dyDescent="0.2">
      <c r="A42" s="27" t="s">
        <v>181</v>
      </c>
      <c r="B42" s="27" t="s">
        <v>180</v>
      </c>
      <c r="C42" s="27" t="s">
        <v>95</v>
      </c>
      <c r="D42" s="31">
        <v>87200</v>
      </c>
      <c r="E42" s="29">
        <v>126.1784</v>
      </c>
      <c r="F42" s="30">
        <v>0.277905036986201</v>
      </c>
      <c r="G42" s="29"/>
    </row>
    <row r="43" spans="1:9" x14ac:dyDescent="0.2">
      <c r="A43" s="27" t="s">
        <v>182</v>
      </c>
      <c r="B43" s="27" t="s">
        <v>718</v>
      </c>
      <c r="C43" s="27" t="s">
        <v>108</v>
      </c>
      <c r="D43" s="31">
        <v>10383</v>
      </c>
      <c r="E43" s="29">
        <v>40.576763999999997</v>
      </c>
      <c r="F43" s="30">
        <v>8.9369393653750198E-2</v>
      </c>
      <c r="G43" s="29"/>
    </row>
    <row r="44" spans="1:9" x14ac:dyDescent="0.2">
      <c r="A44" s="26" t="s">
        <v>33</v>
      </c>
      <c r="B44" s="26"/>
      <c r="C44" s="26"/>
      <c r="D44" s="32"/>
      <c r="E44" s="33">
        <f>SUM(E7:E43)</f>
        <v>15395.799191999999</v>
      </c>
      <c r="F44" s="34">
        <f>SUM(F7:F43)</f>
        <v>33.908895214116519</v>
      </c>
      <c r="G44" s="33"/>
      <c r="H44" s="18"/>
      <c r="I44" s="18"/>
    </row>
    <row r="45" spans="1:9" x14ac:dyDescent="0.2">
      <c r="A45" s="27"/>
      <c r="B45" s="27"/>
      <c r="C45" s="27"/>
      <c r="D45" s="28"/>
      <c r="E45" s="29"/>
      <c r="F45" s="30"/>
      <c r="G45" s="29"/>
    </row>
    <row r="46" spans="1:9" x14ac:dyDescent="0.2">
      <c r="A46" s="26" t="s">
        <v>31</v>
      </c>
      <c r="B46" s="27"/>
      <c r="C46" s="27"/>
      <c r="D46" s="28"/>
      <c r="E46" s="29"/>
      <c r="F46" s="30"/>
      <c r="G46" s="29"/>
    </row>
    <row r="47" spans="1:9" x14ac:dyDescent="0.2">
      <c r="A47" s="26" t="s">
        <v>32</v>
      </c>
      <c r="B47" s="27"/>
      <c r="C47" s="27"/>
      <c r="D47" s="28"/>
      <c r="E47" s="29"/>
      <c r="F47" s="30"/>
      <c r="G47" s="29"/>
    </row>
    <row r="48" spans="1:9" x14ac:dyDescent="0.2">
      <c r="A48" s="27" t="s">
        <v>907</v>
      </c>
      <c r="B48" s="27" t="s">
        <v>908</v>
      </c>
      <c r="C48" s="27" t="s">
        <v>84</v>
      </c>
      <c r="D48" s="31">
        <v>250</v>
      </c>
      <c r="E48" s="29">
        <v>2526.8449999999998</v>
      </c>
      <c r="F48" s="30">
        <v>5.5653182571929696</v>
      </c>
      <c r="G48" s="29">
        <v>3.7000999999999999</v>
      </c>
    </row>
    <row r="49" spans="1:9" x14ac:dyDescent="0.2">
      <c r="A49" s="27" t="s">
        <v>184</v>
      </c>
      <c r="B49" s="27" t="s">
        <v>183</v>
      </c>
      <c r="C49" s="27" t="s">
        <v>84</v>
      </c>
      <c r="D49" s="31">
        <v>200</v>
      </c>
      <c r="E49" s="29">
        <v>2048.0619999999999</v>
      </c>
      <c r="F49" s="30">
        <v>4.5108096620343296</v>
      </c>
      <c r="G49" s="29">
        <v>5.0999999999999996</v>
      </c>
    </row>
    <row r="50" spans="1:9" x14ac:dyDescent="0.2">
      <c r="A50" s="27" t="s">
        <v>1075</v>
      </c>
      <c r="B50" s="27" t="s">
        <v>1076</v>
      </c>
      <c r="C50" s="27" t="s">
        <v>84</v>
      </c>
      <c r="D50" s="31">
        <v>150</v>
      </c>
      <c r="E50" s="29">
        <v>1634.424</v>
      </c>
      <c r="F50" s="30">
        <v>3.5997814377986601</v>
      </c>
      <c r="G50" s="29">
        <v>5.36</v>
      </c>
    </row>
    <row r="51" spans="1:9" x14ac:dyDescent="0.2">
      <c r="A51" s="27" t="s">
        <v>86</v>
      </c>
      <c r="B51" s="27" t="s">
        <v>85</v>
      </c>
      <c r="C51" s="27" t="s">
        <v>87</v>
      </c>
      <c r="D51" s="31">
        <v>50</v>
      </c>
      <c r="E51" s="29">
        <v>499.61849999999998</v>
      </c>
      <c r="F51" s="30">
        <v>1.1003983068535499</v>
      </c>
      <c r="G51" s="29">
        <v>9.4488000000000003</v>
      </c>
    </row>
    <row r="52" spans="1:9" x14ac:dyDescent="0.2">
      <c r="A52" s="27" t="s">
        <v>942</v>
      </c>
      <c r="B52" s="27" t="s">
        <v>943</v>
      </c>
      <c r="C52" s="27" t="s">
        <v>84</v>
      </c>
      <c r="D52" s="31">
        <v>45</v>
      </c>
      <c r="E52" s="29">
        <v>488.81700000000001</v>
      </c>
      <c r="F52" s="30">
        <v>1.0766082504175301</v>
      </c>
      <c r="G52" s="29">
        <v>5.8399000000000001</v>
      </c>
    </row>
    <row r="53" spans="1:9" x14ac:dyDescent="0.2">
      <c r="A53" s="26" t="s">
        <v>33</v>
      </c>
      <c r="B53" s="26"/>
      <c r="C53" s="26"/>
      <c r="D53" s="32"/>
      <c r="E53" s="33">
        <f>SUM(E47:E52)</f>
        <v>7197.7664999999988</v>
      </c>
      <c r="F53" s="34">
        <f>SUM(F47:F52)</f>
        <v>15.852915914297041</v>
      </c>
      <c r="G53" s="33"/>
      <c r="H53" s="18"/>
      <c r="I53" s="18"/>
    </row>
    <row r="54" spans="1:9" x14ac:dyDescent="0.2">
      <c r="A54" s="27"/>
      <c r="B54" s="27"/>
      <c r="C54" s="27"/>
      <c r="D54" s="28"/>
      <c r="E54" s="29"/>
      <c r="F54" s="30"/>
      <c r="G54" s="29"/>
    </row>
    <row r="55" spans="1:9" x14ac:dyDescent="0.2">
      <c r="A55" s="26" t="s">
        <v>51</v>
      </c>
      <c r="B55" s="27"/>
      <c r="C55" s="27"/>
      <c r="D55" s="28"/>
      <c r="E55" s="29"/>
      <c r="F55" s="30"/>
      <c r="G55" s="29"/>
    </row>
    <row r="56" spans="1:9" x14ac:dyDescent="0.2">
      <c r="A56" s="26" t="s">
        <v>55</v>
      </c>
      <c r="B56" s="27"/>
      <c r="C56" s="27"/>
      <c r="D56" s="28"/>
      <c r="E56" s="29"/>
      <c r="F56" s="30"/>
      <c r="G56" s="29"/>
    </row>
    <row r="57" spans="1:9" x14ac:dyDescent="0.2">
      <c r="A57" s="27" t="s">
        <v>91</v>
      </c>
      <c r="B57" s="27" t="s">
        <v>90</v>
      </c>
      <c r="C57" s="27" t="s">
        <v>53</v>
      </c>
      <c r="D57" s="31">
        <v>500</v>
      </c>
      <c r="E57" s="29">
        <v>2493.0250000000001</v>
      </c>
      <c r="F57" s="30">
        <v>5.4908304815445703</v>
      </c>
      <c r="G57" s="29">
        <v>3.4045999999999998</v>
      </c>
    </row>
    <row r="58" spans="1:9" x14ac:dyDescent="0.2">
      <c r="A58" s="27" t="s">
        <v>186</v>
      </c>
      <c r="B58" s="27" t="s">
        <v>185</v>
      </c>
      <c r="C58" s="27" t="s">
        <v>53</v>
      </c>
      <c r="D58" s="31">
        <v>500</v>
      </c>
      <c r="E58" s="29">
        <v>2470.2024999999999</v>
      </c>
      <c r="F58" s="30">
        <v>5.4405644478445296</v>
      </c>
      <c r="G58" s="29">
        <v>3.6999</v>
      </c>
    </row>
    <row r="59" spans="1:9" x14ac:dyDescent="0.2">
      <c r="A59" s="26" t="s">
        <v>33</v>
      </c>
      <c r="B59" s="26"/>
      <c r="C59" s="26"/>
      <c r="D59" s="32"/>
      <c r="E59" s="33">
        <f>SUM(E56:E58)</f>
        <v>4963.2275</v>
      </c>
      <c r="F59" s="34">
        <f>SUM(F56:F58)</f>
        <v>10.9313949293891</v>
      </c>
      <c r="G59" s="33"/>
      <c r="H59" s="18"/>
      <c r="I59" s="18"/>
    </row>
    <row r="60" spans="1:9" x14ac:dyDescent="0.2">
      <c r="A60" s="27"/>
      <c r="B60" s="27"/>
      <c r="C60" s="27"/>
      <c r="D60" s="28"/>
      <c r="E60" s="29"/>
      <c r="F60" s="30"/>
      <c r="G60" s="29"/>
    </row>
    <row r="61" spans="1:9" x14ac:dyDescent="0.2">
      <c r="A61" s="26" t="s">
        <v>59</v>
      </c>
      <c r="B61" s="27"/>
      <c r="C61" s="27"/>
      <c r="D61" s="28"/>
      <c r="E61" s="29"/>
      <c r="F61" s="30"/>
      <c r="G61" s="29"/>
    </row>
    <row r="62" spans="1:9" x14ac:dyDescent="0.2">
      <c r="A62" s="27" t="s">
        <v>75</v>
      </c>
      <c r="B62" s="27" t="s">
        <v>74</v>
      </c>
      <c r="C62" s="27" t="s">
        <v>61</v>
      </c>
      <c r="D62" s="31">
        <v>600000</v>
      </c>
      <c r="E62" s="29">
        <v>595.16279999999995</v>
      </c>
      <c r="F62" s="30">
        <v>1.3108324399961599</v>
      </c>
      <c r="G62" s="29">
        <v>3.4901</v>
      </c>
    </row>
    <row r="63" spans="1:9" x14ac:dyDescent="0.2">
      <c r="A63" s="26" t="s">
        <v>33</v>
      </c>
      <c r="B63" s="26"/>
      <c r="C63" s="26"/>
      <c r="D63" s="32"/>
      <c r="E63" s="33">
        <f>SUM(E61:E62)</f>
        <v>595.16279999999995</v>
      </c>
      <c r="F63" s="34">
        <f>SUM(F61:F62)</f>
        <v>1.3108324399961599</v>
      </c>
      <c r="G63" s="33"/>
      <c r="H63" s="18"/>
      <c r="I63" s="18"/>
    </row>
    <row r="64" spans="1:9" x14ac:dyDescent="0.2">
      <c r="A64" s="27"/>
      <c r="B64" s="27"/>
      <c r="C64" s="27"/>
      <c r="D64" s="28"/>
      <c r="E64" s="29"/>
      <c r="F64" s="30"/>
      <c r="G64" s="29"/>
    </row>
    <row r="65" spans="1:9" x14ac:dyDescent="0.2">
      <c r="A65" s="26" t="s">
        <v>60</v>
      </c>
      <c r="B65" s="27"/>
      <c r="C65" s="27"/>
      <c r="D65" s="28"/>
      <c r="E65" s="29"/>
      <c r="F65" s="30"/>
      <c r="G65" s="29"/>
    </row>
    <row r="66" spans="1:9" x14ac:dyDescent="0.2">
      <c r="A66" s="27" t="s">
        <v>79</v>
      </c>
      <c r="B66" s="27" t="s">
        <v>78</v>
      </c>
      <c r="C66" s="27" t="s">
        <v>61</v>
      </c>
      <c r="D66" s="31">
        <v>5500000</v>
      </c>
      <c r="E66" s="29">
        <v>5450.5</v>
      </c>
      <c r="F66" s="30">
        <v>12.0046014539199</v>
      </c>
      <c r="G66" s="29">
        <v>5.4057000000000004</v>
      </c>
    </row>
    <row r="67" spans="1:9" x14ac:dyDescent="0.2">
      <c r="A67" s="27" t="s">
        <v>77</v>
      </c>
      <c r="B67" s="27" t="s">
        <v>76</v>
      </c>
      <c r="C67" s="27" t="s">
        <v>61</v>
      </c>
      <c r="D67" s="31">
        <v>5100000</v>
      </c>
      <c r="E67" s="29">
        <v>5096.5065000000004</v>
      </c>
      <c r="F67" s="30">
        <v>11.224938875298101</v>
      </c>
      <c r="G67" s="29">
        <v>5.6459000000000001</v>
      </c>
    </row>
    <row r="68" spans="1:9" x14ac:dyDescent="0.2">
      <c r="A68" s="27" t="s">
        <v>1016</v>
      </c>
      <c r="B68" s="27" t="s">
        <v>1017</v>
      </c>
      <c r="C68" s="27" t="s">
        <v>61</v>
      </c>
      <c r="D68" s="31">
        <v>1800000</v>
      </c>
      <c r="E68" s="29">
        <v>1789.1784</v>
      </c>
      <c r="F68" s="30">
        <v>3.9406244605012599</v>
      </c>
      <c r="G68" s="29">
        <v>6.7359999999999998</v>
      </c>
    </row>
    <row r="69" spans="1:9" x14ac:dyDescent="0.2">
      <c r="A69" s="27" t="s">
        <v>1018</v>
      </c>
      <c r="B69" s="27" t="s">
        <v>1019</v>
      </c>
      <c r="C69" s="27" t="s">
        <v>61</v>
      </c>
      <c r="D69" s="31">
        <v>1800000</v>
      </c>
      <c r="E69" s="29">
        <v>1770.5735999999999</v>
      </c>
      <c r="F69" s="30">
        <v>3.89964781448165</v>
      </c>
      <c r="G69" s="29">
        <v>6.3284000000000002</v>
      </c>
    </row>
    <row r="70" spans="1:9" x14ac:dyDescent="0.2">
      <c r="A70" s="27" t="s">
        <v>188</v>
      </c>
      <c r="B70" s="27" t="s">
        <v>187</v>
      </c>
      <c r="C70" s="27" t="s">
        <v>61</v>
      </c>
      <c r="D70" s="31">
        <v>400000</v>
      </c>
      <c r="E70" s="29">
        <v>411.75959999999998</v>
      </c>
      <c r="F70" s="30">
        <v>0.90689109124401102</v>
      </c>
      <c r="G70" s="29">
        <v>5.0838000000000001</v>
      </c>
    </row>
    <row r="71" spans="1:9" x14ac:dyDescent="0.2">
      <c r="A71" s="27" t="s">
        <v>89</v>
      </c>
      <c r="B71" s="27" t="s">
        <v>88</v>
      </c>
      <c r="C71" s="27" t="s">
        <v>61</v>
      </c>
      <c r="D71" s="31">
        <v>200000</v>
      </c>
      <c r="E71" s="29">
        <v>210.49979999999999</v>
      </c>
      <c r="F71" s="30">
        <v>0.46362098984127198</v>
      </c>
      <c r="G71" s="29">
        <v>4.7282000000000002</v>
      </c>
    </row>
    <row r="72" spans="1:9" x14ac:dyDescent="0.2">
      <c r="A72" s="27" t="s">
        <v>81</v>
      </c>
      <c r="B72" s="27" t="s">
        <v>80</v>
      </c>
      <c r="C72" s="27" t="s">
        <v>61</v>
      </c>
      <c r="D72" s="31">
        <v>100000</v>
      </c>
      <c r="E72" s="29">
        <v>99.695099999999996</v>
      </c>
      <c r="F72" s="30">
        <v>0.21957617510479599</v>
      </c>
      <c r="G72" s="29">
        <v>5.3148999999999997</v>
      </c>
    </row>
    <row r="73" spans="1:9" x14ac:dyDescent="0.2">
      <c r="A73" s="26" t="s">
        <v>33</v>
      </c>
      <c r="B73" s="26"/>
      <c r="C73" s="26"/>
      <c r="D73" s="32"/>
      <c r="E73" s="33">
        <f>SUM(E66:E72)</f>
        <v>14828.713</v>
      </c>
      <c r="F73" s="34">
        <f>SUM(F66:F72)</f>
        <v>32.659900860390991</v>
      </c>
      <c r="G73" s="33"/>
      <c r="H73" s="18"/>
      <c r="I73" s="18"/>
    </row>
    <row r="74" spans="1:9" x14ac:dyDescent="0.2">
      <c r="A74" s="27"/>
      <c r="B74" s="27"/>
      <c r="C74" s="27"/>
      <c r="D74" s="28"/>
      <c r="E74" s="29"/>
      <c r="F74" s="30"/>
      <c r="G74" s="29"/>
    </row>
    <row r="75" spans="1:9" x14ac:dyDescent="0.2">
      <c r="A75" s="26" t="s">
        <v>35</v>
      </c>
      <c r="B75" s="26"/>
      <c r="C75" s="26"/>
      <c r="D75" s="32"/>
      <c r="E75" s="33">
        <f>E44+E53+E59+E63+E73</f>
        <v>42980.668991999992</v>
      </c>
      <c r="F75" s="34">
        <f>F44+F53+F59+F63+F73</f>
        <v>94.663939358189822</v>
      </c>
      <c r="G75" s="33"/>
      <c r="H75" s="18"/>
      <c r="I75" s="18"/>
    </row>
    <row r="76" spans="1:9" x14ac:dyDescent="0.2">
      <c r="A76" s="26"/>
      <c r="B76" s="26"/>
      <c r="C76" s="26"/>
      <c r="D76" s="32"/>
      <c r="E76" s="33"/>
      <c r="F76" s="34"/>
      <c r="G76" s="33"/>
      <c r="H76" s="18"/>
      <c r="I76" s="18"/>
    </row>
    <row r="77" spans="1:9" x14ac:dyDescent="0.2">
      <c r="A77" s="26" t="s">
        <v>37</v>
      </c>
      <c r="B77" s="26"/>
      <c r="C77" s="26"/>
      <c r="D77" s="32"/>
      <c r="E77" s="33">
        <f>E79-(E44+E53+E59+E63+E73)</f>
        <v>2422.7541947000063</v>
      </c>
      <c r="F77" s="34">
        <f>F79-(F44+F53+F59+F63+F73)</f>
        <v>5.3360606418101781</v>
      </c>
      <c r="G77" s="33"/>
      <c r="H77" s="18"/>
      <c r="I77" s="18"/>
    </row>
    <row r="78" spans="1:9" x14ac:dyDescent="0.2">
      <c r="A78" s="26"/>
      <c r="B78" s="26"/>
      <c r="C78" s="26"/>
      <c r="D78" s="32"/>
      <c r="E78" s="33"/>
      <c r="F78" s="34"/>
      <c r="G78" s="33"/>
      <c r="H78" s="18"/>
      <c r="I78" s="18"/>
    </row>
    <row r="79" spans="1:9" x14ac:dyDescent="0.2">
      <c r="A79" s="35" t="s">
        <v>36</v>
      </c>
      <c r="B79" s="35"/>
      <c r="C79" s="35"/>
      <c r="D79" s="36"/>
      <c r="E79" s="37">
        <v>45403.423186699998</v>
      </c>
      <c r="F79" s="38">
        <v>100</v>
      </c>
      <c r="G79" s="37"/>
      <c r="H79" s="18"/>
      <c r="I79" s="18"/>
    </row>
    <row r="81" spans="1:5" x14ac:dyDescent="0.2">
      <c r="A81" s="18" t="s">
        <v>62</v>
      </c>
    </row>
    <row r="82" spans="1:5" x14ac:dyDescent="0.2">
      <c r="A82" s="18" t="s">
        <v>38</v>
      </c>
    </row>
    <row r="84" spans="1:5" x14ac:dyDescent="0.2">
      <c r="A84" s="18" t="s">
        <v>39</v>
      </c>
    </row>
    <row r="85" spans="1:5" x14ac:dyDescent="0.2">
      <c r="A85" s="18" t="s">
        <v>40</v>
      </c>
    </row>
    <row r="86" spans="1:5" x14ac:dyDescent="0.2">
      <c r="A86" s="18" t="s">
        <v>41</v>
      </c>
      <c r="B86" s="18"/>
      <c r="C86" s="39" t="s">
        <v>43</v>
      </c>
      <c r="D86" s="19" t="s">
        <v>42</v>
      </c>
    </row>
    <row r="87" spans="1:5" x14ac:dyDescent="0.2">
      <c r="A87" s="9" t="s">
        <v>66</v>
      </c>
      <c r="C87" s="40">
        <v>153.79480000000001</v>
      </c>
      <c r="D87" s="40">
        <v>158.92769999999999</v>
      </c>
    </row>
    <row r="88" spans="1:5" x14ac:dyDescent="0.2">
      <c r="A88" s="9" t="s">
        <v>72</v>
      </c>
      <c r="C88" s="40">
        <v>17.647500000000001</v>
      </c>
      <c r="D88" s="40">
        <v>18.236499999999999</v>
      </c>
    </row>
    <row r="89" spans="1:5" x14ac:dyDescent="0.2">
      <c r="A89" s="9" t="s">
        <v>69</v>
      </c>
      <c r="C89" s="40">
        <v>163.25550000000001</v>
      </c>
      <c r="D89" s="40">
        <v>169.3657</v>
      </c>
    </row>
    <row r="90" spans="1:5" x14ac:dyDescent="0.2">
      <c r="A90" s="9" t="s">
        <v>73</v>
      </c>
      <c r="C90" s="40">
        <v>19.072700000000001</v>
      </c>
      <c r="D90" s="40">
        <v>19.782900000000001</v>
      </c>
    </row>
    <row r="92" spans="1:5" x14ac:dyDescent="0.2">
      <c r="A92" s="9" t="s">
        <v>44</v>
      </c>
    </row>
    <row r="94" spans="1:5" x14ac:dyDescent="0.2">
      <c r="A94" s="18" t="s">
        <v>45</v>
      </c>
      <c r="D94" s="41" t="s">
        <v>46</v>
      </c>
    </row>
    <row r="96" spans="1:5" x14ac:dyDescent="0.2">
      <c r="A96" s="18" t="s">
        <v>803</v>
      </c>
      <c r="D96" s="42">
        <v>3.1979635144283902</v>
      </c>
      <c r="E96" s="13" t="s">
        <v>47</v>
      </c>
    </row>
    <row r="98" spans="1:6" x14ac:dyDescent="0.2">
      <c r="A98" s="18" t="s">
        <v>48</v>
      </c>
      <c r="D98" s="41" t="s">
        <v>46</v>
      </c>
    </row>
    <row r="100" spans="1:6" x14ac:dyDescent="0.2">
      <c r="A100" s="47" t="s">
        <v>804</v>
      </c>
      <c r="D100" s="9"/>
      <c r="F100" s="57"/>
    </row>
    <row r="101" spans="1:6" x14ac:dyDescent="0.2">
      <c r="A101" s="47"/>
      <c r="D101" s="9"/>
      <c r="F101" s="57"/>
    </row>
    <row r="102" spans="1:6" x14ac:dyDescent="0.2">
      <c r="A102" s="47" t="s">
        <v>805</v>
      </c>
      <c r="D102" s="9"/>
      <c r="F102" s="57"/>
    </row>
    <row r="103" spans="1:6" x14ac:dyDescent="0.2">
      <c r="A103" s="61"/>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A111" s="58"/>
      <c r="D111" s="9"/>
      <c r="F111" s="57"/>
    </row>
    <row r="112" spans="1:6" x14ac:dyDescent="0.2">
      <c r="A112" s="58"/>
      <c r="D112" s="9"/>
      <c r="F112" s="57"/>
    </row>
    <row r="113" spans="1:6" x14ac:dyDescent="0.2">
      <c r="A113" s="58"/>
      <c r="D113" s="9"/>
      <c r="F113" s="57"/>
    </row>
    <row r="114" spans="1:6" x14ac:dyDescent="0.2">
      <c r="A114" s="58"/>
      <c r="D114" s="9"/>
      <c r="F114" s="57"/>
    </row>
    <row r="115" spans="1:6" x14ac:dyDescent="0.2">
      <c r="A115" s="58"/>
      <c r="D115" s="9"/>
      <c r="F115" s="57"/>
    </row>
    <row r="116" spans="1:6" ht="20.399999999999999" x14ac:dyDescent="0.2">
      <c r="A116" s="63" t="s">
        <v>1077</v>
      </c>
      <c r="D116" s="9"/>
      <c r="F116" s="57"/>
    </row>
    <row r="117" spans="1:6" x14ac:dyDescent="0.2">
      <c r="A117" s="58"/>
      <c r="D117" s="9"/>
      <c r="F117" s="57"/>
    </row>
    <row r="118" spans="1:6" x14ac:dyDescent="0.2">
      <c r="A118" s="47" t="s">
        <v>807</v>
      </c>
      <c r="D118" s="9"/>
      <c r="F118" s="57"/>
    </row>
    <row r="119" spans="1:6" x14ac:dyDescent="0.2">
      <c r="A119" s="58"/>
      <c r="D119" s="9"/>
      <c r="F119" s="57"/>
    </row>
    <row r="120" spans="1:6" x14ac:dyDescent="0.2">
      <c r="A120" s="58"/>
      <c r="D120" s="9"/>
      <c r="F120" s="57"/>
    </row>
    <row r="121" spans="1:6" x14ac:dyDescent="0.2">
      <c r="A121" s="58"/>
      <c r="D121" s="9"/>
      <c r="F121" s="57"/>
    </row>
    <row r="122" spans="1:6" x14ac:dyDescent="0.2">
      <c r="A122" s="58"/>
      <c r="D122" s="9"/>
      <c r="F122" s="57"/>
    </row>
    <row r="123" spans="1:6" x14ac:dyDescent="0.2">
      <c r="A123" s="58"/>
      <c r="D123" s="9"/>
      <c r="F123" s="57"/>
    </row>
    <row r="124" spans="1:6" x14ac:dyDescent="0.2">
      <c r="A124" s="58"/>
      <c r="D124" s="9"/>
      <c r="F124" s="57"/>
    </row>
    <row r="125" spans="1:6" x14ac:dyDescent="0.2">
      <c r="A125" s="58"/>
      <c r="D125" s="9"/>
      <c r="F125" s="57"/>
    </row>
    <row r="126" spans="1:6" x14ac:dyDescent="0.2">
      <c r="A126" s="58"/>
      <c r="D126" s="9"/>
      <c r="F126" s="57"/>
    </row>
    <row r="127" spans="1:6" x14ac:dyDescent="0.2">
      <c r="A127" s="58"/>
      <c r="D127" s="9"/>
      <c r="F127" s="57"/>
    </row>
    <row r="128" spans="1:6" x14ac:dyDescent="0.2">
      <c r="A128" s="58"/>
      <c r="D128" s="9"/>
      <c r="F128" s="57"/>
    </row>
    <row r="129" spans="1:6" x14ac:dyDescent="0.2">
      <c r="A129" s="58"/>
      <c r="D129" s="9"/>
      <c r="F129" s="57"/>
    </row>
    <row r="130" spans="1:6" x14ac:dyDescent="0.2">
      <c r="A130" s="58"/>
      <c r="D130" s="9"/>
      <c r="F130" s="57"/>
    </row>
    <row r="131" spans="1:6" x14ac:dyDescent="0.2">
      <c r="D131" s="9"/>
      <c r="F131" s="57"/>
    </row>
    <row r="132" spans="1:6" x14ac:dyDescent="0.2">
      <c r="D132" s="9"/>
      <c r="F132" s="57"/>
    </row>
    <row r="133" spans="1:6" x14ac:dyDescent="0.2">
      <c r="D133" s="9"/>
      <c r="F133" s="57"/>
    </row>
    <row r="134" spans="1:6" x14ac:dyDescent="0.2">
      <c r="D134" s="9"/>
      <c r="F134" s="57"/>
    </row>
    <row r="135" spans="1:6" x14ac:dyDescent="0.2">
      <c r="D135" s="9"/>
      <c r="F135" s="57"/>
    </row>
  </sheetData>
  <mergeCells count="1">
    <mergeCell ref="A1:G1"/>
  </mergeCells>
  <conditionalFormatting sqref="F2:F3 F5:F99 F136:F65536">
    <cfRule type="cellIs" dxfId="105" priority="3" stopIfTrue="1" operator="between">
      <formula>0.009</formula>
      <formula>-0.009</formula>
    </cfRule>
  </conditionalFormatting>
  <conditionalFormatting sqref="F134:F135">
    <cfRule type="cellIs" dxfId="104" priority="2" stopIfTrue="1" operator="between">
      <formula>0.009</formula>
      <formula>-0.009</formula>
    </cfRule>
  </conditionalFormatting>
  <conditionalFormatting sqref="F100:F133">
    <cfRule type="cellIs" dxfId="103" priority="1" stopIfTrue="1" operator="between">
      <formula>0.009</formula>
      <formula>-0.009</formula>
    </cfRule>
  </conditionalFormatting>
  <hyperlinks>
    <hyperlink ref="A101"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6"/>
  <sheetViews>
    <sheetView workbookViewId="0">
      <selection sqref="A1:G1"/>
    </sheetView>
  </sheetViews>
  <sheetFormatPr defaultColWidth="9.109375" defaultRowHeight="10.199999999999999" x14ac:dyDescent="0.2"/>
  <cols>
    <col min="1" max="1" width="40.5546875" style="9" bestFit="1" customWidth="1"/>
    <col min="2" max="2" width="51" style="9" bestFit="1" customWidth="1"/>
    <col min="3" max="3" width="25.1093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1078</v>
      </c>
      <c r="B1" s="81"/>
      <c r="C1" s="81"/>
      <c r="D1" s="81"/>
      <c r="E1" s="81"/>
      <c r="F1" s="81"/>
      <c r="G1" s="81"/>
    </row>
    <row r="2" spans="1:7" s="1" customFormat="1" ht="12" x14ac:dyDescent="0.25">
      <c r="A2" s="64" t="s">
        <v>1079</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92</v>
      </c>
      <c r="B5" s="22"/>
      <c r="C5" s="22"/>
      <c r="D5" s="23"/>
      <c r="E5" s="24"/>
      <c r="F5" s="25"/>
      <c r="G5" s="24"/>
    </row>
    <row r="6" spans="1:7" x14ac:dyDescent="0.2">
      <c r="A6" s="26" t="s">
        <v>32</v>
      </c>
      <c r="B6" s="27"/>
      <c r="C6" s="27"/>
      <c r="D6" s="28"/>
      <c r="E6" s="29"/>
      <c r="F6" s="30"/>
      <c r="G6" s="29"/>
    </row>
    <row r="7" spans="1:7" x14ac:dyDescent="0.2">
      <c r="A7" s="27" t="s">
        <v>94</v>
      </c>
      <c r="B7" s="27" t="s">
        <v>93</v>
      </c>
      <c r="C7" s="27" t="s">
        <v>95</v>
      </c>
      <c r="D7" s="31">
        <v>61000</v>
      </c>
      <c r="E7" s="29">
        <v>399.94650000000001</v>
      </c>
      <c r="F7" s="30">
        <v>1.7702008823536399</v>
      </c>
      <c r="G7" s="29"/>
    </row>
    <row r="8" spans="1:7" x14ac:dyDescent="0.2">
      <c r="A8" s="27" t="s">
        <v>97</v>
      </c>
      <c r="B8" s="27" t="s">
        <v>96</v>
      </c>
      <c r="C8" s="27" t="s">
        <v>98</v>
      </c>
      <c r="D8" s="31">
        <v>23300</v>
      </c>
      <c r="E8" s="29">
        <v>399.04745000000003</v>
      </c>
      <c r="F8" s="30">
        <v>1.7662216023667401</v>
      </c>
      <c r="G8" s="29"/>
    </row>
    <row r="9" spans="1:7" x14ac:dyDescent="0.2">
      <c r="A9" s="27" t="s">
        <v>100</v>
      </c>
      <c r="B9" s="27" t="s">
        <v>99</v>
      </c>
      <c r="C9" s="27" t="s">
        <v>95</v>
      </c>
      <c r="D9" s="31">
        <v>26300</v>
      </c>
      <c r="E9" s="29">
        <v>392.80365</v>
      </c>
      <c r="F9" s="30">
        <v>1.73858595542586</v>
      </c>
      <c r="G9" s="29"/>
    </row>
    <row r="10" spans="1:7" x14ac:dyDescent="0.2">
      <c r="A10" s="27" t="s">
        <v>102</v>
      </c>
      <c r="B10" s="27" t="s">
        <v>101</v>
      </c>
      <c r="C10" s="27" t="s">
        <v>95</v>
      </c>
      <c r="D10" s="31">
        <v>45874</v>
      </c>
      <c r="E10" s="29">
        <v>327.700919</v>
      </c>
      <c r="F10" s="30">
        <v>1.4504351356041301</v>
      </c>
      <c r="G10" s="29"/>
    </row>
    <row r="11" spans="1:7" x14ac:dyDescent="0.2">
      <c r="A11" s="27" t="s">
        <v>104</v>
      </c>
      <c r="B11" s="27" t="s">
        <v>103</v>
      </c>
      <c r="C11" s="27" t="s">
        <v>105</v>
      </c>
      <c r="D11" s="31">
        <v>14000</v>
      </c>
      <c r="E11" s="29">
        <v>247.065</v>
      </c>
      <c r="F11" s="30">
        <v>1.0935329625304899</v>
      </c>
      <c r="G11" s="29"/>
    </row>
    <row r="12" spans="1:7" x14ac:dyDescent="0.2">
      <c r="A12" s="27" t="s">
        <v>107</v>
      </c>
      <c r="B12" s="27" t="s">
        <v>106</v>
      </c>
      <c r="C12" s="27" t="s">
        <v>108</v>
      </c>
      <c r="D12" s="31">
        <v>33503</v>
      </c>
      <c r="E12" s="29">
        <v>243.98559750000001</v>
      </c>
      <c r="F12" s="30">
        <v>1.0799032369981501</v>
      </c>
      <c r="G12" s="29"/>
    </row>
    <row r="13" spans="1:7" x14ac:dyDescent="0.2">
      <c r="A13" s="27" t="s">
        <v>165</v>
      </c>
      <c r="B13" s="27" t="s">
        <v>164</v>
      </c>
      <c r="C13" s="27" t="s">
        <v>113</v>
      </c>
      <c r="D13" s="31">
        <v>33697</v>
      </c>
      <c r="E13" s="29">
        <v>200.9183625</v>
      </c>
      <c r="F13" s="30">
        <v>0.88928359812762003</v>
      </c>
      <c r="G13" s="29"/>
    </row>
    <row r="14" spans="1:7" x14ac:dyDescent="0.2">
      <c r="A14" s="27" t="s">
        <v>112</v>
      </c>
      <c r="B14" s="27" t="s">
        <v>111</v>
      </c>
      <c r="C14" s="27" t="s">
        <v>113</v>
      </c>
      <c r="D14" s="31">
        <v>8000</v>
      </c>
      <c r="E14" s="29">
        <v>185.404</v>
      </c>
      <c r="F14" s="30">
        <v>0.820615568311997</v>
      </c>
      <c r="G14" s="29"/>
    </row>
    <row r="15" spans="1:7" x14ac:dyDescent="0.2">
      <c r="A15" s="27" t="s">
        <v>115</v>
      </c>
      <c r="B15" s="27" t="s">
        <v>114</v>
      </c>
      <c r="C15" s="27" t="s">
        <v>95</v>
      </c>
      <c r="D15" s="31">
        <v>36500</v>
      </c>
      <c r="E15" s="29">
        <v>168.10075000000001</v>
      </c>
      <c r="F15" s="30">
        <v>0.74402975391535697</v>
      </c>
      <c r="G15" s="29"/>
    </row>
    <row r="16" spans="1:7" x14ac:dyDescent="0.2">
      <c r="A16" s="27" t="s">
        <v>110</v>
      </c>
      <c r="B16" s="27" t="s">
        <v>109</v>
      </c>
      <c r="C16" s="27" t="s">
        <v>95</v>
      </c>
      <c r="D16" s="31">
        <v>8500</v>
      </c>
      <c r="E16" s="29">
        <v>166.76150000000001</v>
      </c>
      <c r="F16" s="30">
        <v>0.73810210726338699</v>
      </c>
      <c r="G16" s="29"/>
    </row>
    <row r="17" spans="1:7" x14ac:dyDescent="0.2">
      <c r="A17" s="27" t="s">
        <v>120</v>
      </c>
      <c r="B17" s="27" t="s">
        <v>119</v>
      </c>
      <c r="C17" s="27" t="s">
        <v>121</v>
      </c>
      <c r="D17" s="31">
        <v>13000</v>
      </c>
      <c r="E17" s="29">
        <v>156.13</v>
      </c>
      <c r="F17" s="30">
        <v>0.69104608681879598</v>
      </c>
      <c r="G17" s="29"/>
    </row>
    <row r="18" spans="1:7" x14ac:dyDescent="0.2">
      <c r="A18" s="27" t="s">
        <v>139</v>
      </c>
      <c r="B18" s="27" t="s">
        <v>138</v>
      </c>
      <c r="C18" s="27" t="s">
        <v>113</v>
      </c>
      <c r="D18" s="31">
        <v>10000</v>
      </c>
      <c r="E18" s="29">
        <v>150.435</v>
      </c>
      <c r="F18" s="30">
        <v>0.66583948037267404</v>
      </c>
      <c r="G18" s="29"/>
    </row>
    <row r="19" spans="1:7" x14ac:dyDescent="0.2">
      <c r="A19" s="27" t="s">
        <v>117</v>
      </c>
      <c r="B19" s="27" t="s">
        <v>116</v>
      </c>
      <c r="C19" s="27" t="s">
        <v>118</v>
      </c>
      <c r="D19" s="31">
        <v>38200</v>
      </c>
      <c r="E19" s="29">
        <v>143.09719999999999</v>
      </c>
      <c r="F19" s="30">
        <v>0.63336168638139101</v>
      </c>
      <c r="G19" s="29"/>
    </row>
    <row r="20" spans="1:7" x14ac:dyDescent="0.2">
      <c r="A20" s="27" t="s">
        <v>131</v>
      </c>
      <c r="B20" s="27" t="s">
        <v>130</v>
      </c>
      <c r="C20" s="27" t="s">
        <v>132</v>
      </c>
      <c r="D20" s="31">
        <v>65000</v>
      </c>
      <c r="E20" s="29">
        <v>134.38749999999999</v>
      </c>
      <c r="F20" s="30">
        <v>0.59481173376263996</v>
      </c>
      <c r="G20" s="29"/>
    </row>
    <row r="21" spans="1:7" x14ac:dyDescent="0.2">
      <c r="A21" s="27" t="s">
        <v>126</v>
      </c>
      <c r="B21" s="27" t="s">
        <v>125</v>
      </c>
      <c r="C21" s="27" t="s">
        <v>127</v>
      </c>
      <c r="D21" s="31">
        <v>2700</v>
      </c>
      <c r="E21" s="29">
        <v>126.24795</v>
      </c>
      <c r="F21" s="30">
        <v>0.55878531874972803</v>
      </c>
      <c r="G21" s="29"/>
    </row>
    <row r="22" spans="1:7" x14ac:dyDescent="0.2">
      <c r="A22" s="27" t="s">
        <v>129</v>
      </c>
      <c r="B22" s="27" t="s">
        <v>128</v>
      </c>
      <c r="C22" s="27" t="s">
        <v>98</v>
      </c>
      <c r="D22" s="31">
        <v>10000</v>
      </c>
      <c r="E22" s="29">
        <v>113.86499999999999</v>
      </c>
      <c r="F22" s="30">
        <v>0.50397721562558295</v>
      </c>
      <c r="G22" s="29"/>
    </row>
    <row r="23" spans="1:7" x14ac:dyDescent="0.2">
      <c r="A23" s="27" t="s">
        <v>134</v>
      </c>
      <c r="B23" s="27" t="s">
        <v>133</v>
      </c>
      <c r="C23" s="27" t="s">
        <v>118</v>
      </c>
      <c r="D23" s="31">
        <v>6700</v>
      </c>
      <c r="E23" s="29">
        <v>111.38415000000001</v>
      </c>
      <c r="F23" s="30">
        <v>0.492996739839479</v>
      </c>
      <c r="G23" s="29"/>
    </row>
    <row r="24" spans="1:7" x14ac:dyDescent="0.2">
      <c r="A24" s="27" t="s">
        <v>176</v>
      </c>
      <c r="B24" s="27" t="s">
        <v>175</v>
      </c>
      <c r="C24" s="27" t="s">
        <v>168</v>
      </c>
      <c r="D24" s="31">
        <v>30000</v>
      </c>
      <c r="E24" s="29">
        <v>111</v>
      </c>
      <c r="F24" s="30">
        <v>0.49129645575409198</v>
      </c>
      <c r="G24" s="29"/>
    </row>
    <row r="25" spans="1:7" x14ac:dyDescent="0.2">
      <c r="A25" s="27" t="s">
        <v>146</v>
      </c>
      <c r="B25" s="27" t="s">
        <v>145</v>
      </c>
      <c r="C25" s="27" t="s">
        <v>132</v>
      </c>
      <c r="D25" s="31">
        <v>80000</v>
      </c>
      <c r="E25" s="29">
        <v>101.8</v>
      </c>
      <c r="F25" s="30">
        <v>0.45057638915105003</v>
      </c>
      <c r="G25" s="29"/>
    </row>
    <row r="26" spans="1:7" x14ac:dyDescent="0.2">
      <c r="A26" s="27" t="s">
        <v>148</v>
      </c>
      <c r="B26" s="27" t="s">
        <v>147</v>
      </c>
      <c r="C26" s="27" t="s">
        <v>149</v>
      </c>
      <c r="D26" s="31">
        <v>39500</v>
      </c>
      <c r="E26" s="29">
        <v>100.7645</v>
      </c>
      <c r="F26" s="30">
        <v>0.44599316861110999</v>
      </c>
      <c r="G26" s="29"/>
    </row>
    <row r="27" spans="1:7" x14ac:dyDescent="0.2">
      <c r="A27" s="27" t="s">
        <v>123</v>
      </c>
      <c r="B27" s="27" t="s">
        <v>122</v>
      </c>
      <c r="C27" s="27" t="s">
        <v>124</v>
      </c>
      <c r="D27" s="31">
        <v>45000</v>
      </c>
      <c r="E27" s="29">
        <v>98.932500000000005</v>
      </c>
      <c r="F27" s="30">
        <v>0.437884564044069</v>
      </c>
      <c r="G27" s="29"/>
    </row>
    <row r="28" spans="1:7" x14ac:dyDescent="0.2">
      <c r="A28" s="27" t="s">
        <v>136</v>
      </c>
      <c r="B28" s="27" t="s">
        <v>135</v>
      </c>
      <c r="C28" s="27" t="s">
        <v>137</v>
      </c>
      <c r="D28" s="31">
        <v>4500</v>
      </c>
      <c r="E28" s="29">
        <v>97.863749999999996</v>
      </c>
      <c r="F28" s="30">
        <v>0.43315417587211302</v>
      </c>
      <c r="G28" s="29"/>
    </row>
    <row r="29" spans="1:7" x14ac:dyDescent="0.2">
      <c r="A29" s="27" t="s">
        <v>163</v>
      </c>
      <c r="B29" s="27" t="s">
        <v>162</v>
      </c>
      <c r="C29" s="27" t="s">
        <v>156</v>
      </c>
      <c r="D29" s="31">
        <v>20000</v>
      </c>
      <c r="E29" s="29">
        <v>91.72</v>
      </c>
      <c r="F29" s="30">
        <v>0.40596135965554297</v>
      </c>
      <c r="G29" s="29"/>
    </row>
    <row r="30" spans="1:7" x14ac:dyDescent="0.2">
      <c r="A30" s="27" t="s">
        <v>141</v>
      </c>
      <c r="B30" s="27" t="s">
        <v>140</v>
      </c>
      <c r="C30" s="27" t="s">
        <v>142</v>
      </c>
      <c r="D30" s="31">
        <v>9611</v>
      </c>
      <c r="E30" s="29">
        <v>91.352554999999995</v>
      </c>
      <c r="F30" s="30">
        <v>0.40433501347369999</v>
      </c>
      <c r="G30" s="29"/>
    </row>
    <row r="31" spans="1:7" x14ac:dyDescent="0.2">
      <c r="A31" s="27" t="s">
        <v>144</v>
      </c>
      <c r="B31" s="27" t="s">
        <v>143</v>
      </c>
      <c r="C31" s="27" t="s">
        <v>124</v>
      </c>
      <c r="D31" s="31">
        <v>27186</v>
      </c>
      <c r="E31" s="29">
        <v>85.173738</v>
      </c>
      <c r="F31" s="30">
        <v>0.37698698741196102</v>
      </c>
      <c r="G31" s="29"/>
    </row>
    <row r="32" spans="1:7" x14ac:dyDescent="0.2">
      <c r="A32" s="27" t="s">
        <v>155</v>
      </c>
      <c r="B32" s="27" t="s">
        <v>154</v>
      </c>
      <c r="C32" s="27" t="s">
        <v>156</v>
      </c>
      <c r="D32" s="31">
        <v>8641</v>
      </c>
      <c r="E32" s="29">
        <v>72.195554999999999</v>
      </c>
      <c r="F32" s="30">
        <v>0.31954432696125801</v>
      </c>
      <c r="G32" s="29"/>
    </row>
    <row r="33" spans="1:9" x14ac:dyDescent="0.2">
      <c r="A33" s="27" t="s">
        <v>153</v>
      </c>
      <c r="B33" s="27" t="s">
        <v>152</v>
      </c>
      <c r="C33" s="27" t="s">
        <v>113</v>
      </c>
      <c r="D33" s="31">
        <v>45000</v>
      </c>
      <c r="E33" s="29">
        <v>69.547499999999999</v>
      </c>
      <c r="F33" s="30">
        <v>0.30782378609511402</v>
      </c>
      <c r="G33" s="29"/>
    </row>
    <row r="34" spans="1:9" x14ac:dyDescent="0.2">
      <c r="A34" s="27" t="s">
        <v>151</v>
      </c>
      <c r="B34" s="27" t="s">
        <v>150</v>
      </c>
      <c r="C34" s="27" t="s">
        <v>127</v>
      </c>
      <c r="D34" s="31">
        <v>14000</v>
      </c>
      <c r="E34" s="29">
        <v>65.135000000000005</v>
      </c>
      <c r="F34" s="30">
        <v>0.28829364545533998</v>
      </c>
      <c r="G34" s="29"/>
    </row>
    <row r="35" spans="1:9" x14ac:dyDescent="0.2">
      <c r="A35" s="27" t="s">
        <v>161</v>
      </c>
      <c r="B35" s="27" t="s">
        <v>160</v>
      </c>
      <c r="C35" s="27" t="s">
        <v>118</v>
      </c>
      <c r="D35" s="31">
        <v>11100</v>
      </c>
      <c r="E35" s="29">
        <v>58.979849999999999</v>
      </c>
      <c r="F35" s="30">
        <v>0.26105037176493701</v>
      </c>
      <c r="G35" s="29"/>
    </row>
    <row r="36" spans="1:9" x14ac:dyDescent="0.2">
      <c r="A36" s="27" t="s">
        <v>172</v>
      </c>
      <c r="B36" s="27" t="s">
        <v>171</v>
      </c>
      <c r="C36" s="27" t="s">
        <v>121</v>
      </c>
      <c r="D36" s="31">
        <v>6000</v>
      </c>
      <c r="E36" s="29">
        <v>56.927999999999997</v>
      </c>
      <c r="F36" s="30">
        <v>0.25196869038890901</v>
      </c>
      <c r="G36" s="29"/>
    </row>
    <row r="37" spans="1:9" x14ac:dyDescent="0.2">
      <c r="A37" s="27" t="s">
        <v>174</v>
      </c>
      <c r="B37" s="27" t="s">
        <v>173</v>
      </c>
      <c r="C37" s="27" t="s">
        <v>132</v>
      </c>
      <c r="D37" s="31">
        <v>25800</v>
      </c>
      <c r="E37" s="29">
        <v>55.934399999999997</v>
      </c>
      <c r="F37" s="30">
        <v>0.247570923195781</v>
      </c>
      <c r="G37" s="29"/>
    </row>
    <row r="38" spans="1:9" x14ac:dyDescent="0.2">
      <c r="A38" s="27" t="s">
        <v>158</v>
      </c>
      <c r="B38" s="27" t="s">
        <v>157</v>
      </c>
      <c r="C38" s="27" t="s">
        <v>159</v>
      </c>
      <c r="D38" s="31">
        <v>10000</v>
      </c>
      <c r="E38" s="29">
        <v>54.85</v>
      </c>
      <c r="F38" s="30">
        <v>0.24277126664965701</v>
      </c>
      <c r="G38" s="29"/>
    </row>
    <row r="39" spans="1:9" x14ac:dyDescent="0.2">
      <c r="A39" s="27" t="s">
        <v>167</v>
      </c>
      <c r="B39" s="27" t="s">
        <v>166</v>
      </c>
      <c r="C39" s="27" t="s">
        <v>168</v>
      </c>
      <c r="D39" s="31">
        <v>18000</v>
      </c>
      <c r="E39" s="29">
        <v>53.118000000000002</v>
      </c>
      <c r="F39" s="30">
        <v>0.235105271502215</v>
      </c>
      <c r="G39" s="29"/>
    </row>
    <row r="40" spans="1:9" x14ac:dyDescent="0.2">
      <c r="A40" s="27" t="s">
        <v>178</v>
      </c>
      <c r="B40" s="27" t="s">
        <v>177</v>
      </c>
      <c r="C40" s="27" t="s">
        <v>179</v>
      </c>
      <c r="D40" s="31">
        <v>3000</v>
      </c>
      <c r="E40" s="29">
        <v>47.971499999999999</v>
      </c>
      <c r="F40" s="30">
        <v>0.212326377722589</v>
      </c>
      <c r="G40" s="29"/>
    </row>
    <row r="41" spans="1:9" x14ac:dyDescent="0.2">
      <c r="A41" s="27" t="s">
        <v>181</v>
      </c>
      <c r="B41" s="27" t="s">
        <v>180</v>
      </c>
      <c r="C41" s="27" t="s">
        <v>95</v>
      </c>
      <c r="D41" s="31">
        <v>33000</v>
      </c>
      <c r="E41" s="29">
        <v>47.750999999999998</v>
      </c>
      <c r="F41" s="30">
        <v>0.21135042395237499</v>
      </c>
      <c r="G41" s="29"/>
    </row>
    <row r="42" spans="1:9" x14ac:dyDescent="0.2">
      <c r="A42" s="27" t="s">
        <v>170</v>
      </c>
      <c r="B42" s="27" t="s">
        <v>169</v>
      </c>
      <c r="C42" s="27" t="s">
        <v>156</v>
      </c>
      <c r="D42" s="31">
        <v>1400</v>
      </c>
      <c r="E42" s="29">
        <v>45.364199999999997</v>
      </c>
      <c r="F42" s="30">
        <v>0.200786222325403</v>
      </c>
      <c r="G42" s="29"/>
    </row>
    <row r="43" spans="1:9" x14ac:dyDescent="0.2">
      <c r="A43" s="27" t="s">
        <v>182</v>
      </c>
      <c r="B43" s="27" t="s">
        <v>718</v>
      </c>
      <c r="C43" s="27" t="s">
        <v>108</v>
      </c>
      <c r="D43" s="31">
        <v>2635</v>
      </c>
      <c r="E43" s="29">
        <v>10.29758</v>
      </c>
      <c r="F43" s="30">
        <v>4.5578059070668697E-2</v>
      </c>
      <c r="G43" s="29"/>
    </row>
    <row r="44" spans="1:9" x14ac:dyDescent="0.2">
      <c r="A44" s="26" t="s">
        <v>33</v>
      </c>
      <c r="B44" s="26"/>
      <c r="C44" s="26"/>
      <c r="D44" s="32"/>
      <c r="E44" s="33">
        <f>SUM(E7:E43)</f>
        <v>5083.9601570000023</v>
      </c>
      <c r="F44" s="34">
        <f>SUM(F7:F43)</f>
        <v>22.502086543505538</v>
      </c>
      <c r="G44" s="33"/>
      <c r="H44" s="18"/>
      <c r="I44" s="18"/>
    </row>
    <row r="45" spans="1:9" x14ac:dyDescent="0.2">
      <c r="A45" s="27"/>
      <c r="B45" s="27"/>
      <c r="C45" s="27"/>
      <c r="D45" s="28"/>
      <c r="E45" s="29"/>
      <c r="F45" s="30"/>
      <c r="G45" s="29"/>
    </row>
    <row r="46" spans="1:9" x14ac:dyDescent="0.2">
      <c r="A46" s="26" t="s">
        <v>189</v>
      </c>
      <c r="B46" s="27"/>
      <c r="C46" s="27"/>
      <c r="D46" s="28"/>
      <c r="E46" s="29"/>
      <c r="F46" s="30"/>
      <c r="G46" s="29"/>
    </row>
    <row r="47" spans="1:9" x14ac:dyDescent="0.2">
      <c r="A47" s="27" t="s">
        <v>191</v>
      </c>
      <c r="B47" s="27" t="s">
        <v>190</v>
      </c>
      <c r="C47" s="27" t="s">
        <v>356</v>
      </c>
      <c r="D47" s="31">
        <v>39200</v>
      </c>
      <c r="E47" s="29">
        <v>141.19839999999999</v>
      </c>
      <c r="F47" s="30">
        <v>0.62495741872205901</v>
      </c>
      <c r="G47" s="29"/>
    </row>
    <row r="48" spans="1:9" x14ac:dyDescent="0.2">
      <c r="A48" s="26" t="s">
        <v>33</v>
      </c>
      <c r="B48" s="26"/>
      <c r="C48" s="26"/>
      <c r="D48" s="32"/>
      <c r="E48" s="33">
        <f>SUM(E46:E47)</f>
        <v>141.19839999999999</v>
      </c>
      <c r="F48" s="34">
        <f>SUM(F46:F47)</f>
        <v>0.62495741872205901</v>
      </c>
      <c r="G48" s="33"/>
      <c r="H48" s="18"/>
      <c r="I48" s="18"/>
    </row>
    <row r="49" spans="1:9" x14ac:dyDescent="0.2">
      <c r="A49" s="27"/>
      <c r="B49" s="27"/>
      <c r="C49" s="27"/>
      <c r="D49" s="28"/>
      <c r="E49" s="29"/>
      <c r="F49" s="30"/>
      <c r="G49" s="29"/>
    </row>
    <row r="50" spans="1:9" x14ac:dyDescent="0.2">
      <c r="A50" s="26" t="s">
        <v>31</v>
      </c>
      <c r="B50" s="27"/>
      <c r="C50" s="27"/>
      <c r="D50" s="28"/>
      <c r="E50" s="29"/>
      <c r="F50" s="30"/>
      <c r="G50" s="29"/>
    </row>
    <row r="51" spans="1:9" x14ac:dyDescent="0.2">
      <c r="A51" s="26" t="s">
        <v>32</v>
      </c>
      <c r="B51" s="27"/>
      <c r="C51" s="27"/>
      <c r="D51" s="28"/>
      <c r="E51" s="29"/>
      <c r="F51" s="30"/>
      <c r="G51" s="29"/>
    </row>
    <row r="52" spans="1:9" x14ac:dyDescent="0.2">
      <c r="A52" s="27" t="s">
        <v>184</v>
      </c>
      <c r="B52" s="27" t="s">
        <v>183</v>
      </c>
      <c r="C52" s="27" t="s">
        <v>84</v>
      </c>
      <c r="D52" s="31">
        <v>100</v>
      </c>
      <c r="E52" s="29">
        <v>1024.0309999999999</v>
      </c>
      <c r="F52" s="30">
        <v>4.5324576656064703</v>
      </c>
      <c r="G52" s="29">
        <v>5.0999999999999996</v>
      </c>
    </row>
    <row r="53" spans="1:9" x14ac:dyDescent="0.2">
      <c r="A53" s="27" t="s">
        <v>907</v>
      </c>
      <c r="B53" s="27" t="s">
        <v>908</v>
      </c>
      <c r="C53" s="27" t="s">
        <v>84</v>
      </c>
      <c r="D53" s="31">
        <v>100</v>
      </c>
      <c r="E53" s="29">
        <v>1010.7380000000001</v>
      </c>
      <c r="F53" s="30">
        <v>4.47362159545927</v>
      </c>
      <c r="G53" s="29">
        <v>3.7000999999999999</v>
      </c>
    </row>
    <row r="54" spans="1:9" x14ac:dyDescent="0.2">
      <c r="A54" s="27" t="s">
        <v>1080</v>
      </c>
      <c r="B54" s="27" t="s">
        <v>1081</v>
      </c>
      <c r="C54" s="27" t="s">
        <v>84</v>
      </c>
      <c r="D54" s="31">
        <v>100</v>
      </c>
      <c r="E54" s="29">
        <v>998.08399999999995</v>
      </c>
      <c r="F54" s="30">
        <v>4.41761379950331</v>
      </c>
      <c r="G54" s="29">
        <v>4.8600000000000003</v>
      </c>
    </row>
    <row r="55" spans="1:9" x14ac:dyDescent="0.2">
      <c r="A55" s="27" t="s">
        <v>942</v>
      </c>
      <c r="B55" s="27" t="s">
        <v>943</v>
      </c>
      <c r="C55" s="27" t="s">
        <v>84</v>
      </c>
      <c r="D55" s="31">
        <v>50</v>
      </c>
      <c r="E55" s="29">
        <v>543.13</v>
      </c>
      <c r="F55" s="30">
        <v>2.4039445406641402</v>
      </c>
      <c r="G55" s="29">
        <v>5.8399000000000001</v>
      </c>
    </row>
    <row r="56" spans="1:9" x14ac:dyDescent="0.2">
      <c r="A56" s="26" t="s">
        <v>33</v>
      </c>
      <c r="B56" s="26"/>
      <c r="C56" s="26"/>
      <c r="D56" s="32"/>
      <c r="E56" s="33">
        <f>SUM(E51:E55)</f>
        <v>3575.9830000000002</v>
      </c>
      <c r="F56" s="34">
        <f>SUM(F51:F55)</f>
        <v>15.827637601233191</v>
      </c>
      <c r="G56" s="33"/>
      <c r="H56" s="18"/>
      <c r="I56" s="18"/>
    </row>
    <row r="57" spans="1:9" x14ac:dyDescent="0.2">
      <c r="A57" s="27"/>
      <c r="B57" s="27"/>
      <c r="C57" s="27"/>
      <c r="D57" s="28"/>
      <c r="E57" s="29"/>
      <c r="F57" s="30"/>
      <c r="G57" s="29"/>
    </row>
    <row r="58" spans="1:9" x14ac:dyDescent="0.2">
      <c r="A58" s="26" t="s">
        <v>51</v>
      </c>
      <c r="B58" s="27"/>
      <c r="C58" s="27"/>
      <c r="D58" s="28"/>
      <c r="E58" s="29"/>
      <c r="F58" s="30"/>
      <c r="G58" s="29"/>
    </row>
    <row r="59" spans="1:9" x14ac:dyDescent="0.2">
      <c r="A59" s="26" t="s">
        <v>52</v>
      </c>
      <c r="B59" s="27"/>
      <c r="C59" s="27"/>
      <c r="D59" s="28"/>
      <c r="E59" s="29"/>
      <c r="F59" s="30"/>
      <c r="G59" s="29"/>
    </row>
    <row r="60" spans="1:9" x14ac:dyDescent="0.2">
      <c r="A60" s="27" t="s">
        <v>193</v>
      </c>
      <c r="B60" s="27" t="s">
        <v>192</v>
      </c>
      <c r="C60" s="27" t="s">
        <v>54</v>
      </c>
      <c r="D60" s="31">
        <v>500</v>
      </c>
      <c r="E60" s="29">
        <v>496.13400000000001</v>
      </c>
      <c r="F60" s="30">
        <v>2.1959358178297399</v>
      </c>
      <c r="G60" s="29">
        <v>3.6002000000000001</v>
      </c>
    </row>
    <row r="61" spans="1:9" x14ac:dyDescent="0.2">
      <c r="A61" s="26" t="s">
        <v>33</v>
      </c>
      <c r="B61" s="26"/>
      <c r="C61" s="26"/>
      <c r="D61" s="32"/>
      <c r="E61" s="33">
        <f>SUM(E59:E60)</f>
        <v>496.13400000000001</v>
      </c>
      <c r="F61" s="34">
        <f>SUM(F59:F60)</f>
        <v>2.1959358178297399</v>
      </c>
      <c r="G61" s="33"/>
      <c r="H61" s="18"/>
      <c r="I61" s="18"/>
    </row>
    <row r="62" spans="1:9" x14ac:dyDescent="0.2">
      <c r="A62" s="27"/>
      <c r="B62" s="27"/>
      <c r="C62" s="27"/>
      <c r="D62" s="28"/>
      <c r="E62" s="29"/>
      <c r="F62" s="30"/>
      <c r="G62" s="29"/>
    </row>
    <row r="63" spans="1:9" x14ac:dyDescent="0.2">
      <c r="A63" s="26" t="s">
        <v>55</v>
      </c>
      <c r="B63" s="27"/>
      <c r="C63" s="27"/>
      <c r="D63" s="28"/>
      <c r="E63" s="29"/>
      <c r="F63" s="30"/>
      <c r="G63" s="29"/>
    </row>
    <row r="64" spans="1:9" x14ac:dyDescent="0.2">
      <c r="A64" s="27" t="s">
        <v>91</v>
      </c>
      <c r="B64" s="27" t="s">
        <v>90</v>
      </c>
      <c r="C64" s="27" t="s">
        <v>53</v>
      </c>
      <c r="D64" s="31">
        <v>200</v>
      </c>
      <c r="E64" s="29">
        <v>997.21</v>
      </c>
      <c r="F64" s="30">
        <v>4.4137453931760202</v>
      </c>
      <c r="G64" s="29">
        <v>3.4045999999999998</v>
      </c>
    </row>
    <row r="65" spans="1:9" x14ac:dyDescent="0.2">
      <c r="A65" s="27" t="s">
        <v>186</v>
      </c>
      <c r="B65" s="27" t="s">
        <v>185</v>
      </c>
      <c r="C65" s="27" t="s">
        <v>53</v>
      </c>
      <c r="D65" s="31">
        <v>200</v>
      </c>
      <c r="E65" s="29">
        <v>988.08100000000002</v>
      </c>
      <c r="F65" s="30">
        <v>4.3733395792608896</v>
      </c>
      <c r="G65" s="29">
        <v>3.6999</v>
      </c>
    </row>
    <row r="66" spans="1:9" x14ac:dyDescent="0.2">
      <c r="A66" s="26" t="s">
        <v>33</v>
      </c>
      <c r="B66" s="26"/>
      <c r="C66" s="26"/>
      <c r="D66" s="32"/>
      <c r="E66" s="33">
        <f>SUM(E63:E65)</f>
        <v>1985.2910000000002</v>
      </c>
      <c r="F66" s="34">
        <f>SUM(F63:F65)</f>
        <v>8.7870849724369098</v>
      </c>
      <c r="G66" s="33"/>
      <c r="H66" s="18"/>
      <c r="I66" s="18"/>
    </row>
    <row r="67" spans="1:9" x14ac:dyDescent="0.2">
      <c r="A67" s="27"/>
      <c r="B67" s="27"/>
      <c r="C67" s="27"/>
      <c r="D67" s="28"/>
      <c r="E67" s="29"/>
      <c r="F67" s="30"/>
      <c r="G67" s="29"/>
    </row>
    <row r="68" spans="1:9" x14ac:dyDescent="0.2">
      <c r="A68" s="26" t="s">
        <v>59</v>
      </c>
      <c r="B68" s="27"/>
      <c r="C68" s="27"/>
      <c r="D68" s="28"/>
      <c r="E68" s="29"/>
      <c r="F68" s="30"/>
      <c r="G68" s="29"/>
    </row>
    <row r="69" spans="1:9" x14ac:dyDescent="0.2">
      <c r="A69" s="27" t="s">
        <v>75</v>
      </c>
      <c r="B69" s="27" t="s">
        <v>74</v>
      </c>
      <c r="C69" s="27" t="s">
        <v>61</v>
      </c>
      <c r="D69" s="31">
        <v>1243000</v>
      </c>
      <c r="E69" s="29">
        <v>1232.978934</v>
      </c>
      <c r="F69" s="30">
        <v>5.4572809035464704</v>
      </c>
      <c r="G69" s="29">
        <v>3.4901</v>
      </c>
    </row>
    <row r="70" spans="1:9" x14ac:dyDescent="0.2">
      <c r="A70" s="26" t="s">
        <v>33</v>
      </c>
      <c r="B70" s="26"/>
      <c r="C70" s="26"/>
      <c r="D70" s="32"/>
      <c r="E70" s="33">
        <f>SUM(E68:E69)</f>
        <v>1232.978934</v>
      </c>
      <c r="F70" s="34">
        <f>SUM(F68:F69)</f>
        <v>5.4572809035464704</v>
      </c>
      <c r="G70" s="33"/>
      <c r="H70" s="18"/>
      <c r="I70" s="18"/>
    </row>
    <row r="71" spans="1:9" x14ac:dyDescent="0.2">
      <c r="A71" s="27"/>
      <c r="B71" s="27"/>
      <c r="C71" s="27"/>
      <c r="D71" s="28"/>
      <c r="E71" s="29"/>
      <c r="F71" s="30"/>
      <c r="G71" s="29"/>
    </row>
    <row r="72" spans="1:9" x14ac:dyDescent="0.2">
      <c r="A72" s="26" t="s">
        <v>60</v>
      </c>
      <c r="B72" s="27"/>
      <c r="C72" s="27"/>
      <c r="D72" s="28"/>
      <c r="E72" s="29"/>
      <c r="F72" s="30"/>
      <c r="G72" s="29"/>
    </row>
    <row r="73" spans="1:9" x14ac:dyDescent="0.2">
      <c r="A73" s="27" t="s">
        <v>79</v>
      </c>
      <c r="B73" s="27" t="s">
        <v>78</v>
      </c>
      <c r="C73" s="27" t="s">
        <v>61</v>
      </c>
      <c r="D73" s="31">
        <v>3500000</v>
      </c>
      <c r="E73" s="29">
        <v>3468.5</v>
      </c>
      <c r="F73" s="30">
        <v>15.3519077187664</v>
      </c>
      <c r="G73" s="29">
        <v>5.4057000000000004</v>
      </c>
    </row>
    <row r="74" spans="1:9" x14ac:dyDescent="0.2">
      <c r="A74" s="27" t="s">
        <v>77</v>
      </c>
      <c r="B74" s="27" t="s">
        <v>76</v>
      </c>
      <c r="C74" s="27" t="s">
        <v>61</v>
      </c>
      <c r="D74" s="31">
        <v>900000</v>
      </c>
      <c r="E74" s="29">
        <v>899.38350000000003</v>
      </c>
      <c r="F74" s="30">
        <v>3.9807560893127101</v>
      </c>
      <c r="G74" s="29">
        <v>5.6459000000000001</v>
      </c>
    </row>
    <row r="75" spans="1:9" x14ac:dyDescent="0.2">
      <c r="A75" s="27" t="s">
        <v>1016</v>
      </c>
      <c r="B75" s="27" t="s">
        <v>1017</v>
      </c>
      <c r="C75" s="27" t="s">
        <v>61</v>
      </c>
      <c r="D75" s="31">
        <v>900000</v>
      </c>
      <c r="E75" s="29">
        <v>894.58920000000001</v>
      </c>
      <c r="F75" s="30">
        <v>3.9595360659089001</v>
      </c>
      <c r="G75" s="29">
        <v>6.7359999999999998</v>
      </c>
    </row>
    <row r="76" spans="1:9" x14ac:dyDescent="0.2">
      <c r="A76" s="27" t="s">
        <v>1018</v>
      </c>
      <c r="B76" s="27" t="s">
        <v>1019</v>
      </c>
      <c r="C76" s="27" t="s">
        <v>61</v>
      </c>
      <c r="D76" s="31">
        <v>900000</v>
      </c>
      <c r="E76" s="29">
        <v>885.28679999999997</v>
      </c>
      <c r="F76" s="30">
        <v>3.9183627672601902</v>
      </c>
      <c r="G76" s="29">
        <v>6.3284000000000002</v>
      </c>
    </row>
    <row r="77" spans="1:9" x14ac:dyDescent="0.2">
      <c r="A77" s="27" t="s">
        <v>188</v>
      </c>
      <c r="B77" s="27" t="s">
        <v>187</v>
      </c>
      <c r="C77" s="27" t="s">
        <v>61</v>
      </c>
      <c r="D77" s="31">
        <v>800000</v>
      </c>
      <c r="E77" s="29">
        <v>823.51919999999996</v>
      </c>
      <c r="F77" s="30">
        <v>3.64497355140041</v>
      </c>
      <c r="G77" s="29">
        <v>5.0838000000000001</v>
      </c>
    </row>
    <row r="78" spans="1:9" x14ac:dyDescent="0.2">
      <c r="A78" s="27" t="s">
        <v>81</v>
      </c>
      <c r="B78" s="27" t="s">
        <v>80</v>
      </c>
      <c r="C78" s="27" t="s">
        <v>61</v>
      </c>
      <c r="D78" s="31">
        <v>600000</v>
      </c>
      <c r="E78" s="29">
        <v>598.17060000000004</v>
      </c>
      <c r="F78" s="30">
        <v>2.6475594208675499</v>
      </c>
      <c r="G78" s="29">
        <v>5.3148999999999997</v>
      </c>
    </row>
    <row r="79" spans="1:9" x14ac:dyDescent="0.2">
      <c r="A79" s="27" t="s">
        <v>89</v>
      </c>
      <c r="B79" s="27" t="s">
        <v>88</v>
      </c>
      <c r="C79" s="27" t="s">
        <v>61</v>
      </c>
      <c r="D79" s="31">
        <v>200000</v>
      </c>
      <c r="E79" s="29">
        <v>210.49979999999999</v>
      </c>
      <c r="F79" s="30">
        <v>0.93169194303554204</v>
      </c>
      <c r="G79" s="29">
        <v>4.7282000000000002</v>
      </c>
    </row>
    <row r="80" spans="1:9" x14ac:dyDescent="0.2">
      <c r="A80" s="26" t="s">
        <v>33</v>
      </c>
      <c r="B80" s="26"/>
      <c r="C80" s="26"/>
      <c r="D80" s="32"/>
      <c r="E80" s="33">
        <f>SUM(E73:E79)</f>
        <v>7779.9490999999998</v>
      </c>
      <c r="F80" s="34">
        <f>SUM(F73:F79)</f>
        <v>34.434787556551711</v>
      </c>
      <c r="G80" s="33"/>
      <c r="H80" s="18"/>
      <c r="I80" s="18"/>
    </row>
    <row r="81" spans="1:9" x14ac:dyDescent="0.2">
      <c r="A81" s="27"/>
      <c r="B81" s="27"/>
      <c r="C81" s="27"/>
      <c r="D81" s="28"/>
      <c r="E81" s="29"/>
      <c r="F81" s="30"/>
      <c r="G81" s="29"/>
    </row>
    <row r="82" spans="1:9" x14ac:dyDescent="0.2">
      <c r="A82" s="26" t="s">
        <v>35</v>
      </c>
      <c r="B82" s="26"/>
      <c r="C82" s="26"/>
      <c r="D82" s="32"/>
      <c r="E82" s="33">
        <f>E44+E48+E56+E61+E66+E70+E80</f>
        <v>20295.494591000002</v>
      </c>
      <c r="F82" s="34">
        <f>F44+F48+F56+F61+F66+F70+F80</f>
        <v>89.829770813825618</v>
      </c>
      <c r="G82" s="33"/>
      <c r="H82" s="18"/>
      <c r="I82" s="18"/>
    </row>
    <row r="83" spans="1:9" x14ac:dyDescent="0.2">
      <c r="A83" s="26"/>
      <c r="B83" s="26"/>
      <c r="C83" s="26"/>
      <c r="D83" s="32"/>
      <c r="E83" s="33"/>
      <c r="F83" s="34"/>
      <c r="G83" s="33"/>
      <c r="H83" s="18"/>
      <c r="I83" s="18"/>
    </row>
    <row r="84" spans="1:9" x14ac:dyDescent="0.2">
      <c r="A84" s="26" t="s">
        <v>37</v>
      </c>
      <c r="B84" s="26"/>
      <c r="C84" s="26"/>
      <c r="D84" s="32"/>
      <c r="E84" s="33">
        <f>E86-(E44+E48+E56+E61+E66+E70+E80)</f>
        <v>2297.788690399997</v>
      </c>
      <c r="F84" s="34">
        <f>F86-(F44+F48+F56+F61+F66+F70+F80)</f>
        <v>10.170229186174382</v>
      </c>
      <c r="G84" s="33"/>
      <c r="H84" s="18"/>
      <c r="I84" s="18"/>
    </row>
    <row r="85" spans="1:9" x14ac:dyDescent="0.2">
      <c r="A85" s="26"/>
      <c r="B85" s="26"/>
      <c r="C85" s="26"/>
      <c r="D85" s="32"/>
      <c r="E85" s="33"/>
      <c r="F85" s="34"/>
      <c r="G85" s="33"/>
      <c r="H85" s="18"/>
      <c r="I85" s="18"/>
    </row>
    <row r="86" spans="1:9" x14ac:dyDescent="0.2">
      <c r="A86" s="35" t="s">
        <v>36</v>
      </c>
      <c r="B86" s="35"/>
      <c r="C86" s="35"/>
      <c r="D86" s="36"/>
      <c r="E86" s="37">
        <v>22593.283281399999</v>
      </c>
      <c r="F86" s="38">
        <v>100</v>
      </c>
      <c r="G86" s="37"/>
      <c r="H86" s="18"/>
      <c r="I86" s="18"/>
    </row>
    <row r="88" spans="1:9" x14ac:dyDescent="0.2">
      <c r="A88" s="18" t="s">
        <v>62</v>
      </c>
    </row>
    <row r="89" spans="1:9" x14ac:dyDescent="0.2">
      <c r="A89" s="18" t="s">
        <v>38</v>
      </c>
    </row>
    <row r="91" spans="1:9" x14ac:dyDescent="0.2">
      <c r="A91" s="18" t="s">
        <v>39</v>
      </c>
    </row>
    <row r="92" spans="1:9" x14ac:dyDescent="0.2">
      <c r="A92" s="18" t="s">
        <v>40</v>
      </c>
    </row>
    <row r="93" spans="1:9" x14ac:dyDescent="0.2">
      <c r="A93" s="18" t="s">
        <v>41</v>
      </c>
      <c r="B93" s="18"/>
      <c r="C93" s="39" t="s">
        <v>43</v>
      </c>
      <c r="D93" s="19" t="s">
        <v>42</v>
      </c>
    </row>
    <row r="94" spans="1:9" x14ac:dyDescent="0.2">
      <c r="A94" s="9" t="s">
        <v>66</v>
      </c>
      <c r="C94" s="40">
        <v>65.636200000000002</v>
      </c>
      <c r="D94" s="40">
        <v>67.716499999999996</v>
      </c>
    </row>
    <row r="95" spans="1:9" x14ac:dyDescent="0.2">
      <c r="A95" s="9" t="s">
        <v>67</v>
      </c>
      <c r="C95" s="40">
        <v>13.2979</v>
      </c>
      <c r="D95" s="40">
        <v>13.2051</v>
      </c>
    </row>
    <row r="96" spans="1:9" x14ac:dyDescent="0.2">
      <c r="A96" s="9" t="s">
        <v>68</v>
      </c>
      <c r="C96" s="40">
        <v>12.7455</v>
      </c>
      <c r="D96" s="40">
        <v>12.6214</v>
      </c>
    </row>
    <row r="97" spans="1:5" x14ac:dyDescent="0.2">
      <c r="A97" s="9" t="s">
        <v>69</v>
      </c>
      <c r="C97" s="40">
        <v>69.913600000000002</v>
      </c>
      <c r="D97" s="40">
        <v>72.401799999999994</v>
      </c>
    </row>
    <row r="98" spans="1:5" x14ac:dyDescent="0.2">
      <c r="A98" s="9" t="s">
        <v>70</v>
      </c>
      <c r="C98" s="40">
        <v>14.457700000000001</v>
      </c>
      <c r="D98" s="40">
        <v>14.450900000000001</v>
      </c>
    </row>
    <row r="99" spans="1:5" x14ac:dyDescent="0.2">
      <c r="A99" s="9" t="s">
        <v>71</v>
      </c>
      <c r="C99" s="40">
        <v>13.8653</v>
      </c>
      <c r="D99" s="40">
        <v>13.8248</v>
      </c>
    </row>
    <row r="101" spans="1:5" x14ac:dyDescent="0.2">
      <c r="A101" s="18" t="s">
        <v>45</v>
      </c>
    </row>
    <row r="102" spans="1:5" x14ac:dyDescent="0.2">
      <c r="A102" s="82" t="s">
        <v>63</v>
      </c>
      <c r="B102" s="83"/>
      <c r="C102" s="43" t="s">
        <v>64</v>
      </c>
    </row>
    <row r="103" spans="1:5" x14ac:dyDescent="0.2">
      <c r="A103" s="78" t="s">
        <v>67</v>
      </c>
      <c r="B103" s="79"/>
      <c r="C103" s="44">
        <v>0.51</v>
      </c>
    </row>
    <row r="104" spans="1:5" x14ac:dyDescent="0.2">
      <c r="A104" s="78" t="s">
        <v>68</v>
      </c>
      <c r="B104" s="79"/>
      <c r="C104" s="44">
        <v>0.52</v>
      </c>
    </row>
    <row r="105" spans="1:5" x14ac:dyDescent="0.2">
      <c r="A105" s="78" t="s">
        <v>70</v>
      </c>
      <c r="B105" s="79"/>
      <c r="C105" s="44">
        <v>0.51</v>
      </c>
    </row>
    <row r="106" spans="1:5" x14ac:dyDescent="0.2">
      <c r="A106" s="78" t="s">
        <v>71</v>
      </c>
      <c r="B106" s="79"/>
      <c r="C106" s="44">
        <v>0.52</v>
      </c>
    </row>
    <row r="107" spans="1:5" x14ac:dyDescent="0.2">
      <c r="A107" s="9" t="s">
        <v>65</v>
      </c>
    </row>
    <row r="108" spans="1:5" x14ac:dyDescent="0.2">
      <c r="A108" s="9" t="s">
        <v>44</v>
      </c>
    </row>
    <row r="110" spans="1:5" x14ac:dyDescent="0.2">
      <c r="A110" s="18" t="s">
        <v>803</v>
      </c>
      <c r="D110" s="42">
        <v>2.7774511071154602</v>
      </c>
      <c r="E110" s="13" t="s">
        <v>47</v>
      </c>
    </row>
    <row r="112" spans="1:5" x14ac:dyDescent="0.2">
      <c r="A112" s="18" t="s">
        <v>48</v>
      </c>
      <c r="D112" s="41" t="s">
        <v>46</v>
      </c>
    </row>
    <row r="114" spans="1:7" ht="25.5" customHeight="1" x14ac:dyDescent="0.3">
      <c r="A114" s="84" t="s">
        <v>1082</v>
      </c>
      <c r="B114" s="85"/>
      <c r="C114" s="85"/>
      <c r="D114" s="85"/>
      <c r="E114" s="85"/>
      <c r="F114" s="85"/>
      <c r="G114" s="85"/>
    </row>
    <row r="116" spans="1:7" x14ac:dyDescent="0.2">
      <c r="A116" s="47" t="s">
        <v>966</v>
      </c>
      <c r="D116" s="9"/>
      <c r="F116" s="57"/>
    </row>
    <row r="117" spans="1:7" x14ac:dyDescent="0.2">
      <c r="A117" s="47"/>
      <c r="D117" s="9"/>
      <c r="F117" s="57"/>
    </row>
    <row r="118" spans="1:7" x14ac:dyDescent="0.2">
      <c r="A118" s="47" t="s">
        <v>805</v>
      </c>
      <c r="D118" s="9"/>
      <c r="F118" s="57"/>
    </row>
    <row r="119" spans="1:7" x14ac:dyDescent="0.2">
      <c r="A119" s="61"/>
      <c r="D119" s="9"/>
      <c r="F119" s="57"/>
    </row>
    <row r="120" spans="1:7" x14ac:dyDescent="0.2">
      <c r="A120" s="58"/>
      <c r="D120" s="9"/>
      <c r="F120" s="57"/>
    </row>
    <row r="121" spans="1:7" x14ac:dyDescent="0.2">
      <c r="A121" s="58"/>
      <c r="D121" s="9"/>
      <c r="F121" s="57"/>
    </row>
    <row r="122" spans="1:7" x14ac:dyDescent="0.2">
      <c r="A122" s="58"/>
      <c r="D122" s="9"/>
      <c r="F122" s="57"/>
    </row>
    <row r="123" spans="1:7" x14ac:dyDescent="0.2">
      <c r="A123" s="58"/>
      <c r="D123" s="9"/>
      <c r="F123" s="57"/>
    </row>
    <row r="124" spans="1:7" x14ac:dyDescent="0.2">
      <c r="A124" s="58"/>
      <c r="D124" s="9"/>
      <c r="F124" s="57"/>
    </row>
    <row r="125" spans="1:7" x14ac:dyDescent="0.2">
      <c r="A125" s="58"/>
      <c r="D125" s="9"/>
      <c r="F125" s="57"/>
    </row>
    <row r="126" spans="1:7" x14ac:dyDescent="0.2">
      <c r="A126" s="58"/>
      <c r="D126" s="9"/>
      <c r="F126" s="57"/>
    </row>
    <row r="127" spans="1:7" x14ac:dyDescent="0.2">
      <c r="A127" s="58"/>
      <c r="D127" s="9"/>
      <c r="F127" s="57"/>
    </row>
    <row r="128" spans="1:7" x14ac:dyDescent="0.2">
      <c r="A128" s="58"/>
      <c r="D128" s="9"/>
      <c r="F128" s="57"/>
    </row>
    <row r="129" spans="1:6" x14ac:dyDescent="0.2">
      <c r="A129" s="58"/>
      <c r="D129" s="9"/>
      <c r="F129" s="57"/>
    </row>
    <row r="130" spans="1:6" x14ac:dyDescent="0.2">
      <c r="A130" s="58"/>
      <c r="D130" s="9"/>
      <c r="F130" s="57"/>
    </row>
    <row r="131" spans="1:6" x14ac:dyDescent="0.2">
      <c r="A131" s="47" t="s">
        <v>1083</v>
      </c>
      <c r="D131" s="9"/>
      <c r="F131" s="57"/>
    </row>
    <row r="132" spans="1:6" x14ac:dyDescent="0.2">
      <c r="A132" s="58"/>
      <c r="D132" s="9"/>
      <c r="F132" s="57"/>
    </row>
    <row r="133" spans="1:6" x14ac:dyDescent="0.2">
      <c r="A133" s="47" t="s">
        <v>807</v>
      </c>
      <c r="D133" s="9"/>
      <c r="F133" s="57"/>
    </row>
    <row r="134" spans="1:6" x14ac:dyDescent="0.2">
      <c r="A134" s="58"/>
      <c r="D134" s="9"/>
      <c r="F134" s="57"/>
    </row>
    <row r="135" spans="1:6" x14ac:dyDescent="0.2">
      <c r="A135" s="58"/>
      <c r="D135" s="9"/>
      <c r="F135" s="57"/>
    </row>
    <row r="136" spans="1:6" x14ac:dyDescent="0.2">
      <c r="A136" s="58"/>
      <c r="D136" s="9"/>
      <c r="F136" s="57"/>
    </row>
    <row r="137" spans="1:6" x14ac:dyDescent="0.2">
      <c r="A137" s="58"/>
      <c r="D137" s="9"/>
      <c r="F137" s="57"/>
    </row>
    <row r="138" spans="1:6" x14ac:dyDescent="0.2">
      <c r="A138" s="58"/>
      <c r="D138" s="9"/>
      <c r="F138" s="57"/>
    </row>
    <row r="139" spans="1:6" x14ac:dyDescent="0.2">
      <c r="A139" s="58"/>
      <c r="D139" s="9"/>
      <c r="F139" s="57"/>
    </row>
    <row r="140" spans="1:6" x14ac:dyDescent="0.2">
      <c r="A140" s="58"/>
      <c r="D140" s="9"/>
      <c r="F140" s="57"/>
    </row>
    <row r="141" spans="1:6" x14ac:dyDescent="0.2">
      <c r="A141" s="58"/>
      <c r="D141" s="9"/>
      <c r="F141" s="57"/>
    </row>
    <row r="142" spans="1:6" x14ac:dyDescent="0.2">
      <c r="A142" s="58"/>
      <c r="D142" s="9"/>
      <c r="F142" s="57"/>
    </row>
    <row r="143" spans="1:6" x14ac:dyDescent="0.2">
      <c r="A143" s="58"/>
      <c r="D143" s="9"/>
      <c r="F143" s="57"/>
    </row>
    <row r="144" spans="1:6" x14ac:dyDescent="0.2">
      <c r="A144" s="58"/>
      <c r="D144" s="9"/>
      <c r="F144" s="57"/>
    </row>
    <row r="145" spans="1:6" x14ac:dyDescent="0.2">
      <c r="A145" s="58"/>
      <c r="D145" s="9"/>
      <c r="F145" s="57"/>
    </row>
    <row r="146" spans="1:6" x14ac:dyDescent="0.2">
      <c r="A146" s="58"/>
      <c r="D146" s="9"/>
      <c r="F146" s="57"/>
    </row>
  </sheetData>
  <mergeCells count="7">
    <mergeCell ref="A114:G114"/>
    <mergeCell ref="A1:G1"/>
    <mergeCell ref="A102:B102"/>
    <mergeCell ref="A103:B103"/>
    <mergeCell ref="A104:B104"/>
    <mergeCell ref="A105:B105"/>
    <mergeCell ref="A106:B106"/>
  </mergeCells>
  <conditionalFormatting sqref="F2:F3 F5:F113 F115 F147:F65536">
    <cfRule type="cellIs" dxfId="102" priority="2" stopIfTrue="1" operator="between">
      <formula>0.009</formula>
      <formula>-0.009</formula>
    </cfRule>
  </conditionalFormatting>
  <conditionalFormatting sqref="F116:F146">
    <cfRule type="cellIs" dxfId="101" priority="1" stopIfTrue="1" operator="between">
      <formula>0.009</formula>
      <formula>-0.009</formula>
    </cfRule>
  </conditionalFormatting>
  <hyperlinks>
    <hyperlink ref="A117" r:id="rId1" tooltip="https://www.franklintempletonindia.com/downloadsServlet/pdf/product-labels-jg9o5k7l" display="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42"/>
  <sheetViews>
    <sheetView workbookViewId="0">
      <selection sqref="A1:I1"/>
    </sheetView>
  </sheetViews>
  <sheetFormatPr defaultColWidth="9.109375" defaultRowHeight="10.199999999999999" x14ac:dyDescent="0.2"/>
  <cols>
    <col min="1" max="1" width="42.33203125" style="9" bestFit="1" customWidth="1"/>
    <col min="2" max="2" width="33.44140625" style="9" bestFit="1" customWidth="1"/>
    <col min="3" max="3" width="25.109375" style="9" bestFit="1" customWidth="1"/>
    <col min="4" max="4" width="15.33203125" style="10" bestFit="1" customWidth="1"/>
    <col min="5" max="5" width="23" style="13" bestFit="1" customWidth="1"/>
    <col min="6" max="6" width="13.5546875" style="14" bestFit="1" customWidth="1"/>
    <col min="7" max="8" width="13.5546875" style="14" customWidth="1"/>
    <col min="9" max="9" width="14.33203125" style="13" customWidth="1"/>
    <col min="10" max="16384" width="9.109375" style="9"/>
  </cols>
  <sheetData>
    <row r="1" spans="1:9" s="1" customFormat="1" ht="13.8" x14ac:dyDescent="0.2">
      <c r="A1" s="80" t="s">
        <v>8</v>
      </c>
      <c r="B1" s="81"/>
      <c r="C1" s="81"/>
      <c r="D1" s="81"/>
      <c r="E1" s="81"/>
      <c r="F1" s="81"/>
      <c r="G1" s="81"/>
      <c r="H1" s="81"/>
      <c r="I1" s="81"/>
    </row>
    <row r="2" spans="1:9" s="1" customFormat="1" ht="11.4" x14ac:dyDescent="0.2">
      <c r="D2" s="6"/>
      <c r="E2" s="7"/>
      <c r="F2" s="12"/>
      <c r="G2" s="12"/>
      <c r="H2" s="12"/>
      <c r="I2" s="13"/>
    </row>
    <row r="3" spans="1:9" s="1" customFormat="1" ht="12" x14ac:dyDescent="0.2">
      <c r="A3" s="11" t="s">
        <v>7</v>
      </c>
      <c r="B3" s="2"/>
      <c r="C3" s="3"/>
      <c r="D3" s="4"/>
      <c r="E3" s="5"/>
      <c r="F3" s="12"/>
      <c r="G3" s="12"/>
      <c r="H3" s="12"/>
      <c r="I3" s="13"/>
    </row>
    <row r="4" spans="1:9" s="1" customFormat="1" ht="67.05" customHeight="1" x14ac:dyDescent="0.2">
      <c r="A4" s="8" t="s">
        <v>2</v>
      </c>
      <c r="B4" s="8" t="s">
        <v>0</v>
      </c>
      <c r="C4" s="17" t="s">
        <v>5</v>
      </c>
      <c r="D4" s="16" t="s">
        <v>1</v>
      </c>
      <c r="E4" s="15" t="s">
        <v>3</v>
      </c>
      <c r="F4" s="46" t="s">
        <v>717</v>
      </c>
      <c r="G4" s="46" t="s">
        <v>743</v>
      </c>
      <c r="H4" s="56" t="s">
        <v>744</v>
      </c>
      <c r="I4" s="15" t="s">
        <v>6</v>
      </c>
    </row>
    <row r="5" spans="1:9" x14ac:dyDescent="0.2">
      <c r="A5" s="21" t="s">
        <v>92</v>
      </c>
      <c r="B5" s="22"/>
      <c r="C5" s="22"/>
      <c r="D5" s="23"/>
      <c r="E5" s="24"/>
      <c r="F5" s="25"/>
      <c r="G5" s="25"/>
      <c r="H5" s="25"/>
      <c r="I5" s="24"/>
    </row>
    <row r="6" spans="1:9" x14ac:dyDescent="0.2">
      <c r="A6" s="26" t="s">
        <v>32</v>
      </c>
      <c r="B6" s="27"/>
      <c r="C6" s="27"/>
      <c r="D6" s="28"/>
      <c r="E6" s="29"/>
      <c r="F6" s="30"/>
      <c r="G6" s="30"/>
      <c r="H6" s="30"/>
      <c r="I6" s="29"/>
    </row>
    <row r="7" spans="1:9" x14ac:dyDescent="0.2">
      <c r="A7" s="27" t="s">
        <v>195</v>
      </c>
      <c r="B7" s="27" t="s">
        <v>194</v>
      </c>
      <c r="C7" s="27" t="s">
        <v>142</v>
      </c>
      <c r="D7" s="31">
        <v>41700</v>
      </c>
      <c r="E7" s="29">
        <v>1114.6827000000001</v>
      </c>
      <c r="F7" s="30">
        <v>8.4213020519647195</v>
      </c>
      <c r="G7" s="30">
        <v>-1119.20715</v>
      </c>
      <c r="H7" s="30">
        <v>-8.4555000000000007</v>
      </c>
      <c r="I7" s="29"/>
    </row>
    <row r="8" spans="1:9" x14ac:dyDescent="0.2">
      <c r="A8" s="27" t="s">
        <v>94</v>
      </c>
      <c r="B8" s="27" t="s">
        <v>93</v>
      </c>
      <c r="C8" s="27" t="s">
        <v>95</v>
      </c>
      <c r="D8" s="31">
        <v>133800</v>
      </c>
      <c r="E8" s="29">
        <v>877.25969999999995</v>
      </c>
      <c r="F8" s="30">
        <v>6.6275980704786699</v>
      </c>
      <c r="G8" s="30">
        <v>-551.41800000000012</v>
      </c>
      <c r="H8" s="30">
        <v>-4.1658999999999997</v>
      </c>
      <c r="I8" s="29"/>
    </row>
    <row r="9" spans="1:9" x14ac:dyDescent="0.2">
      <c r="A9" s="27" t="s">
        <v>112</v>
      </c>
      <c r="B9" s="27" t="s">
        <v>111</v>
      </c>
      <c r="C9" s="27" t="s">
        <v>113</v>
      </c>
      <c r="D9" s="31">
        <v>27300</v>
      </c>
      <c r="E9" s="29">
        <v>632.69114999999999</v>
      </c>
      <c r="F9" s="30">
        <v>4.7799102648268601</v>
      </c>
      <c r="G9" s="30">
        <v>-488.47050000000007</v>
      </c>
      <c r="H9" s="30">
        <v>-3.6903000000000001</v>
      </c>
      <c r="I9" s="29"/>
    </row>
    <row r="10" spans="1:9" x14ac:dyDescent="0.2">
      <c r="A10" s="27" t="s">
        <v>102</v>
      </c>
      <c r="B10" s="27" t="s">
        <v>101</v>
      </c>
      <c r="C10" s="27" t="s">
        <v>95</v>
      </c>
      <c r="D10" s="31">
        <v>84061</v>
      </c>
      <c r="E10" s="29">
        <v>600.48975350000001</v>
      </c>
      <c r="F10" s="30">
        <v>4.5366323468852103</v>
      </c>
      <c r="G10" s="30">
        <v>-393.71749999999997</v>
      </c>
      <c r="H10" s="30">
        <v>-2.9744999999999999</v>
      </c>
      <c r="I10" s="29"/>
    </row>
    <row r="11" spans="1:9" x14ac:dyDescent="0.2">
      <c r="A11" s="27" t="s">
        <v>104</v>
      </c>
      <c r="B11" s="27" t="s">
        <v>103</v>
      </c>
      <c r="C11" s="27" t="s">
        <v>105</v>
      </c>
      <c r="D11" s="31">
        <v>27000</v>
      </c>
      <c r="E11" s="29">
        <v>476.48250000000002</v>
      </c>
      <c r="F11" s="30">
        <v>3.5997715358597402</v>
      </c>
      <c r="G11" s="30">
        <v>-284.95389999999998</v>
      </c>
      <c r="H11" s="30">
        <v>-2.1528</v>
      </c>
      <c r="I11" s="29"/>
    </row>
    <row r="12" spans="1:9" x14ac:dyDescent="0.2">
      <c r="A12" s="27" t="s">
        <v>174</v>
      </c>
      <c r="B12" s="27" t="s">
        <v>173</v>
      </c>
      <c r="C12" s="27" t="s">
        <v>132</v>
      </c>
      <c r="D12" s="31">
        <v>207938</v>
      </c>
      <c r="E12" s="29">
        <v>450.80958399999997</v>
      </c>
      <c r="F12" s="30">
        <v>3.4058155516225002</v>
      </c>
      <c r="G12" s="30"/>
      <c r="H12" s="30"/>
      <c r="I12" s="29"/>
    </row>
    <row r="13" spans="1:9" x14ac:dyDescent="0.2">
      <c r="A13" s="27" t="s">
        <v>155</v>
      </c>
      <c r="B13" s="27" t="s">
        <v>154</v>
      </c>
      <c r="C13" s="27" t="s">
        <v>156</v>
      </c>
      <c r="D13" s="31">
        <v>49000</v>
      </c>
      <c r="E13" s="29">
        <v>409.39499999999998</v>
      </c>
      <c r="F13" s="30">
        <v>3.0929330414512499</v>
      </c>
      <c r="G13" s="30">
        <v>-410.62</v>
      </c>
      <c r="H13" s="30">
        <v>-3.1021999999999998</v>
      </c>
      <c r="I13" s="29"/>
    </row>
    <row r="14" spans="1:9" x14ac:dyDescent="0.2">
      <c r="A14" s="27" t="s">
        <v>97</v>
      </c>
      <c r="B14" s="27" t="s">
        <v>96</v>
      </c>
      <c r="C14" s="27" t="s">
        <v>98</v>
      </c>
      <c r="D14" s="31">
        <v>23245</v>
      </c>
      <c r="E14" s="29">
        <v>398.10549250000003</v>
      </c>
      <c r="F14" s="30">
        <v>3.0076420858497901</v>
      </c>
      <c r="G14" s="30"/>
      <c r="H14" s="30"/>
      <c r="I14" s="29"/>
    </row>
    <row r="15" spans="1:9" x14ac:dyDescent="0.2">
      <c r="A15" s="27" t="s">
        <v>197</v>
      </c>
      <c r="B15" s="27" t="s">
        <v>196</v>
      </c>
      <c r="C15" s="27" t="s">
        <v>156</v>
      </c>
      <c r="D15" s="31">
        <v>4600</v>
      </c>
      <c r="E15" s="29">
        <v>325.11880000000002</v>
      </c>
      <c r="F15" s="30">
        <v>2.45623585758737</v>
      </c>
      <c r="G15" s="30">
        <v>-326.15379999999999</v>
      </c>
      <c r="H15" s="30">
        <v>-2.4641000000000002</v>
      </c>
      <c r="I15" s="29"/>
    </row>
    <row r="16" spans="1:9" x14ac:dyDescent="0.2">
      <c r="A16" s="27" t="s">
        <v>100</v>
      </c>
      <c r="B16" s="27" t="s">
        <v>99</v>
      </c>
      <c r="C16" s="27" t="s">
        <v>95</v>
      </c>
      <c r="D16" s="31">
        <v>21600</v>
      </c>
      <c r="E16" s="29">
        <v>322.60680000000002</v>
      </c>
      <c r="F16" s="30">
        <v>2.4372579809642398</v>
      </c>
      <c r="G16" s="30"/>
      <c r="H16" s="30"/>
      <c r="I16" s="29"/>
    </row>
    <row r="17" spans="1:9" x14ac:dyDescent="0.2">
      <c r="A17" s="27" t="s">
        <v>115</v>
      </c>
      <c r="B17" s="27" t="s">
        <v>114</v>
      </c>
      <c r="C17" s="27" t="s">
        <v>95</v>
      </c>
      <c r="D17" s="31">
        <v>55462</v>
      </c>
      <c r="E17" s="29">
        <v>255.430241</v>
      </c>
      <c r="F17" s="30">
        <v>1.9297466558574401</v>
      </c>
      <c r="G17" s="30"/>
      <c r="H17" s="30"/>
      <c r="I17" s="29"/>
    </row>
    <row r="18" spans="1:9" x14ac:dyDescent="0.2">
      <c r="A18" s="27" t="s">
        <v>199</v>
      </c>
      <c r="B18" s="27" t="s">
        <v>198</v>
      </c>
      <c r="C18" s="27" t="s">
        <v>113</v>
      </c>
      <c r="D18" s="31">
        <v>41250</v>
      </c>
      <c r="E18" s="29">
        <v>245.416875</v>
      </c>
      <c r="F18" s="30">
        <v>1.8540968053278899</v>
      </c>
      <c r="G18" s="30">
        <v>-246.22125</v>
      </c>
      <c r="H18" s="30">
        <v>-1.8602000000000001</v>
      </c>
      <c r="I18" s="29"/>
    </row>
    <row r="19" spans="1:9" x14ac:dyDescent="0.2">
      <c r="A19" s="27" t="s">
        <v>107</v>
      </c>
      <c r="B19" s="27" t="s">
        <v>106</v>
      </c>
      <c r="C19" s="27" t="s">
        <v>108</v>
      </c>
      <c r="D19" s="31">
        <v>27951</v>
      </c>
      <c r="E19" s="29">
        <v>203.5531575</v>
      </c>
      <c r="F19" s="30">
        <v>1.5378211422305601</v>
      </c>
      <c r="G19" s="30"/>
      <c r="H19" s="30"/>
      <c r="I19" s="29"/>
    </row>
    <row r="20" spans="1:9" x14ac:dyDescent="0.2">
      <c r="A20" s="27" t="s">
        <v>146</v>
      </c>
      <c r="B20" s="27" t="s">
        <v>145</v>
      </c>
      <c r="C20" s="27" t="s">
        <v>132</v>
      </c>
      <c r="D20" s="31">
        <v>150349</v>
      </c>
      <c r="E20" s="29">
        <v>191.31910250000001</v>
      </c>
      <c r="F20" s="30">
        <v>1.4453942368203101</v>
      </c>
      <c r="G20" s="30"/>
      <c r="H20" s="30"/>
      <c r="I20" s="29"/>
    </row>
    <row r="21" spans="1:9" x14ac:dyDescent="0.2">
      <c r="A21" s="27" t="s">
        <v>201</v>
      </c>
      <c r="B21" s="27" t="s">
        <v>200</v>
      </c>
      <c r="C21" s="27" t="s">
        <v>142</v>
      </c>
      <c r="D21" s="31">
        <v>12000</v>
      </c>
      <c r="E21" s="29">
        <v>168.804</v>
      </c>
      <c r="F21" s="30">
        <v>1.2752951773449499</v>
      </c>
      <c r="G21" s="30">
        <v>-169.15799999999999</v>
      </c>
      <c r="H21" s="30">
        <v>-1.278</v>
      </c>
      <c r="I21" s="29"/>
    </row>
    <row r="22" spans="1:9" x14ac:dyDescent="0.2">
      <c r="A22" s="27" t="s">
        <v>203</v>
      </c>
      <c r="B22" s="27" t="s">
        <v>202</v>
      </c>
      <c r="C22" s="27" t="s">
        <v>204</v>
      </c>
      <c r="D22" s="31">
        <v>68694</v>
      </c>
      <c r="E22" s="29">
        <v>144.53217599999999</v>
      </c>
      <c r="F22" s="30">
        <v>1.09192428511156</v>
      </c>
      <c r="G22" s="30"/>
      <c r="H22" s="30"/>
      <c r="I22" s="29"/>
    </row>
    <row r="23" spans="1:9" x14ac:dyDescent="0.2">
      <c r="A23" s="27" t="s">
        <v>131</v>
      </c>
      <c r="B23" s="27" t="s">
        <v>130</v>
      </c>
      <c r="C23" s="27" t="s">
        <v>132</v>
      </c>
      <c r="D23" s="31">
        <v>62030</v>
      </c>
      <c r="E23" s="29">
        <v>128.24702500000001</v>
      </c>
      <c r="F23" s="30">
        <v>0.96889180642246497</v>
      </c>
      <c r="G23" s="30"/>
      <c r="H23" s="30"/>
      <c r="I23" s="29"/>
    </row>
    <row r="24" spans="1:9" x14ac:dyDescent="0.2">
      <c r="A24" s="27" t="s">
        <v>206</v>
      </c>
      <c r="B24" s="27" t="s">
        <v>205</v>
      </c>
      <c r="C24" s="27" t="s">
        <v>142</v>
      </c>
      <c r="D24" s="31">
        <v>21957</v>
      </c>
      <c r="E24" s="29">
        <v>120.9281775</v>
      </c>
      <c r="F24" s="30">
        <v>0.913598739193767</v>
      </c>
      <c r="G24" s="30"/>
      <c r="H24" s="30"/>
      <c r="I24" s="29"/>
    </row>
    <row r="25" spans="1:9" x14ac:dyDescent="0.2">
      <c r="A25" s="27" t="s">
        <v>117</v>
      </c>
      <c r="B25" s="27" t="s">
        <v>116</v>
      </c>
      <c r="C25" s="27" t="s">
        <v>118</v>
      </c>
      <c r="D25" s="31">
        <v>31400</v>
      </c>
      <c r="E25" s="29">
        <v>117.62439999999999</v>
      </c>
      <c r="F25" s="30">
        <v>0.88863907287797606</v>
      </c>
      <c r="G25" s="30"/>
      <c r="H25" s="30"/>
      <c r="I25" s="29"/>
    </row>
    <row r="26" spans="1:9" x14ac:dyDescent="0.2">
      <c r="A26" s="27" t="s">
        <v>126</v>
      </c>
      <c r="B26" s="27" t="s">
        <v>125</v>
      </c>
      <c r="C26" s="27" t="s">
        <v>127</v>
      </c>
      <c r="D26" s="31">
        <v>2392</v>
      </c>
      <c r="E26" s="29">
        <v>111.846332</v>
      </c>
      <c r="F26" s="30">
        <v>0.84498642095757603</v>
      </c>
      <c r="G26" s="30"/>
      <c r="H26" s="30"/>
      <c r="I26" s="29"/>
    </row>
    <row r="27" spans="1:9" x14ac:dyDescent="0.2">
      <c r="A27" s="27" t="s">
        <v>110</v>
      </c>
      <c r="B27" s="27" t="s">
        <v>109</v>
      </c>
      <c r="C27" s="27" t="s">
        <v>95</v>
      </c>
      <c r="D27" s="31">
        <v>5528</v>
      </c>
      <c r="E27" s="29">
        <v>108.45383200000001</v>
      </c>
      <c r="F27" s="30">
        <v>0.81935646616300495</v>
      </c>
      <c r="G27" s="30"/>
      <c r="H27" s="30"/>
      <c r="I27" s="29"/>
    </row>
    <row r="28" spans="1:9" x14ac:dyDescent="0.2">
      <c r="A28" s="27" t="s">
        <v>153</v>
      </c>
      <c r="B28" s="27" t="s">
        <v>152</v>
      </c>
      <c r="C28" s="27" t="s">
        <v>113</v>
      </c>
      <c r="D28" s="31">
        <v>70000</v>
      </c>
      <c r="E28" s="29">
        <v>108.185</v>
      </c>
      <c r="F28" s="30">
        <v>0.81732547072974504</v>
      </c>
      <c r="G28" s="30"/>
      <c r="H28" s="30"/>
      <c r="I28" s="29"/>
    </row>
    <row r="29" spans="1:9" x14ac:dyDescent="0.2">
      <c r="A29" s="27" t="s">
        <v>123</v>
      </c>
      <c r="B29" s="27" t="s">
        <v>122</v>
      </c>
      <c r="C29" s="27" t="s">
        <v>124</v>
      </c>
      <c r="D29" s="31">
        <v>43156</v>
      </c>
      <c r="E29" s="29">
        <v>94.878466000000003</v>
      </c>
      <c r="F29" s="30">
        <v>0.71679610746005495</v>
      </c>
      <c r="G29" s="30"/>
      <c r="H29" s="30"/>
      <c r="I29" s="29"/>
    </row>
    <row r="30" spans="1:9" x14ac:dyDescent="0.2">
      <c r="A30" s="27" t="s">
        <v>129</v>
      </c>
      <c r="B30" s="27" t="s">
        <v>128</v>
      </c>
      <c r="C30" s="27" t="s">
        <v>98</v>
      </c>
      <c r="D30" s="31">
        <v>8200</v>
      </c>
      <c r="E30" s="29">
        <v>93.369299999999996</v>
      </c>
      <c r="F30" s="30">
        <v>0.70539452857796203</v>
      </c>
      <c r="G30" s="30"/>
      <c r="H30" s="30"/>
      <c r="I30" s="29"/>
    </row>
    <row r="31" spans="1:9" x14ac:dyDescent="0.2">
      <c r="A31" s="27" t="s">
        <v>148</v>
      </c>
      <c r="B31" s="27" t="s">
        <v>147</v>
      </c>
      <c r="C31" s="27" t="s">
        <v>149</v>
      </c>
      <c r="D31" s="31">
        <v>36500</v>
      </c>
      <c r="E31" s="29">
        <v>93.111500000000007</v>
      </c>
      <c r="F31" s="30">
        <v>0.70344687866018996</v>
      </c>
      <c r="G31" s="30"/>
      <c r="H31" s="30"/>
      <c r="I31" s="29"/>
    </row>
    <row r="32" spans="1:9" x14ac:dyDescent="0.2">
      <c r="A32" s="27" t="s">
        <v>134</v>
      </c>
      <c r="B32" s="27" t="s">
        <v>133</v>
      </c>
      <c r="C32" s="27" t="s">
        <v>118</v>
      </c>
      <c r="D32" s="31">
        <v>5500</v>
      </c>
      <c r="E32" s="29">
        <v>91.434749999999994</v>
      </c>
      <c r="F32" s="30">
        <v>0.69077922156312399</v>
      </c>
      <c r="G32" s="30"/>
      <c r="H32" s="30"/>
      <c r="I32" s="29"/>
    </row>
    <row r="33" spans="1:9" x14ac:dyDescent="0.2">
      <c r="A33" s="27" t="s">
        <v>139</v>
      </c>
      <c r="B33" s="27" t="s">
        <v>138</v>
      </c>
      <c r="C33" s="27" t="s">
        <v>113</v>
      </c>
      <c r="D33" s="31">
        <v>5156</v>
      </c>
      <c r="E33" s="29">
        <v>77.564285999999996</v>
      </c>
      <c r="F33" s="30">
        <v>0.58598943075996301</v>
      </c>
      <c r="G33" s="30"/>
      <c r="H33" s="30"/>
      <c r="I33" s="29"/>
    </row>
    <row r="34" spans="1:9" x14ac:dyDescent="0.2">
      <c r="A34" s="27" t="s">
        <v>141</v>
      </c>
      <c r="B34" s="27" t="s">
        <v>140</v>
      </c>
      <c r="C34" s="27" t="s">
        <v>142</v>
      </c>
      <c r="D34" s="31">
        <v>7808</v>
      </c>
      <c r="E34" s="29">
        <v>74.215040000000002</v>
      </c>
      <c r="F34" s="30">
        <v>0.56068625505594005</v>
      </c>
      <c r="G34" s="30"/>
      <c r="H34" s="30"/>
      <c r="I34" s="29"/>
    </row>
    <row r="35" spans="1:9" x14ac:dyDescent="0.2">
      <c r="A35" s="27" t="s">
        <v>144</v>
      </c>
      <c r="B35" s="27" t="s">
        <v>143</v>
      </c>
      <c r="C35" s="27" t="s">
        <v>124</v>
      </c>
      <c r="D35" s="31">
        <v>21333</v>
      </c>
      <c r="E35" s="29">
        <v>66.836288999999994</v>
      </c>
      <c r="F35" s="30">
        <v>0.50494062364241099</v>
      </c>
      <c r="G35" s="30"/>
      <c r="H35" s="30"/>
      <c r="I35" s="29"/>
    </row>
    <row r="36" spans="1:9" x14ac:dyDescent="0.2">
      <c r="A36" s="27" t="s">
        <v>176</v>
      </c>
      <c r="B36" s="27" t="s">
        <v>175</v>
      </c>
      <c r="C36" s="27" t="s">
        <v>168</v>
      </c>
      <c r="D36" s="31">
        <v>16800</v>
      </c>
      <c r="E36" s="29">
        <v>62.16</v>
      </c>
      <c r="F36" s="30">
        <v>0.46961178777613299</v>
      </c>
      <c r="G36" s="30"/>
      <c r="H36" s="30"/>
      <c r="I36" s="29"/>
    </row>
    <row r="37" spans="1:9" x14ac:dyDescent="0.2">
      <c r="A37" s="27" t="s">
        <v>172</v>
      </c>
      <c r="B37" s="27" t="s">
        <v>171</v>
      </c>
      <c r="C37" s="27" t="s">
        <v>121</v>
      </c>
      <c r="D37" s="31">
        <v>6000</v>
      </c>
      <c r="E37" s="29">
        <v>56.927999999999997</v>
      </c>
      <c r="F37" s="30">
        <v>0.430084617994204</v>
      </c>
      <c r="G37" s="30"/>
      <c r="H37" s="30"/>
      <c r="I37" s="29"/>
    </row>
    <row r="38" spans="1:9" x14ac:dyDescent="0.2">
      <c r="A38" s="27" t="s">
        <v>158</v>
      </c>
      <c r="B38" s="27" t="s">
        <v>157</v>
      </c>
      <c r="C38" s="27" t="s">
        <v>159</v>
      </c>
      <c r="D38" s="31">
        <v>9000</v>
      </c>
      <c r="E38" s="29">
        <v>49.365000000000002</v>
      </c>
      <c r="F38" s="30">
        <v>0.372947006170669</v>
      </c>
      <c r="G38" s="30"/>
      <c r="H38" s="30"/>
      <c r="I38" s="29"/>
    </row>
    <row r="39" spans="1:9" x14ac:dyDescent="0.2">
      <c r="A39" s="27" t="s">
        <v>178</v>
      </c>
      <c r="B39" s="27" t="s">
        <v>177</v>
      </c>
      <c r="C39" s="27" t="s">
        <v>179</v>
      </c>
      <c r="D39" s="31">
        <v>3000</v>
      </c>
      <c r="E39" s="29">
        <v>47.971499999999999</v>
      </c>
      <c r="F39" s="30">
        <v>0.36241927087037901</v>
      </c>
      <c r="G39" s="30"/>
      <c r="H39" s="30"/>
      <c r="I39" s="29"/>
    </row>
    <row r="40" spans="1:9" x14ac:dyDescent="0.2">
      <c r="A40" s="27" t="s">
        <v>163</v>
      </c>
      <c r="B40" s="27" t="s">
        <v>162</v>
      </c>
      <c r="C40" s="27" t="s">
        <v>156</v>
      </c>
      <c r="D40" s="31">
        <v>10000</v>
      </c>
      <c r="E40" s="29">
        <v>45.86</v>
      </c>
      <c r="F40" s="30">
        <v>0.34646712656714101</v>
      </c>
      <c r="G40" s="30"/>
      <c r="H40" s="30"/>
      <c r="I40" s="29"/>
    </row>
    <row r="41" spans="1:9" x14ac:dyDescent="0.2">
      <c r="A41" s="27" t="s">
        <v>161</v>
      </c>
      <c r="B41" s="27" t="s">
        <v>160</v>
      </c>
      <c r="C41" s="27" t="s">
        <v>118</v>
      </c>
      <c r="D41" s="31">
        <v>8600</v>
      </c>
      <c r="E41" s="29">
        <v>45.696100000000001</v>
      </c>
      <c r="F41" s="30">
        <v>0.34522888055657902</v>
      </c>
      <c r="G41" s="30"/>
      <c r="H41" s="30"/>
      <c r="I41" s="29"/>
    </row>
    <row r="42" spans="1:9" x14ac:dyDescent="0.2">
      <c r="A42" s="27" t="s">
        <v>181</v>
      </c>
      <c r="B42" s="27" t="s">
        <v>180</v>
      </c>
      <c r="C42" s="27" t="s">
        <v>95</v>
      </c>
      <c r="D42" s="31">
        <v>31300</v>
      </c>
      <c r="E42" s="29">
        <v>45.2911</v>
      </c>
      <c r="F42" s="30">
        <v>0.342169151244331</v>
      </c>
      <c r="G42" s="30"/>
      <c r="H42" s="30"/>
      <c r="I42" s="29"/>
    </row>
    <row r="43" spans="1:9" x14ac:dyDescent="0.2">
      <c r="A43" s="27" t="s">
        <v>165</v>
      </c>
      <c r="B43" s="27" t="s">
        <v>164</v>
      </c>
      <c r="C43" s="27" t="s">
        <v>113</v>
      </c>
      <c r="D43" s="31">
        <v>7400</v>
      </c>
      <c r="E43" s="29">
        <v>44.122500000000002</v>
      </c>
      <c r="F43" s="30">
        <v>0.33334051007323701</v>
      </c>
      <c r="G43" s="30"/>
      <c r="H43" s="30"/>
      <c r="I43" s="29"/>
    </row>
    <row r="44" spans="1:9" x14ac:dyDescent="0.2">
      <c r="A44" s="27" t="s">
        <v>167</v>
      </c>
      <c r="B44" s="27" t="s">
        <v>166</v>
      </c>
      <c r="C44" s="27" t="s">
        <v>168</v>
      </c>
      <c r="D44" s="31">
        <v>14000</v>
      </c>
      <c r="E44" s="29">
        <v>41.314</v>
      </c>
      <c r="F44" s="30">
        <v>0.31212260939805597</v>
      </c>
      <c r="G44" s="30"/>
      <c r="H44" s="30"/>
      <c r="I44" s="29"/>
    </row>
    <row r="45" spans="1:9" x14ac:dyDescent="0.2">
      <c r="A45" s="27" t="s">
        <v>151</v>
      </c>
      <c r="B45" s="27" t="s">
        <v>150</v>
      </c>
      <c r="C45" s="27" t="s">
        <v>127</v>
      </c>
      <c r="D45" s="31">
        <v>8800</v>
      </c>
      <c r="E45" s="29">
        <v>40.942</v>
      </c>
      <c r="F45" s="30">
        <v>0.30931219136310201</v>
      </c>
      <c r="G45" s="30"/>
      <c r="H45" s="30"/>
      <c r="I45" s="29"/>
    </row>
    <row r="46" spans="1:9" x14ac:dyDescent="0.2">
      <c r="A46" s="27" t="s">
        <v>170</v>
      </c>
      <c r="B46" s="27" t="s">
        <v>169</v>
      </c>
      <c r="C46" s="27" t="s">
        <v>156</v>
      </c>
      <c r="D46" s="31">
        <v>1100</v>
      </c>
      <c r="E46" s="29">
        <v>35.643300000000004</v>
      </c>
      <c r="F46" s="30">
        <v>0.26928111060555099</v>
      </c>
      <c r="G46" s="30"/>
      <c r="H46" s="30"/>
      <c r="I46" s="29"/>
    </row>
    <row r="47" spans="1:9" x14ac:dyDescent="0.2">
      <c r="A47" s="27" t="s">
        <v>208</v>
      </c>
      <c r="B47" s="27" t="s">
        <v>207</v>
      </c>
      <c r="C47" s="27" t="s">
        <v>95</v>
      </c>
      <c r="D47" s="31">
        <v>10000</v>
      </c>
      <c r="E47" s="29">
        <v>8.68</v>
      </c>
      <c r="F47" s="30">
        <v>6.5576420815586095E-2</v>
      </c>
      <c r="G47" s="30">
        <v>-8.6850000000000005</v>
      </c>
      <c r="H47" s="30">
        <v>-6.5600000000000006E-2</v>
      </c>
      <c r="I47" s="29"/>
    </row>
    <row r="48" spans="1:9" x14ac:dyDescent="0.2">
      <c r="A48" s="27" t="s">
        <v>182</v>
      </c>
      <c r="B48" s="27" t="s">
        <v>718</v>
      </c>
      <c r="C48" s="27" t="s">
        <v>108</v>
      </c>
      <c r="D48" s="31">
        <v>1996</v>
      </c>
      <c r="E48" s="29">
        <v>7.8003679999999997</v>
      </c>
      <c r="F48" s="30">
        <v>5.8930900286224899E-2</v>
      </c>
      <c r="G48" s="30"/>
      <c r="H48" s="30"/>
      <c r="I48" s="29"/>
    </row>
    <row r="49" spans="1:11" x14ac:dyDescent="0.2">
      <c r="A49" s="26" t="s">
        <v>33</v>
      </c>
      <c r="B49" s="26"/>
      <c r="C49" s="26"/>
      <c r="D49" s="32"/>
      <c r="E49" s="33">
        <f>SUM(E7:E48)</f>
        <v>8635.1652974999979</v>
      </c>
      <c r="F49" s="34">
        <f>SUM(F7:F48)</f>
        <v>65.237699695968459</v>
      </c>
      <c r="G49" s="34">
        <f>SUM(G7:G48)</f>
        <v>-3998.6050999999998</v>
      </c>
      <c r="H49" s="34">
        <f>SUM(H7:H48)</f>
        <v>-30.209099999999996</v>
      </c>
      <c r="I49" s="33"/>
      <c r="J49" s="18"/>
      <c r="K49" s="18"/>
    </row>
    <row r="50" spans="1:11" x14ac:dyDescent="0.2">
      <c r="A50" s="27"/>
      <c r="B50" s="27"/>
      <c r="C50" s="27"/>
      <c r="D50" s="28"/>
      <c r="E50" s="29"/>
      <c r="F50" s="30"/>
      <c r="G50" s="30"/>
      <c r="H50" s="30"/>
      <c r="I50" s="29"/>
    </row>
    <row r="51" spans="1:11" x14ac:dyDescent="0.2">
      <c r="A51" s="26" t="s">
        <v>189</v>
      </c>
      <c r="B51" s="27"/>
      <c r="C51" s="27"/>
      <c r="D51" s="28"/>
      <c r="E51" s="29"/>
      <c r="F51" s="30"/>
      <c r="G51" s="30"/>
      <c r="H51" s="30"/>
      <c r="I51" s="29"/>
    </row>
    <row r="52" spans="1:11" x14ac:dyDescent="0.2">
      <c r="A52" s="27" t="s">
        <v>191</v>
      </c>
      <c r="B52" s="27" t="s">
        <v>190</v>
      </c>
      <c r="C52" s="27" t="s">
        <v>356</v>
      </c>
      <c r="D52" s="31">
        <v>35700</v>
      </c>
      <c r="E52" s="29">
        <v>128.59139999999999</v>
      </c>
      <c r="F52" s="30">
        <v>0.97149352069877504</v>
      </c>
      <c r="G52" s="30"/>
      <c r="H52" s="30"/>
      <c r="I52" s="29"/>
    </row>
    <row r="53" spans="1:11" x14ac:dyDescent="0.2">
      <c r="A53" s="26" t="s">
        <v>33</v>
      </c>
      <c r="B53" s="26"/>
      <c r="C53" s="26"/>
      <c r="D53" s="32"/>
      <c r="E53" s="33">
        <f>SUM(E51:E52)</f>
        <v>128.59139999999999</v>
      </c>
      <c r="F53" s="34">
        <f>SUM(F51:F52)</f>
        <v>0.97149352069877504</v>
      </c>
      <c r="G53" s="34"/>
      <c r="H53" s="34"/>
      <c r="I53" s="33"/>
      <c r="J53" s="18"/>
      <c r="K53" s="18"/>
    </row>
    <row r="54" spans="1:11" x14ac:dyDescent="0.2">
      <c r="A54" s="27"/>
      <c r="B54" s="27"/>
      <c r="C54" s="27"/>
      <c r="D54" s="28"/>
      <c r="E54" s="29"/>
      <c r="F54" s="30"/>
      <c r="G54" s="30"/>
      <c r="H54" s="30"/>
      <c r="I54" s="29"/>
    </row>
    <row r="55" spans="1:11" x14ac:dyDescent="0.2">
      <c r="A55" s="26" t="s">
        <v>51</v>
      </c>
      <c r="B55" s="27"/>
      <c r="C55" s="27"/>
      <c r="D55" s="28"/>
      <c r="E55" s="29"/>
      <c r="F55" s="30"/>
      <c r="G55" s="30"/>
      <c r="H55" s="30"/>
      <c r="I55" s="29"/>
    </row>
    <row r="56" spans="1:11" x14ac:dyDescent="0.2">
      <c r="A56" s="26" t="s">
        <v>59</v>
      </c>
      <c r="B56" s="27"/>
      <c r="C56" s="27"/>
      <c r="D56" s="28"/>
      <c r="E56" s="29"/>
      <c r="F56" s="30"/>
      <c r="G56" s="30"/>
      <c r="H56" s="30"/>
      <c r="I56" s="29"/>
    </row>
    <row r="57" spans="1:11" x14ac:dyDescent="0.2">
      <c r="A57" s="27" t="s">
        <v>75</v>
      </c>
      <c r="B57" s="27" t="s">
        <v>74</v>
      </c>
      <c r="C57" s="27" t="s">
        <v>61</v>
      </c>
      <c r="D57" s="31">
        <v>866800</v>
      </c>
      <c r="E57" s="29">
        <v>859.81185840000001</v>
      </c>
      <c r="F57" s="30">
        <v>6.4957815954688396</v>
      </c>
      <c r="G57" s="30"/>
      <c r="H57" s="30"/>
      <c r="I57" s="29">
        <v>3.4901</v>
      </c>
    </row>
    <row r="58" spans="1:11" x14ac:dyDescent="0.2">
      <c r="A58" s="26" t="s">
        <v>33</v>
      </c>
      <c r="B58" s="26"/>
      <c r="C58" s="26"/>
      <c r="D58" s="32"/>
      <c r="E58" s="33">
        <f>SUM(E56:E57)</f>
        <v>859.81185840000001</v>
      </c>
      <c r="F58" s="34">
        <f>SUM(F56:F57)</f>
        <v>6.4957815954688396</v>
      </c>
      <c r="G58" s="34"/>
      <c r="H58" s="34"/>
      <c r="I58" s="33"/>
      <c r="J58" s="18"/>
      <c r="K58" s="18"/>
    </row>
    <row r="59" spans="1:11" x14ac:dyDescent="0.2">
      <c r="A59" s="27"/>
      <c r="B59" s="27"/>
      <c r="C59" s="27"/>
      <c r="D59" s="28"/>
      <c r="E59" s="29"/>
      <c r="F59" s="30"/>
      <c r="G59" s="30"/>
      <c r="H59" s="30"/>
      <c r="I59" s="29"/>
    </row>
    <row r="60" spans="1:11" x14ac:dyDescent="0.2">
      <c r="A60" s="26" t="s">
        <v>60</v>
      </c>
      <c r="B60" s="27"/>
      <c r="C60" s="27"/>
      <c r="D60" s="28"/>
      <c r="E60" s="29"/>
      <c r="F60" s="30"/>
      <c r="G60" s="30"/>
      <c r="H60" s="30"/>
      <c r="I60" s="29"/>
    </row>
    <row r="61" spans="1:11" x14ac:dyDescent="0.2">
      <c r="A61" s="27" t="s">
        <v>77</v>
      </c>
      <c r="B61" s="27" t="s">
        <v>76</v>
      </c>
      <c r="C61" s="27" t="s">
        <v>61</v>
      </c>
      <c r="D61" s="31">
        <v>900000</v>
      </c>
      <c r="E61" s="29">
        <v>899.38350000000003</v>
      </c>
      <c r="F61" s="30">
        <v>6.7947408837090704</v>
      </c>
      <c r="G61" s="30"/>
      <c r="H61" s="30"/>
      <c r="I61" s="29">
        <v>5.6459000000000001</v>
      </c>
    </row>
    <row r="62" spans="1:11" x14ac:dyDescent="0.2">
      <c r="A62" s="26" t="s">
        <v>33</v>
      </c>
      <c r="B62" s="26"/>
      <c r="C62" s="26"/>
      <c r="D62" s="32"/>
      <c r="E62" s="33">
        <f>SUM(E61:E61)</f>
        <v>899.38350000000003</v>
      </c>
      <c r="F62" s="34">
        <f>SUM(F61:F61)</f>
        <v>6.7947408837090704</v>
      </c>
      <c r="G62" s="34"/>
      <c r="H62" s="34"/>
      <c r="I62" s="33"/>
      <c r="J62" s="18"/>
      <c r="K62" s="18"/>
    </row>
    <row r="63" spans="1:11" x14ac:dyDescent="0.2">
      <c r="A63" s="27"/>
      <c r="B63" s="27"/>
      <c r="C63" s="27"/>
      <c r="D63" s="28"/>
      <c r="E63" s="29"/>
      <c r="F63" s="30"/>
      <c r="G63" s="30"/>
      <c r="H63" s="30"/>
      <c r="I63" s="29"/>
    </row>
    <row r="64" spans="1:11" x14ac:dyDescent="0.2">
      <c r="A64" s="26" t="s">
        <v>35</v>
      </c>
      <c r="B64" s="26"/>
      <c r="C64" s="26"/>
      <c r="D64" s="32"/>
      <c r="E64" s="33">
        <f>E49+E53+E58+E62</f>
        <v>10522.952055899998</v>
      </c>
      <c r="F64" s="34">
        <f>F49+F53+F58+F62</f>
        <v>79.49971569584514</v>
      </c>
      <c r="G64" s="34"/>
      <c r="H64" s="34"/>
      <c r="I64" s="33"/>
      <c r="J64" s="18"/>
      <c r="K64" s="18"/>
    </row>
    <row r="65" spans="1:11" x14ac:dyDescent="0.2">
      <c r="A65" s="26"/>
      <c r="B65" s="26"/>
      <c r="C65" s="26"/>
      <c r="D65" s="32"/>
      <c r="E65" s="33"/>
      <c r="F65" s="34"/>
      <c r="G65" s="34"/>
      <c r="H65" s="34"/>
      <c r="I65" s="33"/>
      <c r="J65" s="18"/>
      <c r="K65" s="18"/>
    </row>
    <row r="66" spans="1:11" x14ac:dyDescent="0.2">
      <c r="A66" s="26" t="s">
        <v>1218</v>
      </c>
      <c r="B66" s="26"/>
      <c r="C66" s="26"/>
      <c r="D66" s="26"/>
      <c r="E66" s="33">
        <v>1433.0177900000001</v>
      </c>
      <c r="F66" s="34">
        <v>10.826287745767424</v>
      </c>
      <c r="G66" s="34"/>
      <c r="H66" s="34"/>
      <c r="I66" s="33"/>
      <c r="J66" s="18"/>
      <c r="K66" s="18"/>
    </row>
    <row r="67" spans="1:11" x14ac:dyDescent="0.2">
      <c r="A67" s="26" t="s">
        <v>37</v>
      </c>
      <c r="B67" s="26"/>
      <c r="C67" s="26"/>
      <c r="D67" s="26"/>
      <c r="E67" s="33">
        <f>E69-(E49+E53+E58+E62+E66)</f>
        <v>1280.4951701000027</v>
      </c>
      <c r="F67" s="33">
        <f>F69-(F49+F53+F58+F62+F66)</f>
        <v>9.6739965583874437</v>
      </c>
      <c r="G67" s="34"/>
      <c r="H67" s="34"/>
      <c r="I67" s="33"/>
      <c r="J67" s="18"/>
      <c r="K67" s="18"/>
    </row>
    <row r="68" spans="1:11" x14ac:dyDescent="0.2">
      <c r="A68" s="26"/>
      <c r="B68" s="26"/>
      <c r="C68" s="26"/>
      <c r="D68" s="32"/>
      <c r="E68" s="33"/>
      <c r="F68" s="34"/>
      <c r="G68" s="34"/>
      <c r="H68" s="34"/>
      <c r="I68" s="33"/>
      <c r="J68" s="18"/>
      <c r="K68" s="18"/>
    </row>
    <row r="69" spans="1:11" x14ac:dyDescent="0.2">
      <c r="A69" s="35" t="s">
        <v>36</v>
      </c>
      <c r="B69" s="35"/>
      <c r="C69" s="35"/>
      <c r="D69" s="36"/>
      <c r="E69" s="37">
        <v>13236.465016</v>
      </c>
      <c r="F69" s="38">
        <v>100</v>
      </c>
      <c r="G69" s="38"/>
      <c r="H69" s="38"/>
      <c r="I69" s="37"/>
      <c r="J69" s="18"/>
      <c r="K69" s="18"/>
    </row>
    <row r="72" spans="1:11" x14ac:dyDescent="0.2">
      <c r="A72" s="18" t="s">
        <v>39</v>
      </c>
    </row>
    <row r="73" spans="1:11" x14ac:dyDescent="0.2">
      <c r="A73" s="18" t="s">
        <v>40</v>
      </c>
    </row>
    <row r="74" spans="1:11" x14ac:dyDescent="0.2">
      <c r="A74" s="18" t="s">
        <v>41</v>
      </c>
      <c r="B74" s="18"/>
      <c r="C74" s="39" t="s">
        <v>43</v>
      </c>
      <c r="D74" s="19" t="s">
        <v>42</v>
      </c>
    </row>
    <row r="75" spans="1:11" x14ac:dyDescent="0.2">
      <c r="A75" s="9" t="s">
        <v>66</v>
      </c>
      <c r="C75" s="40">
        <v>11.9435</v>
      </c>
      <c r="D75" s="40">
        <v>12.6884</v>
      </c>
    </row>
    <row r="76" spans="1:11" x14ac:dyDescent="0.2">
      <c r="A76" s="9" t="s">
        <v>72</v>
      </c>
      <c r="C76" s="40">
        <v>11.9435</v>
      </c>
      <c r="D76" s="40">
        <v>12.1747</v>
      </c>
    </row>
    <row r="77" spans="1:11" x14ac:dyDescent="0.2">
      <c r="A77" s="9" t="s">
        <v>67</v>
      </c>
      <c r="C77" s="40">
        <v>11.5846</v>
      </c>
      <c r="D77" s="40">
        <v>11.900499999999999</v>
      </c>
    </row>
    <row r="78" spans="1:11" x14ac:dyDescent="0.2">
      <c r="A78" s="9" t="s">
        <v>68</v>
      </c>
      <c r="C78" s="40">
        <v>11.4956</v>
      </c>
      <c r="D78" s="40">
        <v>11.7682</v>
      </c>
    </row>
    <row r="79" spans="1:11" x14ac:dyDescent="0.2">
      <c r="A79" s="9" t="s">
        <v>69</v>
      </c>
      <c r="C79" s="40">
        <v>12.503399999999999</v>
      </c>
      <c r="D79" s="40">
        <v>13.368600000000001</v>
      </c>
    </row>
    <row r="80" spans="1:11" x14ac:dyDescent="0.2">
      <c r="A80" s="9" t="s">
        <v>73</v>
      </c>
      <c r="C80" s="40">
        <v>12.503399999999999</v>
      </c>
      <c r="D80" s="40">
        <v>12.851800000000001</v>
      </c>
    </row>
    <row r="81" spans="1:4" x14ac:dyDescent="0.2">
      <c r="A81" s="9" t="s">
        <v>70</v>
      </c>
      <c r="C81" s="40">
        <v>12.139799999999999</v>
      </c>
      <c r="D81" s="40">
        <v>12.569800000000001</v>
      </c>
    </row>
    <row r="82" spans="1:4" x14ac:dyDescent="0.2">
      <c r="A82" s="9" t="s">
        <v>71</v>
      </c>
      <c r="C82" s="40">
        <v>12.053699999999999</v>
      </c>
      <c r="D82" s="40">
        <v>12.4404</v>
      </c>
    </row>
    <row r="84" spans="1:4" x14ac:dyDescent="0.2">
      <c r="A84" s="18" t="s">
        <v>45</v>
      </c>
    </row>
    <row r="85" spans="1:4" x14ac:dyDescent="0.2">
      <c r="A85" s="82" t="s">
        <v>63</v>
      </c>
      <c r="B85" s="83"/>
      <c r="C85" s="43" t="s">
        <v>64</v>
      </c>
    </row>
    <row r="86" spans="1:4" x14ac:dyDescent="0.2">
      <c r="A86" s="78" t="s">
        <v>72</v>
      </c>
      <c r="B86" s="79"/>
      <c r="C86" s="44">
        <v>0.5</v>
      </c>
    </row>
    <row r="87" spans="1:4" x14ac:dyDescent="0.2">
      <c r="A87" s="78" t="s">
        <v>67</v>
      </c>
      <c r="B87" s="79"/>
      <c r="C87" s="44">
        <v>0.4</v>
      </c>
    </row>
    <row r="88" spans="1:4" x14ac:dyDescent="0.2">
      <c r="A88" s="78" t="s">
        <v>68</v>
      </c>
      <c r="B88" s="79"/>
      <c r="C88" s="44">
        <v>0.44</v>
      </c>
    </row>
    <row r="89" spans="1:4" x14ac:dyDescent="0.2">
      <c r="A89" s="78" t="s">
        <v>73</v>
      </c>
      <c r="B89" s="79"/>
      <c r="C89" s="44">
        <v>0.5</v>
      </c>
    </row>
    <row r="90" spans="1:4" x14ac:dyDescent="0.2">
      <c r="A90" s="78" t="s">
        <v>70</v>
      </c>
      <c r="B90" s="79"/>
      <c r="C90" s="44">
        <v>0.4</v>
      </c>
    </row>
    <row r="91" spans="1:4" x14ac:dyDescent="0.2">
      <c r="A91" s="78" t="s">
        <v>71</v>
      </c>
      <c r="B91" s="79"/>
      <c r="C91" s="44">
        <v>0.44</v>
      </c>
    </row>
    <row r="92" spans="1:4" x14ac:dyDescent="0.2">
      <c r="A92" s="9" t="s">
        <v>65</v>
      </c>
    </row>
    <row r="93" spans="1:4" x14ac:dyDescent="0.2">
      <c r="A93" s="9" t="s">
        <v>44</v>
      </c>
    </row>
    <row r="95" spans="1:4" x14ac:dyDescent="0.2">
      <c r="A95" s="47" t="s">
        <v>728</v>
      </c>
      <c r="D95" s="48" t="s">
        <v>1217</v>
      </c>
    </row>
    <row r="97" spans="1:10" x14ac:dyDescent="0.2">
      <c r="A97" s="18" t="s">
        <v>719</v>
      </c>
      <c r="D97" s="42">
        <f>-H49</f>
        <v>30.209099999999996</v>
      </c>
    </row>
    <row r="99" spans="1:10" x14ac:dyDescent="0.2">
      <c r="A99" s="18" t="s">
        <v>720</v>
      </c>
      <c r="D99" s="45">
        <v>2.4024999999999999</v>
      </c>
    </row>
    <row r="101" spans="1:10" x14ac:dyDescent="0.2">
      <c r="A101" s="18" t="s">
        <v>721</v>
      </c>
      <c r="D101" s="42">
        <v>1.19349631030198</v>
      </c>
      <c r="E101" s="13" t="s">
        <v>47</v>
      </c>
    </row>
    <row r="103" spans="1:10" x14ac:dyDescent="0.2">
      <c r="A103" s="18" t="s">
        <v>722</v>
      </c>
      <c r="D103" s="41" t="s">
        <v>46</v>
      </c>
    </row>
    <row r="104" spans="1:10" x14ac:dyDescent="0.2">
      <c r="A104" s="9" t="s">
        <v>49</v>
      </c>
      <c r="D104" s="41"/>
    </row>
    <row r="105" spans="1:10" x14ac:dyDescent="0.2">
      <c r="A105" s="49" t="s">
        <v>726</v>
      </c>
      <c r="D105" s="41"/>
    </row>
    <row r="107" spans="1:10" x14ac:dyDescent="0.2">
      <c r="A107" s="18" t="s">
        <v>1188</v>
      </c>
      <c r="D107" s="9"/>
      <c r="F107" s="57"/>
      <c r="G107" s="57"/>
      <c r="H107" s="57"/>
      <c r="I107" s="57"/>
      <c r="J107" s="13"/>
    </row>
    <row r="108" spans="1:10" x14ac:dyDescent="0.2">
      <c r="A108" s="49"/>
      <c r="D108" s="9"/>
      <c r="F108" s="57"/>
      <c r="G108" s="57"/>
      <c r="H108" s="57"/>
      <c r="I108" s="57"/>
      <c r="J108" s="13"/>
    </row>
    <row r="109" spans="1:10" x14ac:dyDescent="0.2">
      <c r="A109" s="47" t="s">
        <v>805</v>
      </c>
      <c r="D109" s="9"/>
      <c r="F109" s="57"/>
      <c r="G109" s="57"/>
      <c r="H109" s="57"/>
      <c r="I109" s="57"/>
      <c r="J109" s="13"/>
    </row>
    <row r="110" spans="1:10" x14ac:dyDescent="0.2">
      <c r="A110" s="61"/>
      <c r="D110" s="9"/>
      <c r="F110" s="57"/>
      <c r="G110" s="57"/>
      <c r="H110" s="57"/>
      <c r="I110" s="57"/>
      <c r="J110" s="13"/>
    </row>
    <row r="111" spans="1:10" x14ac:dyDescent="0.2">
      <c r="A111" s="58"/>
      <c r="D111" s="9"/>
      <c r="F111" s="57"/>
      <c r="G111" s="57"/>
      <c r="H111" s="57"/>
      <c r="I111" s="57"/>
      <c r="J111" s="13"/>
    </row>
    <row r="112" spans="1:10" x14ac:dyDescent="0.2">
      <c r="A112" s="58"/>
      <c r="D112" s="9"/>
      <c r="F112" s="57"/>
      <c r="G112" s="57"/>
      <c r="H112" s="57"/>
      <c r="I112" s="57"/>
      <c r="J112" s="13"/>
    </row>
    <row r="113" spans="1:10" x14ac:dyDescent="0.2">
      <c r="A113" s="58"/>
      <c r="D113" s="9"/>
      <c r="F113" s="57"/>
      <c r="G113" s="57"/>
      <c r="H113" s="57"/>
      <c r="I113" s="57"/>
      <c r="J113" s="13"/>
    </row>
    <row r="114" spans="1:10" x14ac:dyDescent="0.2">
      <c r="A114" s="58"/>
      <c r="D114" s="9"/>
      <c r="F114" s="57"/>
      <c r="G114" s="57"/>
      <c r="H114" s="57"/>
      <c r="I114" s="57"/>
      <c r="J114" s="13"/>
    </row>
    <row r="115" spans="1:10" x14ac:dyDescent="0.2">
      <c r="A115" s="58"/>
      <c r="D115" s="9"/>
      <c r="F115" s="57"/>
      <c r="G115" s="57"/>
      <c r="H115" s="57"/>
      <c r="I115" s="57"/>
      <c r="J115" s="13"/>
    </row>
    <row r="116" spans="1:10" x14ac:dyDescent="0.2">
      <c r="A116" s="58"/>
      <c r="D116" s="9"/>
      <c r="F116" s="57"/>
      <c r="G116" s="57"/>
      <c r="H116" s="57"/>
      <c r="I116" s="57"/>
      <c r="J116" s="13"/>
    </row>
    <row r="117" spans="1:10" x14ac:dyDescent="0.2">
      <c r="A117" s="58"/>
      <c r="D117" s="9"/>
      <c r="F117" s="57"/>
      <c r="G117" s="57"/>
      <c r="H117" s="57"/>
      <c r="I117" s="57"/>
      <c r="J117" s="13"/>
    </row>
    <row r="118" spans="1:10" x14ac:dyDescent="0.2">
      <c r="A118" s="58"/>
      <c r="D118" s="9"/>
      <c r="F118" s="57"/>
      <c r="G118" s="57"/>
      <c r="H118" s="57"/>
      <c r="I118" s="57"/>
      <c r="J118" s="13"/>
    </row>
    <row r="119" spans="1:10" x14ac:dyDescent="0.2">
      <c r="A119" s="58"/>
      <c r="D119" s="9"/>
      <c r="F119" s="57"/>
      <c r="G119" s="57"/>
      <c r="H119" s="57"/>
      <c r="I119" s="57"/>
      <c r="J119" s="13"/>
    </row>
    <row r="120" spans="1:10" x14ac:dyDescent="0.2">
      <c r="A120" s="58"/>
      <c r="D120" s="9"/>
      <c r="F120" s="57"/>
      <c r="G120" s="57"/>
      <c r="H120" s="57"/>
      <c r="I120" s="57"/>
      <c r="J120" s="13"/>
    </row>
    <row r="121" spans="1:10" x14ac:dyDescent="0.2">
      <c r="A121" s="58"/>
      <c r="D121" s="9"/>
      <c r="F121" s="57"/>
      <c r="G121" s="57"/>
      <c r="H121" s="57"/>
      <c r="I121" s="57"/>
      <c r="J121" s="13"/>
    </row>
    <row r="122" spans="1:10" x14ac:dyDescent="0.2">
      <c r="A122" s="47" t="s">
        <v>1189</v>
      </c>
      <c r="D122" s="9"/>
      <c r="F122" s="57"/>
      <c r="G122" s="57"/>
      <c r="H122" s="57"/>
      <c r="I122" s="57"/>
      <c r="J122" s="13"/>
    </row>
    <row r="123" spans="1:10" x14ac:dyDescent="0.2">
      <c r="A123" s="58"/>
      <c r="D123" s="9"/>
      <c r="F123" s="57"/>
      <c r="G123" s="57"/>
      <c r="H123" s="57"/>
      <c r="I123" s="57"/>
      <c r="J123" s="13"/>
    </row>
    <row r="124" spans="1:10" x14ac:dyDescent="0.2">
      <c r="A124" s="47" t="s">
        <v>807</v>
      </c>
      <c r="D124" s="9"/>
      <c r="F124" s="57"/>
      <c r="G124" s="57"/>
      <c r="H124" s="57"/>
      <c r="I124" s="57"/>
      <c r="J124" s="13"/>
    </row>
    <row r="125" spans="1:10" x14ac:dyDescent="0.2">
      <c r="A125" s="58"/>
      <c r="D125" s="9"/>
      <c r="F125" s="57"/>
      <c r="G125" s="57"/>
      <c r="H125" s="57"/>
      <c r="I125" s="57"/>
      <c r="J125" s="13"/>
    </row>
    <row r="126" spans="1:10" x14ac:dyDescent="0.2">
      <c r="A126" s="58"/>
      <c r="D126" s="9"/>
      <c r="F126" s="57"/>
      <c r="G126" s="57"/>
      <c r="H126" s="57"/>
      <c r="I126" s="57"/>
      <c r="J126" s="13"/>
    </row>
    <row r="127" spans="1:10" x14ac:dyDescent="0.2">
      <c r="A127" s="58"/>
      <c r="D127" s="9"/>
      <c r="F127" s="57"/>
      <c r="G127" s="57"/>
      <c r="H127" s="57"/>
      <c r="I127" s="57"/>
      <c r="J127" s="13"/>
    </row>
    <row r="128" spans="1:10" x14ac:dyDescent="0.2">
      <c r="A128" s="58"/>
      <c r="D128" s="9"/>
      <c r="F128" s="57"/>
      <c r="G128" s="57"/>
      <c r="H128" s="57"/>
      <c r="I128" s="57"/>
      <c r="J128" s="13"/>
    </row>
    <row r="129" spans="1:10" x14ac:dyDescent="0.2">
      <c r="A129" s="58"/>
      <c r="D129" s="9"/>
      <c r="F129" s="57"/>
      <c r="G129" s="57"/>
      <c r="H129" s="57"/>
      <c r="I129" s="57"/>
      <c r="J129" s="13"/>
    </row>
    <row r="130" spans="1:10" x14ac:dyDescent="0.2">
      <c r="A130" s="58"/>
      <c r="D130" s="9"/>
      <c r="F130" s="57"/>
      <c r="G130" s="57"/>
      <c r="H130" s="57"/>
      <c r="I130" s="57"/>
      <c r="J130" s="13"/>
    </row>
    <row r="131" spans="1:10" x14ac:dyDescent="0.2">
      <c r="A131" s="58"/>
      <c r="D131" s="9"/>
      <c r="F131" s="57"/>
      <c r="G131" s="57"/>
      <c r="H131" s="57"/>
      <c r="I131" s="57"/>
      <c r="J131" s="13"/>
    </row>
    <row r="132" spans="1:10" x14ac:dyDescent="0.2">
      <c r="A132" s="58"/>
      <c r="D132" s="9"/>
      <c r="F132" s="57"/>
      <c r="G132" s="57"/>
      <c r="H132" s="57"/>
      <c r="I132" s="57"/>
      <c r="J132" s="13"/>
    </row>
    <row r="133" spans="1:10" x14ac:dyDescent="0.2">
      <c r="A133" s="58"/>
      <c r="D133" s="9"/>
      <c r="F133" s="57"/>
      <c r="G133" s="57"/>
      <c r="H133" s="57"/>
      <c r="I133" s="57"/>
      <c r="J133" s="13"/>
    </row>
    <row r="134" spans="1:10" x14ac:dyDescent="0.2">
      <c r="A134" s="58"/>
      <c r="D134" s="9"/>
      <c r="F134" s="57"/>
      <c r="G134" s="57"/>
      <c r="H134" s="57"/>
      <c r="I134" s="57"/>
      <c r="J134" s="13"/>
    </row>
    <row r="135" spans="1:10" x14ac:dyDescent="0.2">
      <c r="A135" s="58"/>
      <c r="D135" s="9"/>
      <c r="F135" s="57"/>
      <c r="G135" s="57"/>
      <c r="H135" s="57"/>
      <c r="I135" s="57"/>
      <c r="J135" s="13"/>
    </row>
    <row r="136" spans="1:10" x14ac:dyDescent="0.2">
      <c r="A136" s="58"/>
      <c r="D136" s="9"/>
      <c r="F136" s="57"/>
      <c r="G136" s="57"/>
      <c r="H136" s="57"/>
      <c r="I136" s="57"/>
      <c r="J136" s="13"/>
    </row>
    <row r="137" spans="1:10" x14ac:dyDescent="0.2">
      <c r="A137" s="58"/>
      <c r="D137" s="9"/>
      <c r="F137" s="57"/>
      <c r="G137" s="57"/>
      <c r="H137" s="57"/>
      <c r="I137" s="57"/>
      <c r="J137" s="13"/>
    </row>
    <row r="138" spans="1:10" x14ac:dyDescent="0.2">
      <c r="D138" s="9"/>
      <c r="F138" s="57"/>
      <c r="G138" s="57"/>
      <c r="H138" s="57"/>
      <c r="I138" s="57"/>
      <c r="J138" s="13"/>
    </row>
    <row r="139" spans="1:10" x14ac:dyDescent="0.2">
      <c r="D139" s="9"/>
      <c r="F139" s="57"/>
      <c r="G139" s="57"/>
      <c r="H139" s="57"/>
      <c r="I139" s="57"/>
      <c r="J139" s="13"/>
    </row>
    <row r="140" spans="1:10" x14ac:dyDescent="0.2">
      <c r="D140" s="9"/>
      <c r="F140" s="57"/>
      <c r="G140" s="57"/>
      <c r="H140" s="57"/>
      <c r="I140" s="57"/>
      <c r="J140" s="13"/>
    </row>
    <row r="141" spans="1:10" x14ac:dyDescent="0.2">
      <c r="D141" s="9"/>
      <c r="F141" s="57"/>
      <c r="G141" s="57"/>
      <c r="H141" s="57"/>
      <c r="I141" s="57"/>
      <c r="J141" s="13"/>
    </row>
    <row r="142" spans="1:10" x14ac:dyDescent="0.2">
      <c r="D142" s="9"/>
      <c r="F142" s="57"/>
      <c r="G142" s="57"/>
      <c r="H142" s="57"/>
      <c r="I142" s="57"/>
      <c r="J142" s="13"/>
    </row>
  </sheetData>
  <mergeCells count="8">
    <mergeCell ref="A90:B90"/>
    <mergeCell ref="A91:B91"/>
    <mergeCell ref="A1:I1"/>
    <mergeCell ref="A85:B85"/>
    <mergeCell ref="A86:B86"/>
    <mergeCell ref="A87:B87"/>
    <mergeCell ref="A88:B88"/>
    <mergeCell ref="A89:B89"/>
  </mergeCells>
  <conditionalFormatting sqref="F2:H3 F5:H6 F50:H65 F49 F143:H65539 F48:H48 F7:F47 H7:H47 F68:H106 G66:H67">
    <cfRule type="cellIs" dxfId="100" priority="8" stopIfTrue="1" operator="between">
      <formula>0.009</formula>
      <formula>-0.009</formula>
    </cfRule>
  </conditionalFormatting>
  <conditionalFormatting sqref="H49">
    <cfRule type="cellIs" dxfId="99" priority="6" stopIfTrue="1" operator="between">
      <formula>0.009</formula>
      <formula>-0.009</formula>
    </cfRule>
  </conditionalFormatting>
  <conditionalFormatting sqref="F139:I142">
    <cfRule type="cellIs" dxfId="98" priority="5" stopIfTrue="1" operator="between">
      <formula>0.009</formula>
      <formula>-0.009</formula>
    </cfRule>
  </conditionalFormatting>
  <conditionalFormatting sqref="F107:I138">
    <cfRule type="cellIs" dxfId="97" priority="4" stopIfTrue="1" operator="between">
      <formula>0.009</formula>
      <formula>-0.009</formula>
    </cfRule>
  </conditionalFormatting>
  <conditionalFormatting sqref="G7:G47">
    <cfRule type="cellIs" dxfId="96" priority="3" stopIfTrue="1" operator="between">
      <formula>0.009</formula>
      <formula>-0.009</formula>
    </cfRule>
  </conditionalFormatting>
  <conditionalFormatting sqref="G49">
    <cfRule type="cellIs" dxfId="95" priority="2" stopIfTrue="1" operator="between">
      <formula>0.009</formula>
      <formula>-0.009</formula>
    </cfRule>
  </conditionalFormatting>
  <conditionalFormatting sqref="F66">
    <cfRule type="cellIs" dxfId="94" priority="1" stopIfTrue="1" operator="between">
      <formula>0.009</formula>
      <formula>-0.009</formula>
    </cfRule>
  </conditionalFormatting>
  <hyperlinks>
    <hyperlink ref="A105" r:id="rId1" xr:uid="{00000000-0004-0000-11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51"/>
  <sheetViews>
    <sheetView workbookViewId="0">
      <selection sqref="A1:G1"/>
    </sheetView>
  </sheetViews>
  <sheetFormatPr defaultColWidth="9.109375" defaultRowHeight="10.199999999999999" x14ac:dyDescent="0.2"/>
  <cols>
    <col min="1" max="1" width="40.44140625" style="9" bestFit="1" customWidth="1"/>
    <col min="2" max="2" width="51.88671875" style="9" bestFit="1" customWidth="1"/>
    <col min="3" max="3" width="25.1093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0" t="s">
        <v>9</v>
      </c>
      <c r="B1" s="81"/>
      <c r="C1" s="81"/>
      <c r="D1" s="81"/>
      <c r="E1" s="81"/>
      <c r="F1" s="81"/>
      <c r="G1" s="81"/>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92</v>
      </c>
      <c r="B5" s="22"/>
      <c r="C5" s="22"/>
      <c r="D5" s="23"/>
      <c r="E5" s="24"/>
      <c r="F5" s="25"/>
      <c r="G5" s="24"/>
    </row>
    <row r="6" spans="1:7" x14ac:dyDescent="0.2">
      <c r="A6" s="26" t="s">
        <v>32</v>
      </c>
      <c r="B6" s="27"/>
      <c r="C6" s="27"/>
      <c r="D6" s="28"/>
      <c r="E6" s="29"/>
      <c r="F6" s="30"/>
      <c r="G6" s="29"/>
    </row>
    <row r="7" spans="1:7" x14ac:dyDescent="0.2">
      <c r="A7" s="27" t="s">
        <v>97</v>
      </c>
      <c r="B7" s="27" t="s">
        <v>96</v>
      </c>
      <c r="C7" s="27" t="s">
        <v>98</v>
      </c>
      <c r="D7" s="31">
        <v>515000</v>
      </c>
      <c r="E7" s="29">
        <v>8820.1474999999991</v>
      </c>
      <c r="F7" s="30">
        <v>6.2564038903333996</v>
      </c>
      <c r="G7" s="29"/>
    </row>
    <row r="8" spans="1:7" x14ac:dyDescent="0.2">
      <c r="A8" s="27" t="s">
        <v>102</v>
      </c>
      <c r="B8" s="27" t="s">
        <v>101</v>
      </c>
      <c r="C8" s="27" t="s">
        <v>95</v>
      </c>
      <c r="D8" s="31">
        <v>1131302</v>
      </c>
      <c r="E8" s="29">
        <v>8081.4558370000004</v>
      </c>
      <c r="F8" s="30">
        <v>5.7324270073901102</v>
      </c>
      <c r="G8" s="29"/>
    </row>
    <row r="9" spans="1:7" x14ac:dyDescent="0.2">
      <c r="A9" s="27" t="s">
        <v>100</v>
      </c>
      <c r="B9" s="27" t="s">
        <v>99</v>
      </c>
      <c r="C9" s="27" t="s">
        <v>95</v>
      </c>
      <c r="D9" s="31">
        <v>483868</v>
      </c>
      <c r="E9" s="29">
        <v>7226.8105139999998</v>
      </c>
      <c r="F9" s="30">
        <v>5.1262006008960697</v>
      </c>
      <c r="G9" s="29"/>
    </row>
    <row r="10" spans="1:7" x14ac:dyDescent="0.2">
      <c r="A10" s="27" t="s">
        <v>94</v>
      </c>
      <c r="B10" s="27" t="s">
        <v>93</v>
      </c>
      <c r="C10" s="27" t="s">
        <v>95</v>
      </c>
      <c r="D10" s="31">
        <v>1094500</v>
      </c>
      <c r="E10" s="29">
        <v>7176.08925</v>
      </c>
      <c r="F10" s="30">
        <v>5.0902224368787197</v>
      </c>
      <c r="G10" s="29"/>
    </row>
    <row r="11" spans="1:7" x14ac:dyDescent="0.2">
      <c r="A11" s="27" t="s">
        <v>107</v>
      </c>
      <c r="B11" s="27" t="s">
        <v>106</v>
      </c>
      <c r="C11" s="27" t="s">
        <v>108</v>
      </c>
      <c r="D11" s="31">
        <v>750371</v>
      </c>
      <c r="E11" s="29">
        <v>5464.5768079999998</v>
      </c>
      <c r="F11" s="30">
        <v>3.8761936351514401</v>
      </c>
      <c r="G11" s="29"/>
    </row>
    <row r="12" spans="1:7" x14ac:dyDescent="0.2">
      <c r="A12" s="27" t="s">
        <v>104</v>
      </c>
      <c r="B12" s="27" t="s">
        <v>103</v>
      </c>
      <c r="C12" s="27" t="s">
        <v>105</v>
      </c>
      <c r="D12" s="31">
        <v>258927</v>
      </c>
      <c r="E12" s="29">
        <v>4569.4142330000004</v>
      </c>
      <c r="F12" s="30">
        <v>3.2412270864955501</v>
      </c>
      <c r="G12" s="29"/>
    </row>
    <row r="13" spans="1:7" x14ac:dyDescent="0.2">
      <c r="A13" s="27" t="s">
        <v>110</v>
      </c>
      <c r="B13" s="27" t="s">
        <v>109</v>
      </c>
      <c r="C13" s="27" t="s">
        <v>95</v>
      </c>
      <c r="D13" s="31">
        <v>180000</v>
      </c>
      <c r="E13" s="29">
        <v>3531.42</v>
      </c>
      <c r="F13" s="30">
        <v>2.5049456175649198</v>
      </c>
      <c r="G13" s="29"/>
    </row>
    <row r="14" spans="1:7" x14ac:dyDescent="0.2">
      <c r="A14" s="27" t="s">
        <v>112</v>
      </c>
      <c r="B14" s="27" t="s">
        <v>111</v>
      </c>
      <c r="C14" s="27" t="s">
        <v>113</v>
      </c>
      <c r="D14" s="31">
        <v>149000</v>
      </c>
      <c r="E14" s="29">
        <v>3453.1495</v>
      </c>
      <c r="F14" s="30">
        <v>2.4494259269136802</v>
      </c>
      <c r="G14" s="29"/>
    </row>
    <row r="15" spans="1:7" x14ac:dyDescent="0.2">
      <c r="A15" s="27" t="s">
        <v>115</v>
      </c>
      <c r="B15" s="27" t="s">
        <v>114</v>
      </c>
      <c r="C15" s="27" t="s">
        <v>95</v>
      </c>
      <c r="D15" s="31">
        <v>635800</v>
      </c>
      <c r="E15" s="29">
        <v>2928.1768999999999</v>
      </c>
      <c r="F15" s="30">
        <v>2.0770465968675</v>
      </c>
      <c r="G15" s="29"/>
    </row>
    <row r="16" spans="1:7" x14ac:dyDescent="0.2">
      <c r="A16" s="27" t="s">
        <v>131</v>
      </c>
      <c r="B16" s="27" t="s">
        <v>130</v>
      </c>
      <c r="C16" s="27" t="s">
        <v>132</v>
      </c>
      <c r="D16" s="31">
        <v>1350000</v>
      </c>
      <c r="E16" s="29">
        <v>2791.125</v>
      </c>
      <c r="F16" s="30">
        <v>1.97983143801244</v>
      </c>
      <c r="G16" s="29"/>
    </row>
    <row r="17" spans="1:7" x14ac:dyDescent="0.2">
      <c r="A17" s="27" t="s">
        <v>126</v>
      </c>
      <c r="B17" s="27" t="s">
        <v>125</v>
      </c>
      <c r="C17" s="27" t="s">
        <v>127</v>
      </c>
      <c r="D17" s="31">
        <v>57000</v>
      </c>
      <c r="E17" s="29">
        <v>2665.2345</v>
      </c>
      <c r="F17" s="30">
        <v>1.89053340598338</v>
      </c>
      <c r="G17" s="29"/>
    </row>
    <row r="18" spans="1:7" x14ac:dyDescent="0.2">
      <c r="A18" s="27" t="s">
        <v>117</v>
      </c>
      <c r="B18" s="27" t="s">
        <v>116</v>
      </c>
      <c r="C18" s="27" t="s">
        <v>118</v>
      </c>
      <c r="D18" s="31">
        <v>667500</v>
      </c>
      <c r="E18" s="29">
        <v>2500.4549999999999</v>
      </c>
      <c r="F18" s="30">
        <v>1.7736502013830999</v>
      </c>
      <c r="G18" s="29"/>
    </row>
    <row r="19" spans="1:7" x14ac:dyDescent="0.2">
      <c r="A19" s="27" t="s">
        <v>120</v>
      </c>
      <c r="B19" s="27" t="s">
        <v>119</v>
      </c>
      <c r="C19" s="27" t="s">
        <v>121</v>
      </c>
      <c r="D19" s="31">
        <v>204626</v>
      </c>
      <c r="E19" s="29">
        <v>2457.5582599999998</v>
      </c>
      <c r="F19" s="30">
        <v>1.7432222146608101</v>
      </c>
      <c r="G19" s="29"/>
    </row>
    <row r="20" spans="1:7" x14ac:dyDescent="0.2">
      <c r="A20" s="27" t="s">
        <v>123</v>
      </c>
      <c r="B20" s="27" t="s">
        <v>122</v>
      </c>
      <c r="C20" s="27" t="s">
        <v>124</v>
      </c>
      <c r="D20" s="31">
        <v>1103354</v>
      </c>
      <c r="E20" s="29">
        <v>2425.7237690000002</v>
      </c>
      <c r="F20" s="30">
        <v>1.7206410238883001</v>
      </c>
      <c r="G20" s="29"/>
    </row>
    <row r="21" spans="1:7" x14ac:dyDescent="0.2">
      <c r="A21" s="27" t="s">
        <v>146</v>
      </c>
      <c r="B21" s="27" t="s">
        <v>145</v>
      </c>
      <c r="C21" s="27" t="s">
        <v>132</v>
      </c>
      <c r="D21" s="31">
        <v>1753370</v>
      </c>
      <c r="E21" s="29">
        <v>2231.163325</v>
      </c>
      <c r="F21" s="30">
        <v>1.58263327302624</v>
      </c>
      <c r="G21" s="29"/>
    </row>
    <row r="22" spans="1:7" x14ac:dyDescent="0.2">
      <c r="A22" s="27" t="s">
        <v>213</v>
      </c>
      <c r="B22" s="27" t="s">
        <v>212</v>
      </c>
      <c r="C22" s="27" t="s">
        <v>132</v>
      </c>
      <c r="D22" s="31">
        <v>6797235</v>
      </c>
      <c r="E22" s="29">
        <v>2113.9400850000002</v>
      </c>
      <c r="F22" s="30">
        <v>1.49948319704696</v>
      </c>
      <c r="G22" s="29"/>
    </row>
    <row r="23" spans="1:7" x14ac:dyDescent="0.2">
      <c r="A23" s="27" t="s">
        <v>129</v>
      </c>
      <c r="B23" s="27" t="s">
        <v>128</v>
      </c>
      <c r="C23" s="27" t="s">
        <v>98</v>
      </c>
      <c r="D23" s="31">
        <v>174000</v>
      </c>
      <c r="E23" s="29">
        <v>1981.251</v>
      </c>
      <c r="F23" s="30">
        <v>1.4053627180415</v>
      </c>
      <c r="G23" s="29"/>
    </row>
    <row r="24" spans="1:7" x14ac:dyDescent="0.2">
      <c r="A24" s="27" t="s">
        <v>134</v>
      </c>
      <c r="B24" s="27" t="s">
        <v>133</v>
      </c>
      <c r="C24" s="27" t="s">
        <v>118</v>
      </c>
      <c r="D24" s="31">
        <v>117000</v>
      </c>
      <c r="E24" s="29">
        <v>1945.0664999999999</v>
      </c>
      <c r="F24" s="30">
        <v>1.3796959311119401</v>
      </c>
      <c r="G24" s="29"/>
    </row>
    <row r="25" spans="1:7" x14ac:dyDescent="0.2">
      <c r="A25" s="27" t="s">
        <v>136</v>
      </c>
      <c r="B25" s="27" t="s">
        <v>135</v>
      </c>
      <c r="C25" s="27" t="s">
        <v>137</v>
      </c>
      <c r="D25" s="31">
        <v>87000</v>
      </c>
      <c r="E25" s="29">
        <v>1892.0325</v>
      </c>
      <c r="F25" s="30">
        <v>1.34207727179588</v>
      </c>
      <c r="G25" s="29"/>
    </row>
    <row r="26" spans="1:7" x14ac:dyDescent="0.2">
      <c r="A26" s="27" t="s">
        <v>206</v>
      </c>
      <c r="B26" s="27" t="s">
        <v>205</v>
      </c>
      <c r="C26" s="27" t="s">
        <v>142</v>
      </c>
      <c r="D26" s="31">
        <v>336933</v>
      </c>
      <c r="E26" s="29">
        <v>1855.658498</v>
      </c>
      <c r="F26" s="30">
        <v>1.31627606522651</v>
      </c>
      <c r="G26" s="29"/>
    </row>
    <row r="27" spans="1:7" x14ac:dyDescent="0.2">
      <c r="A27" s="27" t="s">
        <v>148</v>
      </c>
      <c r="B27" s="27" t="s">
        <v>147</v>
      </c>
      <c r="C27" s="27" t="s">
        <v>149</v>
      </c>
      <c r="D27" s="31">
        <v>724973</v>
      </c>
      <c r="E27" s="29">
        <v>1849.406123</v>
      </c>
      <c r="F27" s="30">
        <v>1.31184106192596</v>
      </c>
      <c r="G27" s="29"/>
    </row>
    <row r="28" spans="1:7" x14ac:dyDescent="0.2">
      <c r="A28" s="27" t="s">
        <v>139</v>
      </c>
      <c r="B28" s="27" t="s">
        <v>138</v>
      </c>
      <c r="C28" s="27" t="s">
        <v>113</v>
      </c>
      <c r="D28" s="31">
        <v>119751</v>
      </c>
      <c r="E28" s="29">
        <v>1801.4741690000001</v>
      </c>
      <c r="F28" s="30">
        <v>1.2778414419108901</v>
      </c>
      <c r="G28" s="29"/>
    </row>
    <row r="29" spans="1:7" x14ac:dyDescent="0.2">
      <c r="A29" s="27" t="s">
        <v>141</v>
      </c>
      <c r="B29" s="27" t="s">
        <v>140</v>
      </c>
      <c r="C29" s="27" t="s">
        <v>142</v>
      </c>
      <c r="D29" s="31">
        <v>168939</v>
      </c>
      <c r="E29" s="29">
        <v>1605.7651949999999</v>
      </c>
      <c r="F29" s="30">
        <v>1.1390190031357199</v>
      </c>
      <c r="G29" s="29"/>
    </row>
    <row r="30" spans="1:7" x14ac:dyDescent="0.2">
      <c r="A30" s="27" t="s">
        <v>144</v>
      </c>
      <c r="B30" s="27" t="s">
        <v>143</v>
      </c>
      <c r="C30" s="27" t="s">
        <v>124</v>
      </c>
      <c r="D30" s="31">
        <v>494702</v>
      </c>
      <c r="E30" s="29">
        <v>1549.9013660000001</v>
      </c>
      <c r="F30" s="30">
        <v>1.0993930584353</v>
      </c>
      <c r="G30" s="29"/>
    </row>
    <row r="31" spans="1:7" x14ac:dyDescent="0.2">
      <c r="A31" s="27" t="s">
        <v>181</v>
      </c>
      <c r="B31" s="27" t="s">
        <v>180</v>
      </c>
      <c r="C31" s="27" t="s">
        <v>95</v>
      </c>
      <c r="D31" s="31">
        <v>999697</v>
      </c>
      <c r="E31" s="29">
        <v>1446.561559</v>
      </c>
      <c r="F31" s="30">
        <v>1.0260909316238001</v>
      </c>
      <c r="G31" s="29"/>
    </row>
    <row r="32" spans="1:7" x14ac:dyDescent="0.2">
      <c r="A32" s="27" t="s">
        <v>176</v>
      </c>
      <c r="B32" s="27" t="s">
        <v>175</v>
      </c>
      <c r="C32" s="27" t="s">
        <v>168</v>
      </c>
      <c r="D32" s="31">
        <v>380000</v>
      </c>
      <c r="E32" s="29">
        <v>1406</v>
      </c>
      <c r="F32" s="30">
        <v>0.997319361134127</v>
      </c>
      <c r="G32" s="29"/>
    </row>
    <row r="33" spans="1:9" x14ac:dyDescent="0.2">
      <c r="A33" s="27" t="s">
        <v>153</v>
      </c>
      <c r="B33" s="27" t="s">
        <v>152</v>
      </c>
      <c r="C33" s="27" t="s">
        <v>113</v>
      </c>
      <c r="D33" s="31">
        <v>900000</v>
      </c>
      <c r="E33" s="29">
        <v>1390.95</v>
      </c>
      <c r="F33" s="30">
        <v>0.98664392985029403</v>
      </c>
      <c r="G33" s="29"/>
    </row>
    <row r="34" spans="1:9" x14ac:dyDescent="0.2">
      <c r="A34" s="27" t="s">
        <v>151</v>
      </c>
      <c r="B34" s="27" t="s">
        <v>150</v>
      </c>
      <c r="C34" s="27" t="s">
        <v>127</v>
      </c>
      <c r="D34" s="31">
        <v>290000</v>
      </c>
      <c r="E34" s="29">
        <v>1349.2249999999999</v>
      </c>
      <c r="F34" s="30">
        <v>0.95704709461322302</v>
      </c>
      <c r="G34" s="29"/>
    </row>
    <row r="35" spans="1:9" x14ac:dyDescent="0.2">
      <c r="A35" s="27" t="s">
        <v>203</v>
      </c>
      <c r="B35" s="27" t="s">
        <v>202</v>
      </c>
      <c r="C35" s="27" t="s">
        <v>204</v>
      </c>
      <c r="D35" s="31">
        <v>628820</v>
      </c>
      <c r="E35" s="29">
        <v>1323.03728</v>
      </c>
      <c r="F35" s="30">
        <v>0.93847133346104705</v>
      </c>
      <c r="G35" s="29"/>
    </row>
    <row r="36" spans="1:9" x14ac:dyDescent="0.2">
      <c r="A36" s="27" t="s">
        <v>155</v>
      </c>
      <c r="B36" s="27" t="s">
        <v>154</v>
      </c>
      <c r="C36" s="27" t="s">
        <v>156</v>
      </c>
      <c r="D36" s="31">
        <v>146320</v>
      </c>
      <c r="E36" s="29">
        <v>1222.5036</v>
      </c>
      <c r="F36" s="30">
        <v>0.86715967947095995</v>
      </c>
      <c r="G36" s="29"/>
    </row>
    <row r="37" spans="1:9" x14ac:dyDescent="0.2">
      <c r="A37" s="27" t="s">
        <v>172</v>
      </c>
      <c r="B37" s="27" t="s">
        <v>171</v>
      </c>
      <c r="C37" s="27" t="s">
        <v>121</v>
      </c>
      <c r="D37" s="31">
        <v>123000</v>
      </c>
      <c r="E37" s="29">
        <v>1167.0239999999999</v>
      </c>
      <c r="F37" s="30">
        <v>0.82780628030454695</v>
      </c>
      <c r="G37" s="29"/>
    </row>
    <row r="38" spans="1:9" x14ac:dyDescent="0.2">
      <c r="A38" s="27" t="s">
        <v>174</v>
      </c>
      <c r="B38" s="27" t="s">
        <v>173</v>
      </c>
      <c r="C38" s="27" t="s">
        <v>132</v>
      </c>
      <c r="D38" s="31">
        <v>521200</v>
      </c>
      <c r="E38" s="29">
        <v>1129.9616000000001</v>
      </c>
      <c r="F38" s="30">
        <v>0.80151677170561597</v>
      </c>
      <c r="G38" s="29"/>
    </row>
    <row r="39" spans="1:9" x14ac:dyDescent="0.2">
      <c r="A39" s="27" t="s">
        <v>158</v>
      </c>
      <c r="B39" s="27" t="s">
        <v>157</v>
      </c>
      <c r="C39" s="27" t="s">
        <v>159</v>
      </c>
      <c r="D39" s="31">
        <v>200000</v>
      </c>
      <c r="E39" s="29">
        <v>1097</v>
      </c>
      <c r="F39" s="30">
        <v>0.77813608759895903</v>
      </c>
      <c r="G39" s="29"/>
    </row>
    <row r="40" spans="1:9" x14ac:dyDescent="0.2">
      <c r="A40" s="27" t="s">
        <v>161</v>
      </c>
      <c r="B40" s="27" t="s">
        <v>160</v>
      </c>
      <c r="C40" s="27" t="s">
        <v>118</v>
      </c>
      <c r="D40" s="31">
        <v>201885</v>
      </c>
      <c r="E40" s="29">
        <v>1072.715948</v>
      </c>
      <c r="F40" s="30">
        <v>0.76091065713922401</v>
      </c>
      <c r="G40" s="29"/>
    </row>
    <row r="41" spans="1:9" x14ac:dyDescent="0.2">
      <c r="A41" s="27" t="s">
        <v>165</v>
      </c>
      <c r="B41" s="27" t="s">
        <v>164</v>
      </c>
      <c r="C41" s="27" t="s">
        <v>113</v>
      </c>
      <c r="D41" s="31">
        <v>171700</v>
      </c>
      <c r="E41" s="29">
        <v>1023.76125</v>
      </c>
      <c r="F41" s="30">
        <v>0.72618557311797605</v>
      </c>
      <c r="G41" s="29"/>
    </row>
    <row r="42" spans="1:9" x14ac:dyDescent="0.2">
      <c r="A42" s="27" t="s">
        <v>163</v>
      </c>
      <c r="B42" s="27" t="s">
        <v>162</v>
      </c>
      <c r="C42" s="27" t="s">
        <v>156</v>
      </c>
      <c r="D42" s="31">
        <v>213600</v>
      </c>
      <c r="E42" s="29">
        <v>979.56960000000004</v>
      </c>
      <c r="F42" s="30">
        <v>0.69483906661338002</v>
      </c>
      <c r="G42" s="29"/>
    </row>
    <row r="43" spans="1:9" x14ac:dyDescent="0.2">
      <c r="A43" s="27" t="s">
        <v>170</v>
      </c>
      <c r="B43" s="27" t="s">
        <v>169</v>
      </c>
      <c r="C43" s="27" t="s">
        <v>156</v>
      </c>
      <c r="D43" s="31">
        <v>30000</v>
      </c>
      <c r="E43" s="29">
        <v>972.09</v>
      </c>
      <c r="F43" s="30">
        <v>0.68953355459806098</v>
      </c>
      <c r="G43" s="29"/>
    </row>
    <row r="44" spans="1:9" x14ac:dyDescent="0.2">
      <c r="A44" s="27" t="s">
        <v>167</v>
      </c>
      <c r="B44" s="27" t="s">
        <v>166</v>
      </c>
      <c r="C44" s="27" t="s">
        <v>168</v>
      </c>
      <c r="D44" s="31">
        <v>327718</v>
      </c>
      <c r="E44" s="29">
        <v>967.09581800000001</v>
      </c>
      <c r="F44" s="30">
        <v>0.68599102657414301</v>
      </c>
      <c r="G44" s="29"/>
    </row>
    <row r="45" spans="1:9" x14ac:dyDescent="0.2">
      <c r="A45" s="27" t="s">
        <v>178</v>
      </c>
      <c r="B45" s="27" t="s">
        <v>177</v>
      </c>
      <c r="C45" s="27" t="s">
        <v>179</v>
      </c>
      <c r="D45" s="31">
        <v>60000</v>
      </c>
      <c r="E45" s="29">
        <v>959.43</v>
      </c>
      <c r="F45" s="30">
        <v>0.68055342436195998</v>
      </c>
      <c r="G45" s="29"/>
    </row>
    <row r="46" spans="1:9" x14ac:dyDescent="0.2">
      <c r="A46" s="27" t="s">
        <v>182</v>
      </c>
      <c r="B46" s="27" t="s">
        <v>718</v>
      </c>
      <c r="C46" s="27" t="s">
        <v>108</v>
      </c>
      <c r="D46" s="31">
        <v>74733</v>
      </c>
      <c r="E46" s="29">
        <v>292.05656399999998</v>
      </c>
      <c r="F46" s="30">
        <v>0.20716476943350501</v>
      </c>
      <c r="G46" s="29"/>
    </row>
    <row r="47" spans="1:9" x14ac:dyDescent="0.2">
      <c r="A47" s="26" t="s">
        <v>33</v>
      </c>
      <c r="B47" s="26"/>
      <c r="C47" s="26"/>
      <c r="D47" s="32"/>
      <c r="E47" s="33">
        <f>SUM(E7:E46)</f>
        <v>100715.97805099998</v>
      </c>
      <c r="F47" s="34">
        <f>SUM(F7:F46)</f>
        <v>71.44096364567713</v>
      </c>
      <c r="G47" s="33"/>
      <c r="H47" s="18"/>
      <c r="I47" s="18"/>
    </row>
    <row r="48" spans="1:9" x14ac:dyDescent="0.2">
      <c r="A48" s="27"/>
      <c r="B48" s="27"/>
      <c r="C48" s="27"/>
      <c r="D48" s="28"/>
      <c r="E48" s="29"/>
      <c r="F48" s="30"/>
      <c r="G48" s="29"/>
    </row>
    <row r="49" spans="1:9" x14ac:dyDescent="0.2">
      <c r="A49" s="26" t="s">
        <v>214</v>
      </c>
      <c r="B49" s="27"/>
      <c r="C49" s="27"/>
      <c r="D49" s="28"/>
      <c r="E49" s="29"/>
      <c r="F49" s="30"/>
      <c r="G49" s="29"/>
    </row>
    <row r="50" spans="1:9" x14ac:dyDescent="0.2">
      <c r="A50" s="27" t="s">
        <v>215</v>
      </c>
      <c r="B50" s="27" t="s">
        <v>723</v>
      </c>
      <c r="C50" s="27" t="s">
        <v>98</v>
      </c>
      <c r="D50" s="31">
        <v>270000</v>
      </c>
      <c r="E50" s="29">
        <v>2.7E-2</v>
      </c>
      <c r="F50" s="30">
        <v>1.9151936522490299E-5</v>
      </c>
      <c r="G50" s="29"/>
    </row>
    <row r="51" spans="1:9" x14ac:dyDescent="0.2">
      <c r="A51" s="27"/>
      <c r="B51" s="27" t="s">
        <v>724</v>
      </c>
      <c r="C51" s="27" t="s">
        <v>142</v>
      </c>
      <c r="D51" s="31">
        <v>27500</v>
      </c>
      <c r="E51" s="29">
        <v>2.7499999999999998E-3</v>
      </c>
      <c r="F51" s="30">
        <v>1.9506602013647601E-6</v>
      </c>
      <c r="G51" s="29"/>
    </row>
    <row r="52" spans="1:9" x14ac:dyDescent="0.2">
      <c r="A52" s="26" t="s">
        <v>33</v>
      </c>
      <c r="B52" s="26"/>
      <c r="C52" s="26"/>
      <c r="D52" s="32"/>
      <c r="E52" s="33">
        <f>SUM(E49:E51)</f>
        <v>2.9749999999999999E-2</v>
      </c>
      <c r="F52" s="34">
        <f>SUM(F49:F51)</f>
        <v>2.1102596723855057E-5</v>
      </c>
      <c r="G52" s="33"/>
      <c r="H52" s="18"/>
      <c r="I52" s="18"/>
    </row>
    <row r="53" spans="1:9" x14ac:dyDescent="0.2">
      <c r="A53" s="27"/>
      <c r="B53" s="27"/>
      <c r="C53" s="27"/>
      <c r="D53" s="28"/>
      <c r="E53" s="29"/>
      <c r="F53" s="30"/>
      <c r="G53" s="29"/>
    </row>
    <row r="54" spans="1:9" x14ac:dyDescent="0.2">
      <c r="A54" s="26" t="s">
        <v>216</v>
      </c>
      <c r="B54" s="27"/>
      <c r="C54" s="27"/>
      <c r="D54" s="28"/>
      <c r="E54" s="29"/>
      <c r="F54" s="30"/>
      <c r="G54" s="29"/>
    </row>
    <row r="55" spans="1:9" x14ac:dyDescent="0.2">
      <c r="A55" s="27" t="s">
        <v>191</v>
      </c>
      <c r="B55" s="27" t="s">
        <v>190</v>
      </c>
      <c r="C55" s="27" t="s">
        <v>356</v>
      </c>
      <c r="D55" s="31">
        <v>783700</v>
      </c>
      <c r="E55" s="29">
        <v>2822.8874000000001</v>
      </c>
      <c r="F55" s="30">
        <v>2.0023614924050999</v>
      </c>
      <c r="G55" s="29"/>
    </row>
    <row r="56" spans="1:9" x14ac:dyDescent="0.2">
      <c r="A56" s="26" t="s">
        <v>33</v>
      </c>
      <c r="B56" s="26"/>
      <c r="C56" s="26"/>
      <c r="D56" s="32"/>
      <c r="E56" s="33">
        <f>SUM(E54:E55)</f>
        <v>2822.8874000000001</v>
      </c>
      <c r="F56" s="34">
        <f>SUM(F54:F55)</f>
        <v>2.0023614924050999</v>
      </c>
      <c r="G56" s="33"/>
      <c r="H56" s="18"/>
      <c r="I56" s="18"/>
    </row>
    <row r="57" spans="1:9" x14ac:dyDescent="0.2">
      <c r="A57" s="27"/>
      <c r="B57" s="27"/>
      <c r="C57" s="27"/>
      <c r="D57" s="28"/>
      <c r="E57" s="29"/>
      <c r="F57" s="30"/>
      <c r="G57" s="29"/>
    </row>
    <row r="58" spans="1:9" x14ac:dyDescent="0.2">
      <c r="A58" s="26" t="s">
        <v>31</v>
      </c>
      <c r="B58" s="27"/>
      <c r="C58" s="27"/>
      <c r="D58" s="28"/>
      <c r="E58" s="29"/>
      <c r="F58" s="30"/>
      <c r="G58" s="29"/>
    </row>
    <row r="59" spans="1:9" x14ac:dyDescent="0.2">
      <c r="A59" s="26" t="s">
        <v>32</v>
      </c>
      <c r="B59" s="27"/>
      <c r="C59" s="27"/>
      <c r="D59" s="28"/>
      <c r="E59" s="29"/>
      <c r="F59" s="30"/>
      <c r="G59" s="29"/>
    </row>
    <row r="60" spans="1:9" x14ac:dyDescent="0.2">
      <c r="A60" s="27" t="s">
        <v>86</v>
      </c>
      <c r="B60" s="27" t="s">
        <v>85</v>
      </c>
      <c r="C60" s="27" t="s">
        <v>87</v>
      </c>
      <c r="D60" s="31">
        <v>450</v>
      </c>
      <c r="E60" s="29">
        <v>4496.5664999999999</v>
      </c>
      <c r="F60" s="30">
        <v>3.1895539324872799</v>
      </c>
      <c r="G60" s="29">
        <v>9.4488000000000003</v>
      </c>
    </row>
    <row r="61" spans="1:9" x14ac:dyDescent="0.2">
      <c r="A61" s="27" t="s">
        <v>184</v>
      </c>
      <c r="B61" s="27" t="s">
        <v>183</v>
      </c>
      <c r="C61" s="27" t="s">
        <v>84</v>
      </c>
      <c r="D61" s="31">
        <v>50</v>
      </c>
      <c r="E61" s="29">
        <v>512.01549999999997</v>
      </c>
      <c r="F61" s="30">
        <v>0.363188457575228</v>
      </c>
      <c r="G61" s="29">
        <v>5.0999999999999996</v>
      </c>
    </row>
    <row r="62" spans="1:9" x14ac:dyDescent="0.2">
      <c r="A62" s="26" t="s">
        <v>33</v>
      </c>
      <c r="B62" s="26"/>
      <c r="C62" s="26"/>
      <c r="D62" s="32"/>
      <c r="E62" s="33">
        <f>SUM(E59:E61)</f>
        <v>5008.5820000000003</v>
      </c>
      <c r="F62" s="34">
        <f>SUM(F59:F61)</f>
        <v>3.5527423900625079</v>
      </c>
      <c r="G62" s="33"/>
      <c r="H62" s="18"/>
      <c r="I62" s="18"/>
    </row>
    <row r="63" spans="1:9" x14ac:dyDescent="0.2">
      <c r="A63" s="27"/>
      <c r="B63" s="27"/>
      <c r="C63" s="27"/>
      <c r="D63" s="28"/>
      <c r="E63" s="29"/>
      <c r="F63" s="30"/>
      <c r="G63" s="29"/>
    </row>
    <row r="64" spans="1:9" x14ac:dyDescent="0.2">
      <c r="A64" s="26" t="s">
        <v>51</v>
      </c>
      <c r="B64" s="27"/>
      <c r="C64" s="27"/>
      <c r="D64" s="28"/>
      <c r="E64" s="29"/>
      <c r="F64" s="30"/>
      <c r="G64" s="29"/>
    </row>
    <row r="65" spans="1:9" x14ac:dyDescent="0.2">
      <c r="A65" s="26" t="s">
        <v>52</v>
      </c>
      <c r="B65" s="27"/>
      <c r="C65" s="27"/>
      <c r="D65" s="28"/>
      <c r="E65" s="29"/>
      <c r="F65" s="30"/>
      <c r="G65" s="29"/>
    </row>
    <row r="66" spans="1:9" x14ac:dyDescent="0.2">
      <c r="A66" s="27" t="s">
        <v>193</v>
      </c>
      <c r="B66" s="27" t="s">
        <v>192</v>
      </c>
      <c r="C66" s="27" t="s">
        <v>54</v>
      </c>
      <c r="D66" s="31">
        <v>2500</v>
      </c>
      <c r="E66" s="29">
        <v>2480.67</v>
      </c>
      <c r="F66" s="30">
        <v>1.7596160878980001</v>
      </c>
      <c r="G66" s="29">
        <v>3.6002000000000001</v>
      </c>
    </row>
    <row r="67" spans="1:9" x14ac:dyDescent="0.2">
      <c r="A67" s="26" t="s">
        <v>33</v>
      </c>
      <c r="B67" s="26"/>
      <c r="C67" s="26"/>
      <c r="D67" s="32"/>
      <c r="E67" s="33">
        <f>SUM(E65:E66)</f>
        <v>2480.67</v>
      </c>
      <c r="F67" s="34">
        <f>SUM(F65:F66)</f>
        <v>1.7596160878980001</v>
      </c>
      <c r="G67" s="33"/>
      <c r="H67" s="18"/>
      <c r="I67" s="18"/>
    </row>
    <row r="68" spans="1:9" x14ac:dyDescent="0.2">
      <c r="A68" s="27"/>
      <c r="B68" s="27"/>
      <c r="C68" s="27"/>
      <c r="D68" s="28"/>
      <c r="E68" s="29"/>
      <c r="F68" s="30"/>
      <c r="G68" s="29"/>
    </row>
    <row r="69" spans="1:9" x14ac:dyDescent="0.2">
      <c r="A69" s="26" t="s">
        <v>55</v>
      </c>
      <c r="B69" s="27"/>
      <c r="C69" s="27"/>
      <c r="D69" s="28"/>
      <c r="E69" s="29"/>
      <c r="F69" s="30"/>
      <c r="G69" s="29"/>
    </row>
    <row r="70" spans="1:9" x14ac:dyDescent="0.2">
      <c r="A70" s="27" t="s">
        <v>91</v>
      </c>
      <c r="B70" s="27" t="s">
        <v>90</v>
      </c>
      <c r="C70" s="27" t="s">
        <v>53</v>
      </c>
      <c r="D70" s="31">
        <v>600</v>
      </c>
      <c r="E70" s="29">
        <v>2991.63</v>
      </c>
      <c r="F70" s="30">
        <v>2.1220558466214001</v>
      </c>
      <c r="G70" s="29">
        <v>3.4045999999999998</v>
      </c>
    </row>
    <row r="71" spans="1:9" x14ac:dyDescent="0.2">
      <c r="A71" s="27" t="s">
        <v>186</v>
      </c>
      <c r="B71" s="27" t="s">
        <v>185</v>
      </c>
      <c r="C71" s="27" t="s">
        <v>53</v>
      </c>
      <c r="D71" s="31">
        <v>600</v>
      </c>
      <c r="E71" s="29">
        <v>2964.2429999999999</v>
      </c>
      <c r="F71" s="30">
        <v>2.1026293990087499</v>
      </c>
      <c r="G71" s="29">
        <v>3.6999</v>
      </c>
    </row>
    <row r="72" spans="1:9" x14ac:dyDescent="0.2">
      <c r="A72" s="27" t="s">
        <v>57</v>
      </c>
      <c r="B72" s="27" t="s">
        <v>56</v>
      </c>
      <c r="C72" s="27" t="s">
        <v>58</v>
      </c>
      <c r="D72" s="31">
        <v>500</v>
      </c>
      <c r="E72" s="29">
        <v>2477.4974999999999</v>
      </c>
      <c r="F72" s="30">
        <v>1.7573657353566099</v>
      </c>
      <c r="G72" s="29">
        <v>3.7248999999999999</v>
      </c>
    </row>
    <row r="73" spans="1:9" x14ac:dyDescent="0.2">
      <c r="A73" s="26" t="s">
        <v>33</v>
      </c>
      <c r="B73" s="26"/>
      <c r="C73" s="26"/>
      <c r="D73" s="32"/>
      <c r="E73" s="33">
        <f>SUM(E69:E72)</f>
        <v>8433.3704999999991</v>
      </c>
      <c r="F73" s="34">
        <f>SUM(F69:F72)</f>
        <v>5.9820509809867595</v>
      </c>
      <c r="G73" s="33"/>
      <c r="H73" s="18"/>
      <c r="I73" s="18"/>
    </row>
    <row r="74" spans="1:9" x14ac:dyDescent="0.2">
      <c r="A74" s="27"/>
      <c r="B74" s="27"/>
      <c r="C74" s="27"/>
      <c r="D74" s="28"/>
      <c r="E74" s="29"/>
      <c r="F74" s="30"/>
      <c r="G74" s="29"/>
    </row>
    <row r="75" spans="1:9" x14ac:dyDescent="0.2">
      <c r="A75" s="26" t="s">
        <v>59</v>
      </c>
      <c r="B75" s="27"/>
      <c r="C75" s="27"/>
      <c r="D75" s="28"/>
      <c r="E75" s="29"/>
      <c r="F75" s="30"/>
      <c r="G75" s="29"/>
    </row>
    <row r="76" spans="1:9" x14ac:dyDescent="0.2">
      <c r="A76" s="27" t="s">
        <v>75</v>
      </c>
      <c r="B76" s="27" t="s">
        <v>74</v>
      </c>
      <c r="C76" s="27" t="s">
        <v>61</v>
      </c>
      <c r="D76" s="31">
        <v>2776600</v>
      </c>
      <c r="E76" s="29">
        <v>2754.2150510000001</v>
      </c>
      <c r="F76" s="30">
        <v>1.9536500676310899</v>
      </c>
      <c r="G76" s="29">
        <v>3.4901</v>
      </c>
    </row>
    <row r="77" spans="1:9" x14ac:dyDescent="0.2">
      <c r="A77" s="26" t="s">
        <v>33</v>
      </c>
      <c r="B77" s="26"/>
      <c r="C77" s="26"/>
      <c r="D77" s="32"/>
      <c r="E77" s="33">
        <f>SUM(E75:E76)</f>
        <v>2754.2150510000001</v>
      </c>
      <c r="F77" s="34">
        <f>SUM(F75:F76)</f>
        <v>1.9536500676310899</v>
      </c>
      <c r="G77" s="33"/>
      <c r="H77" s="18"/>
      <c r="I77" s="18"/>
    </row>
    <row r="78" spans="1:9" x14ac:dyDescent="0.2">
      <c r="A78" s="27"/>
      <c r="B78" s="27"/>
      <c r="C78" s="27"/>
      <c r="D78" s="28"/>
      <c r="E78" s="29"/>
      <c r="F78" s="30"/>
      <c r="G78" s="29"/>
    </row>
    <row r="79" spans="1:9" x14ac:dyDescent="0.2">
      <c r="A79" s="26" t="s">
        <v>60</v>
      </c>
      <c r="B79" s="27"/>
      <c r="C79" s="27"/>
      <c r="D79" s="28"/>
      <c r="E79" s="29"/>
      <c r="F79" s="30"/>
      <c r="G79" s="29"/>
    </row>
    <row r="80" spans="1:9" x14ac:dyDescent="0.2">
      <c r="A80" s="27" t="s">
        <v>79</v>
      </c>
      <c r="B80" s="27" t="s">
        <v>78</v>
      </c>
      <c r="C80" s="27" t="s">
        <v>61</v>
      </c>
      <c r="D80" s="31">
        <v>10000000</v>
      </c>
      <c r="E80" s="29">
        <v>9910</v>
      </c>
      <c r="F80" s="30">
        <v>7.0294700347362697</v>
      </c>
      <c r="G80" s="29">
        <v>5.4057000000000004</v>
      </c>
    </row>
    <row r="81" spans="1:9" x14ac:dyDescent="0.2">
      <c r="A81" s="27" t="s">
        <v>77</v>
      </c>
      <c r="B81" s="27" t="s">
        <v>76</v>
      </c>
      <c r="C81" s="27" t="s">
        <v>61</v>
      </c>
      <c r="D81" s="31">
        <v>7400000</v>
      </c>
      <c r="E81" s="29">
        <v>7394.9309999999996</v>
      </c>
      <c r="F81" s="30">
        <v>5.2454536703776302</v>
      </c>
      <c r="G81" s="29">
        <v>5.6459000000000001</v>
      </c>
    </row>
    <row r="82" spans="1:9" x14ac:dyDescent="0.2">
      <c r="A82" s="27" t="s">
        <v>188</v>
      </c>
      <c r="B82" s="27" t="s">
        <v>187</v>
      </c>
      <c r="C82" s="27" t="s">
        <v>61</v>
      </c>
      <c r="D82" s="31">
        <v>300000</v>
      </c>
      <c r="E82" s="29">
        <v>308.81970000000001</v>
      </c>
      <c r="F82" s="30">
        <v>0.21905538115905601</v>
      </c>
      <c r="G82" s="29">
        <v>5.0838000000000001</v>
      </c>
    </row>
    <row r="83" spans="1:9" x14ac:dyDescent="0.2">
      <c r="A83" s="27" t="s">
        <v>89</v>
      </c>
      <c r="B83" s="27" t="s">
        <v>88</v>
      </c>
      <c r="C83" s="27" t="s">
        <v>61</v>
      </c>
      <c r="D83" s="31">
        <v>100000</v>
      </c>
      <c r="E83" s="29">
        <v>105.2499</v>
      </c>
      <c r="F83" s="30">
        <v>7.4657014955498396E-2</v>
      </c>
      <c r="G83" s="29">
        <v>4.7282000000000002</v>
      </c>
    </row>
    <row r="84" spans="1:9" x14ac:dyDescent="0.2">
      <c r="A84" s="27" t="s">
        <v>81</v>
      </c>
      <c r="B84" s="27" t="s">
        <v>80</v>
      </c>
      <c r="C84" s="27" t="s">
        <v>61</v>
      </c>
      <c r="D84" s="31">
        <v>100000</v>
      </c>
      <c r="E84" s="29">
        <v>99.695099999999996</v>
      </c>
      <c r="F84" s="30">
        <v>7.0716823214937996E-2</v>
      </c>
      <c r="G84" s="29">
        <v>5.3148999999999997</v>
      </c>
    </row>
    <row r="85" spans="1:9" x14ac:dyDescent="0.2">
      <c r="A85" s="26" t="s">
        <v>33</v>
      </c>
      <c r="B85" s="26"/>
      <c r="C85" s="26"/>
      <c r="D85" s="32"/>
      <c r="E85" s="33">
        <f>SUM(E80:E84)</f>
        <v>17818.6957</v>
      </c>
      <c r="F85" s="34">
        <f>SUM(F80:F84)</f>
        <v>12.63935292444339</v>
      </c>
      <c r="G85" s="33"/>
      <c r="H85" s="18"/>
      <c r="I85" s="18"/>
    </row>
    <row r="86" spans="1:9" x14ac:dyDescent="0.2">
      <c r="A86" s="27"/>
      <c r="B86" s="27"/>
      <c r="C86" s="27"/>
      <c r="D86" s="28"/>
      <c r="E86" s="29"/>
      <c r="F86" s="30"/>
      <c r="G86" s="29"/>
    </row>
    <row r="87" spans="1:9" x14ac:dyDescent="0.2">
      <c r="A87" s="26" t="s">
        <v>35</v>
      </c>
      <c r="B87" s="26"/>
      <c r="C87" s="26"/>
      <c r="D87" s="32"/>
      <c r="E87" s="33">
        <f>E47+E52+E56+E62+E67+E73+E77+E85</f>
        <v>140034.42845199999</v>
      </c>
      <c r="F87" s="34">
        <f>F47+F52+F56+F62+F67+F73+F77+F85</f>
        <v>99.33075869170068</v>
      </c>
      <c r="G87" s="33"/>
      <c r="H87" s="18"/>
      <c r="I87" s="18"/>
    </row>
    <row r="88" spans="1:9" x14ac:dyDescent="0.2">
      <c r="A88" s="26"/>
      <c r="B88" s="26"/>
      <c r="C88" s="26"/>
      <c r="D88" s="32"/>
      <c r="E88" s="33"/>
      <c r="F88" s="34"/>
      <c r="G88" s="33"/>
      <c r="H88" s="18"/>
      <c r="I88" s="18"/>
    </row>
    <row r="89" spans="1:9" x14ac:dyDescent="0.2">
      <c r="A89" s="26" t="s">
        <v>37</v>
      </c>
      <c r="B89" s="26"/>
      <c r="C89" s="26"/>
      <c r="D89" s="32"/>
      <c r="E89" s="33">
        <f>E91-(E47+E52+E56+E62+E67+E73+E77+E85)</f>
        <v>943.48241510000662</v>
      </c>
      <c r="F89" s="34">
        <f>F91-(F47+F52+F56+F62+F67+F73+F77+F85)</f>
        <v>0.66924130829931983</v>
      </c>
      <c r="G89" s="33"/>
      <c r="H89" s="18"/>
      <c r="I89" s="18"/>
    </row>
    <row r="90" spans="1:9" x14ac:dyDescent="0.2">
      <c r="A90" s="26"/>
      <c r="B90" s="26"/>
      <c r="C90" s="26"/>
      <c r="D90" s="32"/>
      <c r="E90" s="33"/>
      <c r="F90" s="34"/>
      <c r="G90" s="33"/>
      <c r="H90" s="18"/>
      <c r="I90" s="18"/>
    </row>
    <row r="91" spans="1:9" x14ac:dyDescent="0.2">
      <c r="A91" s="35" t="s">
        <v>36</v>
      </c>
      <c r="B91" s="35"/>
      <c r="C91" s="35"/>
      <c r="D91" s="36"/>
      <c r="E91" s="37">
        <v>140977.9108671</v>
      </c>
      <c r="F91" s="38">
        <v>100</v>
      </c>
      <c r="G91" s="37"/>
      <c r="H91" s="18"/>
      <c r="I91" s="18"/>
    </row>
    <row r="92" spans="1:9" x14ac:dyDescent="0.2">
      <c r="F92" s="20" t="s">
        <v>50</v>
      </c>
    </row>
    <row r="93" spans="1:9" x14ac:dyDescent="0.2">
      <c r="A93" s="18" t="s">
        <v>62</v>
      </c>
    </row>
    <row r="94" spans="1:9" x14ac:dyDescent="0.2">
      <c r="A94" s="18" t="s">
        <v>38</v>
      </c>
    </row>
    <row r="95" spans="1:9" x14ac:dyDescent="0.2">
      <c r="A95" s="18" t="s">
        <v>725</v>
      </c>
    </row>
    <row r="97" spans="1:5" x14ac:dyDescent="0.2">
      <c r="A97" s="18" t="s">
        <v>39</v>
      </c>
    </row>
    <row r="98" spans="1:5" x14ac:dyDescent="0.2">
      <c r="A98" s="18" t="s">
        <v>40</v>
      </c>
    </row>
    <row r="99" spans="1:5" x14ac:dyDescent="0.2">
      <c r="A99" s="18" t="s">
        <v>41</v>
      </c>
      <c r="B99" s="18"/>
      <c r="C99" s="39" t="s">
        <v>43</v>
      </c>
      <c r="D99" s="19" t="s">
        <v>42</v>
      </c>
    </row>
    <row r="100" spans="1:5" x14ac:dyDescent="0.2">
      <c r="A100" s="9" t="s">
        <v>66</v>
      </c>
      <c r="C100" s="40">
        <v>161.09899999999999</v>
      </c>
      <c r="D100" s="40">
        <v>173.40639999999999</v>
      </c>
    </row>
    <row r="101" spans="1:5" x14ac:dyDescent="0.2">
      <c r="A101" s="9" t="s">
        <v>72</v>
      </c>
      <c r="C101" s="40">
        <v>23.9025</v>
      </c>
      <c r="D101" s="40">
        <v>25.7287</v>
      </c>
    </row>
    <row r="102" spans="1:5" x14ac:dyDescent="0.2">
      <c r="A102" s="9" t="s">
        <v>69</v>
      </c>
      <c r="C102" s="40">
        <v>176.33430000000001</v>
      </c>
      <c r="D102" s="40">
        <v>190.77520000000001</v>
      </c>
    </row>
    <row r="103" spans="1:5" x14ac:dyDescent="0.2">
      <c r="A103" s="9" t="s">
        <v>73</v>
      </c>
      <c r="C103" s="40">
        <v>27.141999999999999</v>
      </c>
      <c r="D103" s="40">
        <v>29.363499999999998</v>
      </c>
    </row>
    <row r="105" spans="1:5" x14ac:dyDescent="0.2">
      <c r="A105" s="9" t="s">
        <v>44</v>
      </c>
    </row>
    <row r="107" spans="1:5" x14ac:dyDescent="0.2">
      <c r="A107" s="18" t="s">
        <v>45</v>
      </c>
      <c r="D107" s="41" t="s">
        <v>46</v>
      </c>
    </row>
    <row r="109" spans="1:5" x14ac:dyDescent="0.2">
      <c r="A109" s="18" t="s">
        <v>209</v>
      </c>
      <c r="D109" s="45">
        <v>0.39029999999999998</v>
      </c>
    </row>
    <row r="111" spans="1:5" x14ac:dyDescent="0.2">
      <c r="A111" s="18" t="s">
        <v>210</v>
      </c>
      <c r="D111" s="42">
        <v>2.0150148378066599</v>
      </c>
      <c r="E111" s="13" t="s">
        <v>47</v>
      </c>
    </row>
    <row r="113" spans="1:6" x14ac:dyDescent="0.2">
      <c r="A113" s="18" t="s">
        <v>211</v>
      </c>
      <c r="D113" s="41" t="s">
        <v>46</v>
      </c>
    </row>
    <row r="114" spans="1:6" x14ac:dyDescent="0.2">
      <c r="A114" s="9" t="s">
        <v>49</v>
      </c>
      <c r="D114" s="41"/>
    </row>
    <row r="115" spans="1:6" x14ac:dyDescent="0.2">
      <c r="A115" s="49" t="s">
        <v>726</v>
      </c>
    </row>
    <row r="116" spans="1:6" x14ac:dyDescent="0.2">
      <c r="A116" s="49"/>
    </row>
    <row r="117" spans="1:6" x14ac:dyDescent="0.2">
      <c r="A117" s="18" t="s">
        <v>1190</v>
      </c>
      <c r="D117" s="9"/>
      <c r="F117" s="57"/>
    </row>
    <row r="118" spans="1:6" x14ac:dyDescent="0.2">
      <c r="A118" s="18"/>
      <c r="D118" s="9"/>
      <c r="F118" s="57"/>
    </row>
    <row r="119" spans="1:6" x14ac:dyDescent="0.2">
      <c r="A119" s="47" t="s">
        <v>805</v>
      </c>
      <c r="D119" s="9"/>
      <c r="F119" s="57"/>
    </row>
    <row r="120" spans="1:6" x14ac:dyDescent="0.2">
      <c r="A120" s="61"/>
      <c r="D120" s="9"/>
      <c r="F120" s="57"/>
    </row>
    <row r="121" spans="1:6" x14ac:dyDescent="0.2">
      <c r="A121" s="58"/>
      <c r="D121" s="9"/>
      <c r="F121" s="57"/>
    </row>
    <row r="122" spans="1:6" x14ac:dyDescent="0.2">
      <c r="A122" s="58"/>
      <c r="D122" s="9"/>
      <c r="F122" s="57"/>
    </row>
    <row r="123" spans="1:6" x14ac:dyDescent="0.2">
      <c r="A123" s="58"/>
      <c r="D123" s="9"/>
      <c r="F123" s="57"/>
    </row>
    <row r="124" spans="1:6" x14ac:dyDescent="0.2">
      <c r="A124" s="58"/>
      <c r="D124" s="9"/>
      <c r="F124" s="57"/>
    </row>
    <row r="125" spans="1:6" x14ac:dyDescent="0.2">
      <c r="A125" s="58"/>
      <c r="D125" s="9"/>
      <c r="F125" s="57"/>
    </row>
    <row r="126" spans="1:6" x14ac:dyDescent="0.2">
      <c r="A126" s="58"/>
      <c r="D126" s="9"/>
      <c r="F126" s="57"/>
    </row>
    <row r="127" spans="1:6" x14ac:dyDescent="0.2">
      <c r="A127" s="58"/>
      <c r="D127" s="9"/>
      <c r="F127" s="57"/>
    </row>
    <row r="128" spans="1:6" x14ac:dyDescent="0.2">
      <c r="A128" s="58"/>
      <c r="D128" s="9"/>
      <c r="F128" s="57"/>
    </row>
    <row r="129" spans="1:6" x14ac:dyDescent="0.2">
      <c r="A129" s="58"/>
      <c r="D129" s="9"/>
      <c r="F129" s="57"/>
    </row>
    <row r="130" spans="1:6" x14ac:dyDescent="0.2">
      <c r="A130" s="58"/>
      <c r="D130" s="9"/>
      <c r="F130" s="57"/>
    </row>
    <row r="131" spans="1:6" x14ac:dyDescent="0.2">
      <c r="A131" s="58"/>
      <c r="D131" s="9"/>
      <c r="F131" s="57"/>
    </row>
    <row r="132" spans="1:6" x14ac:dyDescent="0.2">
      <c r="A132" s="47" t="s">
        <v>1191</v>
      </c>
      <c r="D132" s="9"/>
      <c r="F132" s="57"/>
    </row>
    <row r="133" spans="1:6" x14ac:dyDescent="0.2">
      <c r="A133" s="58"/>
      <c r="D133" s="9"/>
      <c r="F133" s="57"/>
    </row>
    <row r="134" spans="1:6" x14ac:dyDescent="0.2">
      <c r="A134" s="47" t="s">
        <v>807</v>
      </c>
      <c r="D134" s="9"/>
      <c r="F134" s="57"/>
    </row>
    <row r="135" spans="1:6" x14ac:dyDescent="0.2">
      <c r="A135" s="58"/>
      <c r="D135" s="9"/>
      <c r="F135" s="57"/>
    </row>
    <row r="136" spans="1:6" x14ac:dyDescent="0.2">
      <c r="A136" s="58"/>
      <c r="D136" s="9"/>
      <c r="F136" s="57"/>
    </row>
    <row r="137" spans="1:6" x14ac:dyDescent="0.2">
      <c r="A137" s="58"/>
      <c r="D137" s="9"/>
      <c r="F137" s="57"/>
    </row>
    <row r="138" spans="1:6" x14ac:dyDescent="0.2">
      <c r="A138" s="58"/>
      <c r="D138" s="9"/>
      <c r="F138" s="57"/>
    </row>
    <row r="139" spans="1:6" x14ac:dyDescent="0.2">
      <c r="A139" s="58"/>
      <c r="D139" s="9"/>
      <c r="F139" s="57"/>
    </row>
    <row r="140" spans="1:6" x14ac:dyDescent="0.2">
      <c r="A140" s="58"/>
      <c r="D140" s="9"/>
      <c r="F140" s="57"/>
    </row>
    <row r="141" spans="1:6" x14ac:dyDescent="0.2">
      <c r="A141" s="58"/>
      <c r="D141" s="9"/>
      <c r="F141" s="57"/>
    </row>
    <row r="142" spans="1:6" x14ac:dyDescent="0.2">
      <c r="A142" s="58"/>
      <c r="D142" s="9"/>
      <c r="F142" s="57"/>
    </row>
    <row r="143" spans="1:6" x14ac:dyDescent="0.2">
      <c r="A143" s="58"/>
      <c r="D143" s="9"/>
      <c r="F143" s="57"/>
    </row>
    <row r="144" spans="1:6" x14ac:dyDescent="0.2">
      <c r="A144" s="58"/>
      <c r="D144" s="9"/>
      <c r="F144" s="57"/>
    </row>
    <row r="145" spans="1:6" x14ac:dyDescent="0.2">
      <c r="A145" s="58"/>
      <c r="D145" s="9"/>
      <c r="F145" s="57"/>
    </row>
    <row r="146" spans="1:6" x14ac:dyDescent="0.2">
      <c r="A146" s="58"/>
      <c r="D146" s="9"/>
      <c r="F146" s="57"/>
    </row>
    <row r="147" spans="1:6" x14ac:dyDescent="0.2">
      <c r="D147" s="9"/>
      <c r="F147" s="57"/>
    </row>
    <row r="148" spans="1:6" x14ac:dyDescent="0.2">
      <c r="D148" s="9"/>
      <c r="F148" s="57"/>
    </row>
    <row r="149" spans="1:6" x14ac:dyDescent="0.2">
      <c r="D149" s="9"/>
      <c r="F149" s="57"/>
    </row>
    <row r="150" spans="1:6" x14ac:dyDescent="0.2">
      <c r="D150" s="9"/>
      <c r="F150" s="57"/>
    </row>
    <row r="151" spans="1:6" x14ac:dyDescent="0.2">
      <c r="D151" s="9"/>
      <c r="F151" s="57"/>
    </row>
  </sheetData>
  <mergeCells count="1">
    <mergeCell ref="A1:G1"/>
  </mergeCells>
  <conditionalFormatting sqref="F2:F3 F5:F91 F93:F116 F152:F65536">
    <cfRule type="cellIs" dxfId="93" priority="4" stopIfTrue="1" operator="between">
      <formula>0.009</formula>
      <formula>-0.009</formula>
    </cfRule>
  </conditionalFormatting>
  <conditionalFormatting sqref="F92">
    <cfRule type="cellIs" dxfId="92" priority="3" stopIfTrue="1" operator="between">
      <formula>0.009</formula>
      <formula>-0.009</formula>
    </cfRule>
  </conditionalFormatting>
  <conditionalFormatting sqref="F147:F151">
    <cfRule type="cellIs" dxfId="91" priority="2" stopIfTrue="1" operator="between">
      <formula>0.009</formula>
      <formula>-0.009</formula>
    </cfRule>
  </conditionalFormatting>
  <conditionalFormatting sqref="F117:F146">
    <cfRule type="cellIs" dxfId="90" priority="1" stopIfTrue="1" operator="between">
      <formula>0.009</formula>
      <formula>-0.009</formula>
    </cfRule>
  </conditionalFormatting>
  <hyperlinks>
    <hyperlink ref="A115" r:id="rId1" xr:uid="{00000000-0004-0000-12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3"/>
  <sheetViews>
    <sheetView workbookViewId="0">
      <selection sqref="A1:F1"/>
    </sheetView>
  </sheetViews>
  <sheetFormatPr defaultColWidth="9.109375" defaultRowHeight="10.199999999999999" x14ac:dyDescent="0.2"/>
  <cols>
    <col min="1" max="1" width="40.5546875" style="9" bestFit="1" customWidth="1"/>
    <col min="2" max="2" width="25.88671875" style="9" bestFit="1" customWidth="1"/>
    <col min="3" max="3" width="20"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10</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102</v>
      </c>
      <c r="B7" s="27" t="s">
        <v>101</v>
      </c>
      <c r="C7" s="27" t="s">
        <v>95</v>
      </c>
      <c r="D7" s="31">
        <v>750000</v>
      </c>
      <c r="E7" s="29">
        <v>5357.625</v>
      </c>
      <c r="F7" s="30">
        <v>8.8980953038969997</v>
      </c>
    </row>
    <row r="8" spans="1:6" x14ac:dyDescent="0.2">
      <c r="A8" s="27" t="s">
        <v>115</v>
      </c>
      <c r="B8" s="27" t="s">
        <v>114</v>
      </c>
      <c r="C8" s="27" t="s">
        <v>95</v>
      </c>
      <c r="D8" s="31">
        <v>1000000</v>
      </c>
      <c r="E8" s="29">
        <v>4605.5</v>
      </c>
      <c r="F8" s="30">
        <v>7.6489448070922501</v>
      </c>
    </row>
    <row r="9" spans="1:6" x14ac:dyDescent="0.2">
      <c r="A9" s="27" t="s">
        <v>94</v>
      </c>
      <c r="B9" s="27" t="s">
        <v>93</v>
      </c>
      <c r="C9" s="27" t="s">
        <v>95</v>
      </c>
      <c r="D9" s="31">
        <v>600000</v>
      </c>
      <c r="E9" s="29">
        <v>3933.9</v>
      </c>
      <c r="F9" s="30">
        <v>6.5335325103941404</v>
      </c>
    </row>
    <row r="10" spans="1:6" x14ac:dyDescent="0.2">
      <c r="A10" s="27" t="s">
        <v>218</v>
      </c>
      <c r="B10" s="27" t="s">
        <v>217</v>
      </c>
      <c r="C10" s="27" t="s">
        <v>156</v>
      </c>
      <c r="D10" s="31">
        <v>1500000</v>
      </c>
      <c r="E10" s="29">
        <v>3854.25</v>
      </c>
      <c r="F10" s="30">
        <v>6.4012475350635798</v>
      </c>
    </row>
    <row r="11" spans="1:6" x14ac:dyDescent="0.2">
      <c r="A11" s="27" t="s">
        <v>134</v>
      </c>
      <c r="B11" s="27" t="s">
        <v>133</v>
      </c>
      <c r="C11" s="27" t="s">
        <v>118</v>
      </c>
      <c r="D11" s="31">
        <v>190000</v>
      </c>
      <c r="E11" s="29">
        <v>3158.6550000000002</v>
      </c>
      <c r="F11" s="30">
        <v>5.2459836629347496</v>
      </c>
    </row>
    <row r="12" spans="1:6" x14ac:dyDescent="0.2">
      <c r="A12" s="27" t="s">
        <v>129</v>
      </c>
      <c r="B12" s="27" t="s">
        <v>128</v>
      </c>
      <c r="C12" s="27" t="s">
        <v>98</v>
      </c>
      <c r="D12" s="31">
        <v>225000</v>
      </c>
      <c r="E12" s="29">
        <v>2561.9625000000001</v>
      </c>
      <c r="F12" s="30">
        <v>4.2549798632808802</v>
      </c>
    </row>
    <row r="13" spans="1:6" x14ac:dyDescent="0.2">
      <c r="A13" s="27" t="s">
        <v>146</v>
      </c>
      <c r="B13" s="27" t="s">
        <v>145</v>
      </c>
      <c r="C13" s="27" t="s">
        <v>132</v>
      </c>
      <c r="D13" s="31">
        <v>1900000</v>
      </c>
      <c r="E13" s="29">
        <v>2417.75</v>
      </c>
      <c r="F13" s="30">
        <v>4.0154676598300503</v>
      </c>
    </row>
    <row r="14" spans="1:6" x14ac:dyDescent="0.2">
      <c r="A14" s="27" t="s">
        <v>220</v>
      </c>
      <c r="B14" s="27" t="s">
        <v>219</v>
      </c>
      <c r="C14" s="27" t="s">
        <v>221</v>
      </c>
      <c r="D14" s="31">
        <v>1100000</v>
      </c>
      <c r="E14" s="29">
        <v>2241.25</v>
      </c>
      <c r="F14" s="30">
        <v>3.72233146214211</v>
      </c>
    </row>
    <row r="15" spans="1:6" x14ac:dyDescent="0.2">
      <c r="A15" s="27" t="s">
        <v>107</v>
      </c>
      <c r="B15" s="27" t="s">
        <v>106</v>
      </c>
      <c r="C15" s="27" t="s">
        <v>108</v>
      </c>
      <c r="D15" s="31">
        <v>300000</v>
      </c>
      <c r="E15" s="29">
        <v>2184.75</v>
      </c>
      <c r="F15" s="30">
        <v>3.62849466231566</v>
      </c>
    </row>
    <row r="16" spans="1:6" x14ac:dyDescent="0.2">
      <c r="A16" s="27" t="s">
        <v>223</v>
      </c>
      <c r="B16" s="27" t="s">
        <v>222</v>
      </c>
      <c r="C16" s="27" t="s">
        <v>113</v>
      </c>
      <c r="D16" s="31">
        <v>900000</v>
      </c>
      <c r="E16" s="29">
        <v>1990.35</v>
      </c>
      <c r="F16" s="30">
        <v>3.30562963778006</v>
      </c>
    </row>
    <row r="17" spans="1:6" x14ac:dyDescent="0.2">
      <c r="A17" s="27" t="s">
        <v>225</v>
      </c>
      <c r="B17" s="27" t="s">
        <v>224</v>
      </c>
      <c r="C17" s="27" t="s">
        <v>226</v>
      </c>
      <c r="D17" s="31">
        <v>300000</v>
      </c>
      <c r="E17" s="29">
        <v>1701.15</v>
      </c>
      <c r="F17" s="30">
        <v>2.82531808893388</v>
      </c>
    </row>
    <row r="18" spans="1:6" x14ac:dyDescent="0.2">
      <c r="A18" s="27" t="s">
        <v>170</v>
      </c>
      <c r="B18" s="27" t="s">
        <v>169</v>
      </c>
      <c r="C18" s="27" t="s">
        <v>156</v>
      </c>
      <c r="D18" s="31">
        <v>50000</v>
      </c>
      <c r="E18" s="29">
        <v>1620.15</v>
      </c>
      <c r="F18" s="30">
        <v>2.6907909953773799</v>
      </c>
    </row>
    <row r="19" spans="1:6" x14ac:dyDescent="0.2">
      <c r="A19" s="27" t="s">
        <v>144</v>
      </c>
      <c r="B19" s="27" t="s">
        <v>143</v>
      </c>
      <c r="C19" s="27" t="s">
        <v>124</v>
      </c>
      <c r="D19" s="31">
        <v>500000</v>
      </c>
      <c r="E19" s="29">
        <v>1566.5</v>
      </c>
      <c r="F19" s="30">
        <v>2.6016875562501398</v>
      </c>
    </row>
    <row r="20" spans="1:6" x14ac:dyDescent="0.2">
      <c r="A20" s="27" t="s">
        <v>228</v>
      </c>
      <c r="B20" s="27" t="s">
        <v>227</v>
      </c>
      <c r="C20" s="27" t="s">
        <v>229</v>
      </c>
      <c r="D20" s="31">
        <v>1000000</v>
      </c>
      <c r="E20" s="29">
        <v>1520</v>
      </c>
      <c r="F20" s="30">
        <v>2.5244590395788098</v>
      </c>
    </row>
    <row r="21" spans="1:6" x14ac:dyDescent="0.2">
      <c r="A21" s="27" t="s">
        <v>100</v>
      </c>
      <c r="B21" s="27" t="s">
        <v>99</v>
      </c>
      <c r="C21" s="27" t="s">
        <v>95</v>
      </c>
      <c r="D21" s="31">
        <v>100000</v>
      </c>
      <c r="E21" s="29">
        <v>1493.55</v>
      </c>
      <c r="F21" s="30">
        <v>2.4805301306335101</v>
      </c>
    </row>
    <row r="22" spans="1:6" x14ac:dyDescent="0.2">
      <c r="A22" s="27" t="s">
        <v>231</v>
      </c>
      <c r="B22" s="27" t="s">
        <v>230</v>
      </c>
      <c r="C22" s="27" t="s">
        <v>168</v>
      </c>
      <c r="D22" s="31">
        <v>1200000</v>
      </c>
      <c r="E22" s="29">
        <v>1427.4</v>
      </c>
      <c r="F22" s="30">
        <v>2.37066633756237</v>
      </c>
    </row>
    <row r="23" spans="1:6" x14ac:dyDescent="0.2">
      <c r="A23" s="27" t="s">
        <v>97</v>
      </c>
      <c r="B23" s="27" t="s">
        <v>96</v>
      </c>
      <c r="C23" s="27" t="s">
        <v>98</v>
      </c>
      <c r="D23" s="31">
        <v>80000</v>
      </c>
      <c r="E23" s="29">
        <v>1370.12</v>
      </c>
      <c r="F23" s="30">
        <v>2.2755340916498201</v>
      </c>
    </row>
    <row r="24" spans="1:6" x14ac:dyDescent="0.2">
      <c r="A24" s="27" t="s">
        <v>233</v>
      </c>
      <c r="B24" s="27" t="s">
        <v>232</v>
      </c>
      <c r="C24" s="27" t="s">
        <v>98</v>
      </c>
      <c r="D24" s="31">
        <v>80000</v>
      </c>
      <c r="E24" s="29">
        <v>1233.1600000000001</v>
      </c>
      <c r="F24" s="30">
        <v>2.0480670455572398</v>
      </c>
    </row>
    <row r="25" spans="1:6" x14ac:dyDescent="0.2">
      <c r="A25" s="27" t="s">
        <v>208</v>
      </c>
      <c r="B25" s="27" t="s">
        <v>207</v>
      </c>
      <c r="C25" s="27" t="s">
        <v>95</v>
      </c>
      <c r="D25" s="31">
        <v>1400000</v>
      </c>
      <c r="E25" s="29">
        <v>1215.2</v>
      </c>
      <c r="F25" s="30">
        <v>2.0182385690106401</v>
      </c>
    </row>
    <row r="26" spans="1:6" x14ac:dyDescent="0.2">
      <c r="A26" s="27" t="s">
        <v>235</v>
      </c>
      <c r="B26" s="27" t="s">
        <v>234</v>
      </c>
      <c r="C26" s="27" t="s">
        <v>124</v>
      </c>
      <c r="D26" s="31">
        <v>900000</v>
      </c>
      <c r="E26" s="29">
        <v>1168.2</v>
      </c>
      <c r="F26" s="30">
        <v>1.9401796381815599</v>
      </c>
    </row>
    <row r="27" spans="1:6" x14ac:dyDescent="0.2">
      <c r="A27" s="27" t="s">
        <v>237</v>
      </c>
      <c r="B27" s="27" t="s">
        <v>236</v>
      </c>
      <c r="C27" s="27" t="s">
        <v>118</v>
      </c>
      <c r="D27" s="31">
        <v>50000</v>
      </c>
      <c r="E27" s="29">
        <v>1143.2</v>
      </c>
      <c r="F27" s="30">
        <v>1.89865893029375</v>
      </c>
    </row>
    <row r="28" spans="1:6" x14ac:dyDescent="0.2">
      <c r="A28" s="27" t="s">
        <v>239</v>
      </c>
      <c r="B28" s="27" t="s">
        <v>238</v>
      </c>
      <c r="C28" s="27" t="s">
        <v>240</v>
      </c>
      <c r="D28" s="31">
        <v>130000</v>
      </c>
      <c r="E28" s="29">
        <v>996.19</v>
      </c>
      <c r="F28" s="30">
        <v>1.65450055963027</v>
      </c>
    </row>
    <row r="29" spans="1:6" x14ac:dyDescent="0.2">
      <c r="A29" s="27" t="s">
        <v>155</v>
      </c>
      <c r="B29" s="27" t="s">
        <v>154</v>
      </c>
      <c r="C29" s="27" t="s">
        <v>156</v>
      </c>
      <c r="D29" s="31">
        <v>100000</v>
      </c>
      <c r="E29" s="29">
        <v>835.5</v>
      </c>
      <c r="F29" s="30">
        <v>1.38762205761059</v>
      </c>
    </row>
    <row r="30" spans="1:6" x14ac:dyDescent="0.2">
      <c r="A30" s="27" t="s">
        <v>131</v>
      </c>
      <c r="B30" s="27" t="s">
        <v>130</v>
      </c>
      <c r="C30" s="27" t="s">
        <v>132</v>
      </c>
      <c r="D30" s="31">
        <v>400000</v>
      </c>
      <c r="E30" s="29">
        <v>827</v>
      </c>
      <c r="F30" s="30">
        <v>1.3735050169287399</v>
      </c>
    </row>
    <row r="31" spans="1:6" x14ac:dyDescent="0.2">
      <c r="A31" s="27" t="s">
        <v>242</v>
      </c>
      <c r="B31" s="27" t="s">
        <v>241</v>
      </c>
      <c r="C31" s="27" t="s">
        <v>137</v>
      </c>
      <c r="D31" s="31">
        <v>4963</v>
      </c>
      <c r="E31" s="29">
        <v>802.44265499999995</v>
      </c>
      <c r="F31" s="30">
        <v>1.3327194829989299</v>
      </c>
    </row>
    <row r="32" spans="1:6" x14ac:dyDescent="0.2">
      <c r="A32" s="27" t="s">
        <v>176</v>
      </c>
      <c r="B32" s="27" t="s">
        <v>175</v>
      </c>
      <c r="C32" s="27" t="s">
        <v>168</v>
      </c>
      <c r="D32" s="31">
        <v>200000</v>
      </c>
      <c r="E32" s="29">
        <v>740</v>
      </c>
      <c r="F32" s="30">
        <v>1.2290129534791601</v>
      </c>
    </row>
    <row r="33" spans="1:9" x14ac:dyDescent="0.2">
      <c r="A33" s="27" t="s">
        <v>244</v>
      </c>
      <c r="B33" s="27" t="s">
        <v>243</v>
      </c>
      <c r="C33" s="27" t="s">
        <v>95</v>
      </c>
      <c r="D33" s="31">
        <v>400000</v>
      </c>
      <c r="E33" s="29">
        <v>730.6</v>
      </c>
      <c r="F33" s="30">
        <v>1.21340116731334</v>
      </c>
    </row>
    <row r="34" spans="1:9" x14ac:dyDescent="0.2">
      <c r="A34" s="27" t="s">
        <v>181</v>
      </c>
      <c r="B34" s="27" t="s">
        <v>180</v>
      </c>
      <c r="C34" s="27" t="s">
        <v>95</v>
      </c>
      <c r="D34" s="31">
        <v>500000</v>
      </c>
      <c r="E34" s="29">
        <v>723.5</v>
      </c>
      <c r="F34" s="30">
        <v>1.2016092862732</v>
      </c>
    </row>
    <row r="35" spans="1:9" x14ac:dyDescent="0.2">
      <c r="A35" s="27" t="s">
        <v>246</v>
      </c>
      <c r="B35" s="27" t="s">
        <v>245</v>
      </c>
      <c r="C35" s="27" t="s">
        <v>221</v>
      </c>
      <c r="D35" s="31">
        <v>55000</v>
      </c>
      <c r="E35" s="29">
        <v>702.29499999999996</v>
      </c>
      <c r="F35" s="30">
        <v>1.16639142184276</v>
      </c>
    </row>
    <row r="36" spans="1:9" x14ac:dyDescent="0.2">
      <c r="A36" s="27" t="s">
        <v>248</v>
      </c>
      <c r="B36" s="27" t="s">
        <v>247</v>
      </c>
      <c r="C36" s="27" t="s">
        <v>249</v>
      </c>
      <c r="D36" s="31">
        <v>250000</v>
      </c>
      <c r="E36" s="29">
        <v>622.5</v>
      </c>
      <c r="F36" s="30">
        <v>1.0338656264064501</v>
      </c>
    </row>
    <row r="37" spans="1:9" x14ac:dyDescent="0.2">
      <c r="A37" s="27" t="s">
        <v>251</v>
      </c>
      <c r="B37" s="27" t="s">
        <v>250</v>
      </c>
      <c r="C37" s="27" t="s">
        <v>142</v>
      </c>
      <c r="D37" s="31">
        <v>500000</v>
      </c>
      <c r="E37" s="29">
        <v>606.25</v>
      </c>
      <c r="F37" s="30">
        <v>1.0068771662793801</v>
      </c>
    </row>
    <row r="38" spans="1:9" x14ac:dyDescent="0.2">
      <c r="A38" s="27" t="s">
        <v>253</v>
      </c>
      <c r="B38" s="27" t="s">
        <v>252</v>
      </c>
      <c r="C38" s="27" t="s">
        <v>226</v>
      </c>
      <c r="D38" s="31">
        <v>300000</v>
      </c>
      <c r="E38" s="29">
        <v>549.29999999999995</v>
      </c>
      <c r="F38" s="30">
        <v>0.91229299371094796</v>
      </c>
    </row>
    <row r="39" spans="1:9" x14ac:dyDescent="0.2">
      <c r="A39" s="27" t="s">
        <v>255</v>
      </c>
      <c r="B39" s="27" t="s">
        <v>254</v>
      </c>
      <c r="C39" s="27" t="s">
        <v>127</v>
      </c>
      <c r="D39" s="31">
        <v>60000</v>
      </c>
      <c r="E39" s="29">
        <v>530.64</v>
      </c>
      <c r="F39" s="30">
        <v>0.88130193734348805</v>
      </c>
    </row>
    <row r="40" spans="1:9" x14ac:dyDescent="0.2">
      <c r="A40" s="27" t="s">
        <v>182</v>
      </c>
      <c r="B40" s="27" t="s">
        <v>718</v>
      </c>
      <c r="C40" s="27" t="s">
        <v>108</v>
      </c>
      <c r="D40" s="31">
        <v>21428</v>
      </c>
      <c r="E40" s="29">
        <v>83.740623999999997</v>
      </c>
      <c r="F40" s="30">
        <v>0.13907879949787499</v>
      </c>
    </row>
    <row r="41" spans="1:9" x14ac:dyDescent="0.2">
      <c r="A41" s="27" t="s">
        <v>257</v>
      </c>
      <c r="B41" s="27" t="s">
        <v>256</v>
      </c>
      <c r="C41" s="27" t="s">
        <v>168</v>
      </c>
      <c r="D41" s="31">
        <v>14439</v>
      </c>
      <c r="E41" s="29">
        <v>73.970996999999997</v>
      </c>
      <c r="F41" s="30">
        <v>0.122853126344281</v>
      </c>
    </row>
    <row r="42" spans="1:9" x14ac:dyDescent="0.2">
      <c r="A42" s="26" t="s">
        <v>33</v>
      </c>
      <c r="B42" s="26"/>
      <c r="C42" s="26"/>
      <c r="D42" s="32"/>
      <c r="E42" s="33">
        <f>SUM(E7:E41)</f>
        <v>56588.551776</v>
      </c>
      <c r="F42" s="34">
        <f>SUM(F7:F41)</f>
        <v>93.983869123418984</v>
      </c>
      <c r="G42" s="18"/>
      <c r="H42" s="18"/>
      <c r="I42" s="18"/>
    </row>
    <row r="43" spans="1:9" x14ac:dyDescent="0.2">
      <c r="A43" s="27"/>
      <c r="B43" s="27"/>
      <c r="C43" s="27"/>
      <c r="D43" s="28"/>
      <c r="E43" s="29"/>
      <c r="F43" s="30"/>
    </row>
    <row r="44" spans="1:9" x14ac:dyDescent="0.2">
      <c r="A44" s="26" t="s">
        <v>189</v>
      </c>
      <c r="B44" s="27"/>
      <c r="C44" s="27"/>
      <c r="D44" s="28"/>
      <c r="E44" s="29"/>
      <c r="F44" s="30"/>
    </row>
    <row r="45" spans="1:9" x14ac:dyDescent="0.2">
      <c r="A45" s="27" t="s">
        <v>191</v>
      </c>
      <c r="B45" s="27" t="s">
        <v>190</v>
      </c>
      <c r="C45" s="27" t="s">
        <v>356</v>
      </c>
      <c r="D45" s="31">
        <v>675000</v>
      </c>
      <c r="E45" s="29">
        <v>2431.35</v>
      </c>
      <c r="F45" s="30">
        <v>4.0380549249210196</v>
      </c>
    </row>
    <row r="46" spans="1:9" x14ac:dyDescent="0.2">
      <c r="A46" s="26" t="s">
        <v>33</v>
      </c>
      <c r="B46" s="26"/>
      <c r="C46" s="26"/>
      <c r="D46" s="32"/>
      <c r="E46" s="33">
        <f>SUM(E44:E45)</f>
        <v>2431.35</v>
      </c>
      <c r="F46" s="34">
        <f>SUM(F44:F45)</f>
        <v>4.0380549249210196</v>
      </c>
      <c r="G46" s="18"/>
      <c r="H46" s="18"/>
      <c r="I46" s="18"/>
    </row>
    <row r="47" spans="1:9" x14ac:dyDescent="0.2">
      <c r="A47" s="27"/>
      <c r="B47" s="27"/>
      <c r="C47" s="27"/>
      <c r="D47" s="28"/>
      <c r="E47" s="29"/>
      <c r="F47" s="30"/>
    </row>
    <row r="48" spans="1:9" x14ac:dyDescent="0.2">
      <c r="A48" s="26" t="s">
        <v>35</v>
      </c>
      <c r="B48" s="26"/>
      <c r="C48" s="26"/>
      <c r="D48" s="32"/>
      <c r="E48" s="33">
        <f>E42+E46</f>
        <v>59019.901775999999</v>
      </c>
      <c r="F48" s="34">
        <f>F42+F46</f>
        <v>98.021924048339997</v>
      </c>
      <c r="G48" s="18"/>
      <c r="H48" s="18"/>
      <c r="I48" s="18"/>
    </row>
    <row r="49" spans="1:9" x14ac:dyDescent="0.2">
      <c r="A49" s="26"/>
      <c r="B49" s="26"/>
      <c r="C49" s="26"/>
      <c r="D49" s="32"/>
      <c r="E49" s="33"/>
      <c r="F49" s="34"/>
      <c r="G49" s="18"/>
      <c r="H49" s="18"/>
      <c r="I49" s="18"/>
    </row>
    <row r="50" spans="1:9" x14ac:dyDescent="0.2">
      <c r="A50" s="26" t="s">
        <v>37</v>
      </c>
      <c r="B50" s="26"/>
      <c r="C50" s="26"/>
      <c r="D50" s="32"/>
      <c r="E50" s="33">
        <f>E52-(E42+E46)</f>
        <v>1191.0177188000016</v>
      </c>
      <c r="F50" s="34">
        <f>F52-(F42+F46)</f>
        <v>1.9780759516600028</v>
      </c>
      <c r="G50" s="18"/>
      <c r="H50" s="18"/>
      <c r="I50" s="18"/>
    </row>
    <row r="51" spans="1:9" x14ac:dyDescent="0.2">
      <c r="A51" s="26"/>
      <c r="B51" s="26"/>
      <c r="C51" s="26"/>
      <c r="D51" s="32"/>
      <c r="E51" s="33"/>
      <c r="F51" s="34"/>
      <c r="G51" s="18"/>
      <c r="H51" s="18"/>
      <c r="I51" s="18"/>
    </row>
    <row r="52" spans="1:9" x14ac:dyDescent="0.2">
      <c r="A52" s="35" t="s">
        <v>36</v>
      </c>
      <c r="B52" s="35"/>
      <c r="C52" s="35"/>
      <c r="D52" s="36"/>
      <c r="E52" s="37">
        <v>60210.9194948</v>
      </c>
      <c r="F52" s="38">
        <v>100</v>
      </c>
      <c r="G52" s="18"/>
      <c r="H52" s="18"/>
      <c r="I52" s="18"/>
    </row>
    <row r="55" spans="1:9" x14ac:dyDescent="0.2">
      <c r="A55" s="18" t="s">
        <v>39</v>
      </c>
    </row>
    <row r="56" spans="1:9" x14ac:dyDescent="0.2">
      <c r="A56" s="18" t="s">
        <v>40</v>
      </c>
    </row>
    <row r="57" spans="1:9" x14ac:dyDescent="0.2">
      <c r="A57" s="18" t="s">
        <v>41</v>
      </c>
      <c r="B57" s="18"/>
      <c r="C57" s="39" t="s">
        <v>43</v>
      </c>
      <c r="D57" s="19" t="s">
        <v>42</v>
      </c>
    </row>
    <row r="58" spans="1:9" x14ac:dyDescent="0.2">
      <c r="A58" s="9" t="s">
        <v>66</v>
      </c>
      <c r="C58" s="40">
        <v>341.45209999999997</v>
      </c>
      <c r="D58" s="40">
        <v>390.62329999999997</v>
      </c>
    </row>
    <row r="59" spans="1:9" x14ac:dyDescent="0.2">
      <c r="A59" s="9" t="s">
        <v>72</v>
      </c>
      <c r="C59" s="40">
        <v>68.490700000000004</v>
      </c>
      <c r="D59" s="40">
        <v>78.353700000000003</v>
      </c>
    </row>
    <row r="60" spans="1:9" x14ac:dyDescent="0.2">
      <c r="A60" s="9" t="s">
        <v>69</v>
      </c>
      <c r="C60" s="40">
        <v>363.74400000000003</v>
      </c>
      <c r="D60" s="40">
        <v>417.8877</v>
      </c>
    </row>
    <row r="61" spans="1:9" x14ac:dyDescent="0.2">
      <c r="A61" s="9" t="s">
        <v>73</v>
      </c>
      <c r="C61" s="40">
        <v>74.793199999999999</v>
      </c>
      <c r="D61" s="40">
        <v>85.912700000000001</v>
      </c>
    </row>
    <row r="63" spans="1:9" x14ac:dyDescent="0.2">
      <c r="A63" s="9" t="s">
        <v>44</v>
      </c>
    </row>
    <row r="65" spans="1:6" x14ac:dyDescent="0.2">
      <c r="A65" s="18" t="s">
        <v>45</v>
      </c>
      <c r="D65" s="41" t="s">
        <v>46</v>
      </c>
    </row>
    <row r="67" spans="1:6" x14ac:dyDescent="0.2">
      <c r="A67" s="18" t="s">
        <v>209</v>
      </c>
      <c r="D67" s="45">
        <v>0.188</v>
      </c>
    </row>
    <row r="69" spans="1:6" x14ac:dyDescent="0.2">
      <c r="A69" s="18" t="s">
        <v>1192</v>
      </c>
      <c r="D69" s="9"/>
      <c r="F69" s="57"/>
    </row>
    <row r="70" spans="1:6" x14ac:dyDescent="0.2">
      <c r="A70" s="49"/>
      <c r="D70" s="9"/>
      <c r="F70" s="57"/>
    </row>
    <row r="71" spans="1:6" x14ac:dyDescent="0.2">
      <c r="A71" s="47" t="s">
        <v>805</v>
      </c>
      <c r="D71" s="9"/>
      <c r="F71" s="57"/>
    </row>
    <row r="72" spans="1:6" x14ac:dyDescent="0.2">
      <c r="A72" s="61"/>
      <c r="D72" s="9"/>
      <c r="F72" s="57"/>
    </row>
    <row r="73" spans="1:6" x14ac:dyDescent="0.2">
      <c r="A73" s="58"/>
      <c r="D73" s="9"/>
      <c r="F73" s="57"/>
    </row>
    <row r="74" spans="1:6" x14ac:dyDescent="0.2">
      <c r="A74" s="58"/>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47" t="s">
        <v>1193</v>
      </c>
      <c r="D85" s="9"/>
      <c r="F85" s="57"/>
    </row>
    <row r="86" spans="1:6" x14ac:dyDescent="0.2">
      <c r="A86" s="58"/>
      <c r="D86" s="9"/>
      <c r="F86" s="57"/>
    </row>
    <row r="87" spans="1:6" x14ac:dyDescent="0.2">
      <c r="A87" s="47" t="s">
        <v>807</v>
      </c>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A95" s="58"/>
      <c r="D95" s="9"/>
      <c r="F95" s="57"/>
    </row>
    <row r="96" spans="1:6" x14ac:dyDescent="0.2">
      <c r="A96" s="58"/>
      <c r="D96" s="9"/>
      <c r="F96" s="57"/>
    </row>
    <row r="97" spans="1:6" x14ac:dyDescent="0.2">
      <c r="A97" s="58"/>
      <c r="D97" s="9"/>
      <c r="F97" s="57"/>
    </row>
    <row r="98" spans="1:6" x14ac:dyDescent="0.2">
      <c r="A98" s="58"/>
      <c r="D98" s="9"/>
      <c r="F98" s="57"/>
    </row>
    <row r="99" spans="1:6" x14ac:dyDescent="0.2">
      <c r="A99" s="58"/>
      <c r="D99" s="9"/>
      <c r="F99" s="57"/>
    </row>
    <row r="100" spans="1:6" x14ac:dyDescent="0.2">
      <c r="D100" s="9"/>
      <c r="F100" s="57"/>
    </row>
    <row r="101" spans="1:6" x14ac:dyDescent="0.2">
      <c r="D101" s="9"/>
      <c r="F101" s="57"/>
    </row>
    <row r="102" spans="1:6" x14ac:dyDescent="0.2">
      <c r="D102" s="9"/>
      <c r="F102" s="57"/>
    </row>
    <row r="103" spans="1:6" x14ac:dyDescent="0.2">
      <c r="D103" s="9"/>
      <c r="F103" s="57"/>
    </row>
  </sheetData>
  <mergeCells count="1">
    <mergeCell ref="A1:F1"/>
  </mergeCells>
  <conditionalFormatting sqref="F2:F3 F5:F68 F104:F65536">
    <cfRule type="cellIs" dxfId="89" priority="3" stopIfTrue="1" operator="between">
      <formula>0.009</formula>
      <formula>-0.009</formula>
    </cfRule>
  </conditionalFormatting>
  <conditionalFormatting sqref="F101:F103">
    <cfRule type="cellIs" dxfId="88" priority="2" stopIfTrue="1" operator="between">
      <formula>0.009</formula>
      <formula>-0.009</formula>
    </cfRule>
  </conditionalFormatting>
  <conditionalFormatting sqref="F69:F100">
    <cfRule type="cellIs" dxfId="8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13"/>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11</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97</v>
      </c>
      <c r="B7" s="27" t="s">
        <v>96</v>
      </c>
      <c r="C7" s="27" t="s">
        <v>98</v>
      </c>
      <c r="D7" s="31">
        <v>650000</v>
      </c>
      <c r="E7" s="29">
        <v>11132.225</v>
      </c>
      <c r="F7" s="30">
        <v>9.2942637122470302</v>
      </c>
    </row>
    <row r="8" spans="1:6" x14ac:dyDescent="0.2">
      <c r="A8" s="27" t="s">
        <v>131</v>
      </c>
      <c r="B8" s="27" t="s">
        <v>130</v>
      </c>
      <c r="C8" s="27" t="s">
        <v>132</v>
      </c>
      <c r="D8" s="31">
        <v>5000000</v>
      </c>
      <c r="E8" s="29">
        <v>10337.5</v>
      </c>
      <c r="F8" s="30">
        <v>8.6307500185590698</v>
      </c>
    </row>
    <row r="9" spans="1:6" x14ac:dyDescent="0.2">
      <c r="A9" s="27" t="s">
        <v>174</v>
      </c>
      <c r="B9" s="27" t="s">
        <v>173</v>
      </c>
      <c r="C9" s="27" t="s">
        <v>132</v>
      </c>
      <c r="D9" s="31">
        <v>2300000</v>
      </c>
      <c r="E9" s="29">
        <v>4986.3999999999996</v>
      </c>
      <c r="F9" s="30">
        <v>4.1631315010924199</v>
      </c>
    </row>
    <row r="10" spans="1:6" x14ac:dyDescent="0.2">
      <c r="A10" s="27" t="s">
        <v>112</v>
      </c>
      <c r="B10" s="27" t="s">
        <v>111</v>
      </c>
      <c r="C10" s="27" t="s">
        <v>113</v>
      </c>
      <c r="D10" s="31">
        <v>200000</v>
      </c>
      <c r="E10" s="29">
        <v>4635.1000000000004</v>
      </c>
      <c r="F10" s="30">
        <v>3.8698321074750299</v>
      </c>
    </row>
    <row r="11" spans="1:6" x14ac:dyDescent="0.2">
      <c r="A11" s="27" t="s">
        <v>146</v>
      </c>
      <c r="B11" s="27" t="s">
        <v>145</v>
      </c>
      <c r="C11" s="27" t="s">
        <v>132</v>
      </c>
      <c r="D11" s="31">
        <v>3500000</v>
      </c>
      <c r="E11" s="29">
        <v>4453.75</v>
      </c>
      <c r="F11" s="30">
        <v>3.7184234965085801</v>
      </c>
    </row>
    <row r="12" spans="1:6" x14ac:dyDescent="0.2">
      <c r="A12" s="27" t="s">
        <v>223</v>
      </c>
      <c r="B12" s="27" t="s">
        <v>222</v>
      </c>
      <c r="C12" s="27" t="s">
        <v>113</v>
      </c>
      <c r="D12" s="31">
        <v>2000000</v>
      </c>
      <c r="E12" s="29">
        <v>4423</v>
      </c>
      <c r="F12" s="30">
        <v>3.6927504069733299</v>
      </c>
    </row>
    <row r="13" spans="1:6" x14ac:dyDescent="0.2">
      <c r="A13" s="27" t="s">
        <v>213</v>
      </c>
      <c r="B13" s="27" t="s">
        <v>212</v>
      </c>
      <c r="C13" s="27" t="s">
        <v>132</v>
      </c>
      <c r="D13" s="31">
        <v>14000000</v>
      </c>
      <c r="E13" s="29">
        <v>4354</v>
      </c>
      <c r="F13" s="30">
        <v>3.63514249874788</v>
      </c>
    </row>
    <row r="14" spans="1:6" x14ac:dyDescent="0.2">
      <c r="A14" s="27" t="s">
        <v>260</v>
      </c>
      <c r="B14" s="27" t="s">
        <v>259</v>
      </c>
      <c r="C14" s="27" t="s">
        <v>226</v>
      </c>
      <c r="D14" s="31">
        <v>2000000</v>
      </c>
      <c r="E14" s="29">
        <v>4237</v>
      </c>
      <c r="F14" s="30">
        <v>3.53745952393081</v>
      </c>
    </row>
    <row r="15" spans="1:6" x14ac:dyDescent="0.2">
      <c r="A15" s="27" t="s">
        <v>170</v>
      </c>
      <c r="B15" s="27" t="s">
        <v>169</v>
      </c>
      <c r="C15" s="27" t="s">
        <v>156</v>
      </c>
      <c r="D15" s="31">
        <v>120000</v>
      </c>
      <c r="E15" s="29">
        <v>3888.36</v>
      </c>
      <c r="F15" s="30">
        <v>3.2463809569203699</v>
      </c>
    </row>
    <row r="16" spans="1:6" x14ac:dyDescent="0.2">
      <c r="A16" s="27" t="s">
        <v>123</v>
      </c>
      <c r="B16" s="27" t="s">
        <v>122</v>
      </c>
      <c r="C16" s="27" t="s">
        <v>124</v>
      </c>
      <c r="D16" s="31">
        <v>1500000</v>
      </c>
      <c r="E16" s="29">
        <v>3297.75</v>
      </c>
      <c r="F16" s="30">
        <v>2.7532823094271501</v>
      </c>
    </row>
    <row r="17" spans="1:6" x14ac:dyDescent="0.2">
      <c r="A17" s="27" t="s">
        <v>228</v>
      </c>
      <c r="B17" s="27" t="s">
        <v>227</v>
      </c>
      <c r="C17" s="27" t="s">
        <v>229</v>
      </c>
      <c r="D17" s="31">
        <v>1900000</v>
      </c>
      <c r="E17" s="29">
        <v>2888</v>
      </c>
      <c r="F17" s="30">
        <v>2.4111831732622599</v>
      </c>
    </row>
    <row r="18" spans="1:6" x14ac:dyDescent="0.2">
      <c r="A18" s="27" t="s">
        <v>262</v>
      </c>
      <c r="B18" s="27" t="s">
        <v>261</v>
      </c>
      <c r="C18" s="27" t="s">
        <v>98</v>
      </c>
      <c r="D18" s="31">
        <v>75000</v>
      </c>
      <c r="E18" s="29">
        <v>2646.8625000000002</v>
      </c>
      <c r="F18" s="30">
        <v>2.20985814471568</v>
      </c>
    </row>
    <row r="19" spans="1:6" x14ac:dyDescent="0.2">
      <c r="A19" s="27" t="s">
        <v>235</v>
      </c>
      <c r="B19" s="27" t="s">
        <v>234</v>
      </c>
      <c r="C19" s="27" t="s">
        <v>124</v>
      </c>
      <c r="D19" s="31">
        <v>1700000</v>
      </c>
      <c r="E19" s="29">
        <v>2206.6</v>
      </c>
      <c r="F19" s="30">
        <v>1.8422842071054399</v>
      </c>
    </row>
    <row r="20" spans="1:6" x14ac:dyDescent="0.2">
      <c r="A20" s="27" t="s">
        <v>218</v>
      </c>
      <c r="B20" s="27" t="s">
        <v>217</v>
      </c>
      <c r="C20" s="27" t="s">
        <v>156</v>
      </c>
      <c r="D20" s="31">
        <v>800000</v>
      </c>
      <c r="E20" s="29">
        <v>2055.6</v>
      </c>
      <c r="F20" s="30">
        <v>1.71621472678598</v>
      </c>
    </row>
    <row r="21" spans="1:6" x14ac:dyDescent="0.2">
      <c r="A21" s="27" t="s">
        <v>233</v>
      </c>
      <c r="B21" s="27" t="s">
        <v>232</v>
      </c>
      <c r="C21" s="27" t="s">
        <v>98</v>
      </c>
      <c r="D21" s="31">
        <v>120000</v>
      </c>
      <c r="E21" s="29">
        <v>1849.74</v>
      </c>
      <c r="F21" s="30">
        <v>1.5443427849411799</v>
      </c>
    </row>
    <row r="22" spans="1:6" x14ac:dyDescent="0.2">
      <c r="A22" s="27" t="s">
        <v>264</v>
      </c>
      <c r="B22" s="27" t="s">
        <v>263</v>
      </c>
      <c r="C22" s="27" t="s">
        <v>265</v>
      </c>
      <c r="D22" s="31">
        <v>90000</v>
      </c>
      <c r="E22" s="29">
        <v>1828.7550000000001</v>
      </c>
      <c r="F22" s="30">
        <v>1.52682246676566</v>
      </c>
    </row>
    <row r="23" spans="1:6" x14ac:dyDescent="0.2">
      <c r="A23" s="27" t="s">
        <v>231</v>
      </c>
      <c r="B23" s="27" t="s">
        <v>230</v>
      </c>
      <c r="C23" s="27" t="s">
        <v>168</v>
      </c>
      <c r="D23" s="31">
        <v>1500000</v>
      </c>
      <c r="E23" s="29">
        <v>1784.25</v>
      </c>
      <c r="F23" s="30">
        <v>1.4896653659602399</v>
      </c>
    </row>
    <row r="24" spans="1:6" x14ac:dyDescent="0.2">
      <c r="A24" s="27" t="s">
        <v>220</v>
      </c>
      <c r="B24" s="27" t="s">
        <v>219</v>
      </c>
      <c r="C24" s="27" t="s">
        <v>221</v>
      </c>
      <c r="D24" s="31">
        <v>821499</v>
      </c>
      <c r="E24" s="29">
        <v>1673.8042129999999</v>
      </c>
      <c r="F24" s="30">
        <v>1.39745448536048</v>
      </c>
    </row>
    <row r="25" spans="1:6" x14ac:dyDescent="0.2">
      <c r="A25" s="27" t="s">
        <v>144</v>
      </c>
      <c r="B25" s="27" t="s">
        <v>143</v>
      </c>
      <c r="C25" s="27" t="s">
        <v>124</v>
      </c>
      <c r="D25" s="31">
        <v>500000</v>
      </c>
      <c r="E25" s="29">
        <v>1566.5</v>
      </c>
      <c r="F25" s="30">
        <v>1.30786649616182</v>
      </c>
    </row>
    <row r="26" spans="1:6" x14ac:dyDescent="0.2">
      <c r="A26" s="27" t="s">
        <v>267</v>
      </c>
      <c r="B26" s="27" t="s">
        <v>266</v>
      </c>
      <c r="C26" s="27" t="s">
        <v>156</v>
      </c>
      <c r="D26" s="31">
        <v>60000</v>
      </c>
      <c r="E26" s="29">
        <v>1469.58</v>
      </c>
      <c r="F26" s="30">
        <v>1.2269482575355799</v>
      </c>
    </row>
    <row r="27" spans="1:6" x14ac:dyDescent="0.2">
      <c r="A27" s="27" t="s">
        <v>269</v>
      </c>
      <c r="B27" s="27" t="s">
        <v>268</v>
      </c>
      <c r="C27" s="27" t="s">
        <v>113</v>
      </c>
      <c r="D27" s="31">
        <v>100000</v>
      </c>
      <c r="E27" s="29">
        <v>1434.35</v>
      </c>
      <c r="F27" s="30">
        <v>1.19753482845177</v>
      </c>
    </row>
    <row r="28" spans="1:6" x14ac:dyDescent="0.2">
      <c r="A28" s="27" t="s">
        <v>271</v>
      </c>
      <c r="B28" s="27" t="s">
        <v>270</v>
      </c>
      <c r="C28" s="27" t="s">
        <v>272</v>
      </c>
      <c r="D28" s="31">
        <v>1000000</v>
      </c>
      <c r="E28" s="29">
        <v>1421</v>
      </c>
      <c r="F28" s="30">
        <v>1.1863889505559799</v>
      </c>
    </row>
    <row r="29" spans="1:6" x14ac:dyDescent="0.2">
      <c r="A29" s="27" t="s">
        <v>126</v>
      </c>
      <c r="B29" s="27" t="s">
        <v>125</v>
      </c>
      <c r="C29" s="27" t="s">
        <v>127</v>
      </c>
      <c r="D29" s="31">
        <v>30000</v>
      </c>
      <c r="E29" s="29">
        <v>1402.7550000000001</v>
      </c>
      <c r="F29" s="30">
        <v>1.1711562507650599</v>
      </c>
    </row>
    <row r="30" spans="1:6" x14ac:dyDescent="0.2">
      <c r="A30" s="27" t="s">
        <v>274</v>
      </c>
      <c r="B30" s="27" t="s">
        <v>273</v>
      </c>
      <c r="C30" s="27" t="s">
        <v>132</v>
      </c>
      <c r="D30" s="31">
        <v>1500000</v>
      </c>
      <c r="E30" s="29">
        <v>1312.5</v>
      </c>
      <c r="F30" s="30">
        <v>1.09580260211451</v>
      </c>
    </row>
    <row r="31" spans="1:6" x14ac:dyDescent="0.2">
      <c r="A31" s="27" t="s">
        <v>276</v>
      </c>
      <c r="B31" s="27" t="s">
        <v>275</v>
      </c>
      <c r="C31" s="27" t="s">
        <v>277</v>
      </c>
      <c r="D31" s="31">
        <v>150000</v>
      </c>
      <c r="E31" s="29">
        <v>1308.375</v>
      </c>
      <c r="F31" s="30">
        <v>1.0923586510793</v>
      </c>
    </row>
    <row r="32" spans="1:6" x14ac:dyDescent="0.2">
      <c r="A32" s="27" t="s">
        <v>208</v>
      </c>
      <c r="B32" s="27" t="s">
        <v>207</v>
      </c>
      <c r="C32" s="27" t="s">
        <v>95</v>
      </c>
      <c r="D32" s="31">
        <v>1500000</v>
      </c>
      <c r="E32" s="29">
        <v>1302</v>
      </c>
      <c r="F32" s="30">
        <v>1.0870361812975999</v>
      </c>
    </row>
    <row r="33" spans="1:9" x14ac:dyDescent="0.2">
      <c r="A33" s="27" t="s">
        <v>167</v>
      </c>
      <c r="B33" s="27" t="s">
        <v>166</v>
      </c>
      <c r="C33" s="27" t="s">
        <v>168</v>
      </c>
      <c r="D33" s="31">
        <v>400000</v>
      </c>
      <c r="E33" s="29">
        <v>1180.4000000000001</v>
      </c>
      <c r="F33" s="30">
        <v>0.98551267926550201</v>
      </c>
    </row>
    <row r="34" spans="1:9" x14ac:dyDescent="0.2">
      <c r="A34" s="27" t="s">
        <v>279</v>
      </c>
      <c r="B34" s="27" t="s">
        <v>278</v>
      </c>
      <c r="C34" s="27" t="s">
        <v>113</v>
      </c>
      <c r="D34" s="31">
        <v>150000</v>
      </c>
      <c r="E34" s="29">
        <v>1167.9000000000001</v>
      </c>
      <c r="F34" s="30">
        <v>0.975076464007268</v>
      </c>
    </row>
    <row r="35" spans="1:9" x14ac:dyDescent="0.2">
      <c r="A35" s="27" t="s">
        <v>134</v>
      </c>
      <c r="B35" s="27" t="s">
        <v>133</v>
      </c>
      <c r="C35" s="27" t="s">
        <v>118</v>
      </c>
      <c r="D35" s="31">
        <v>64691</v>
      </c>
      <c r="E35" s="29">
        <v>1075.45553</v>
      </c>
      <c r="F35" s="30">
        <v>0.89789483293900396</v>
      </c>
    </row>
    <row r="36" spans="1:9" x14ac:dyDescent="0.2">
      <c r="A36" s="27" t="s">
        <v>248</v>
      </c>
      <c r="B36" s="27" t="s">
        <v>247</v>
      </c>
      <c r="C36" s="27" t="s">
        <v>249</v>
      </c>
      <c r="D36" s="31">
        <v>420000</v>
      </c>
      <c r="E36" s="29">
        <v>1045.8</v>
      </c>
      <c r="F36" s="30">
        <v>0.87313551336484396</v>
      </c>
    </row>
    <row r="37" spans="1:9" x14ac:dyDescent="0.2">
      <c r="A37" s="26" t="s">
        <v>33</v>
      </c>
      <c r="B37" s="26"/>
      <c r="C37" s="26"/>
      <c r="D37" s="32"/>
      <c r="E37" s="33">
        <f>SUM(E7:E36)</f>
        <v>88365.312243000022</v>
      </c>
      <c r="F37" s="34">
        <f>SUM(F7:F36)</f>
        <v>73.775953594316832</v>
      </c>
      <c r="G37" s="18"/>
      <c r="H37" s="18"/>
      <c r="I37" s="18"/>
    </row>
    <row r="38" spans="1:9" x14ac:dyDescent="0.2">
      <c r="A38" s="27"/>
      <c r="B38" s="27"/>
      <c r="C38" s="27"/>
      <c r="D38" s="28"/>
      <c r="E38" s="29"/>
      <c r="F38" s="30"/>
    </row>
    <row r="39" spans="1:9" x14ac:dyDescent="0.2">
      <c r="A39" s="26" t="s">
        <v>189</v>
      </c>
      <c r="B39" s="27"/>
      <c r="C39" s="27"/>
      <c r="D39" s="28"/>
      <c r="E39" s="29"/>
      <c r="F39" s="30"/>
    </row>
    <row r="40" spans="1:9" x14ac:dyDescent="0.2">
      <c r="A40" s="27" t="s">
        <v>191</v>
      </c>
      <c r="B40" s="27" t="s">
        <v>190</v>
      </c>
      <c r="C40" s="27" t="s">
        <v>356</v>
      </c>
      <c r="D40" s="31">
        <v>1500000</v>
      </c>
      <c r="E40" s="29">
        <v>5403</v>
      </c>
      <c r="F40" s="30">
        <v>4.5109496832188301</v>
      </c>
    </row>
    <row r="41" spans="1:9" x14ac:dyDescent="0.2">
      <c r="A41" s="27" t="s">
        <v>281</v>
      </c>
      <c r="B41" s="27" t="s">
        <v>280</v>
      </c>
      <c r="C41" s="27" t="s">
        <v>356</v>
      </c>
      <c r="D41" s="31">
        <v>1700000</v>
      </c>
      <c r="E41" s="29">
        <v>4820.01</v>
      </c>
      <c r="F41" s="30">
        <v>4.02421295254703</v>
      </c>
    </row>
    <row r="42" spans="1:9" x14ac:dyDescent="0.2">
      <c r="A42" s="26" t="s">
        <v>33</v>
      </c>
      <c r="B42" s="26"/>
      <c r="C42" s="26"/>
      <c r="D42" s="32"/>
      <c r="E42" s="33">
        <f>SUM(E39:E41)</f>
        <v>10223.01</v>
      </c>
      <c r="F42" s="34">
        <f>SUM(F39:F41)</f>
        <v>8.535162635765861</v>
      </c>
      <c r="G42" s="18"/>
      <c r="H42" s="18"/>
      <c r="I42" s="18"/>
    </row>
    <row r="43" spans="1:9" x14ac:dyDescent="0.2">
      <c r="A43" s="27"/>
      <c r="B43" s="27"/>
      <c r="C43" s="27"/>
      <c r="D43" s="28"/>
      <c r="E43" s="29"/>
      <c r="F43" s="30"/>
    </row>
    <row r="44" spans="1:9" x14ac:dyDescent="0.2">
      <c r="A44" s="26" t="s">
        <v>282</v>
      </c>
      <c r="B44" s="27"/>
      <c r="C44" s="27"/>
      <c r="D44" s="28"/>
      <c r="E44" s="29"/>
      <c r="F44" s="30"/>
    </row>
    <row r="45" spans="1:9" x14ac:dyDescent="0.2">
      <c r="A45" s="27" t="s">
        <v>284</v>
      </c>
      <c r="B45" s="27" t="s">
        <v>283</v>
      </c>
      <c r="C45" s="27" t="s">
        <v>113</v>
      </c>
      <c r="D45" s="31">
        <v>86900</v>
      </c>
      <c r="E45" s="29">
        <v>3446.1979930000002</v>
      </c>
      <c r="F45" s="30">
        <v>2.8772211261952099</v>
      </c>
    </row>
    <row r="46" spans="1:9" x14ac:dyDescent="0.2">
      <c r="A46" s="27" t="s">
        <v>286</v>
      </c>
      <c r="B46" s="27" t="s">
        <v>285</v>
      </c>
      <c r="C46" s="27" t="s">
        <v>226</v>
      </c>
      <c r="D46" s="31">
        <v>187038</v>
      </c>
      <c r="E46" s="29">
        <v>2362.6593370000001</v>
      </c>
      <c r="F46" s="30">
        <v>1.9725777138245699</v>
      </c>
    </row>
    <row r="47" spans="1:9" x14ac:dyDescent="0.2">
      <c r="A47" s="27" t="s">
        <v>288</v>
      </c>
      <c r="B47" s="27" t="s">
        <v>287</v>
      </c>
      <c r="C47" s="27" t="s">
        <v>121</v>
      </c>
      <c r="D47" s="31">
        <v>2297307</v>
      </c>
      <c r="E47" s="29">
        <v>2338.6065239999998</v>
      </c>
      <c r="F47" s="30">
        <v>1.95249608710185</v>
      </c>
    </row>
    <row r="48" spans="1:9" x14ac:dyDescent="0.2">
      <c r="A48" s="27" t="s">
        <v>290</v>
      </c>
      <c r="B48" s="27" t="s">
        <v>289</v>
      </c>
      <c r="C48" s="27" t="s">
        <v>291</v>
      </c>
      <c r="D48" s="31">
        <v>1575983</v>
      </c>
      <c r="E48" s="29">
        <v>2172.5099230000001</v>
      </c>
      <c r="F48" s="30">
        <v>1.8138224965661001</v>
      </c>
    </row>
    <row r="49" spans="1:9" x14ac:dyDescent="0.2">
      <c r="A49" s="27" t="s">
        <v>293</v>
      </c>
      <c r="B49" s="27" t="s">
        <v>292</v>
      </c>
      <c r="C49" s="27" t="s">
        <v>294</v>
      </c>
      <c r="D49" s="31">
        <v>47000</v>
      </c>
      <c r="E49" s="29">
        <v>1288.1629479999999</v>
      </c>
      <c r="F49" s="30">
        <v>1.07548366504069</v>
      </c>
    </row>
    <row r="50" spans="1:9" x14ac:dyDescent="0.2">
      <c r="A50" s="27" t="s">
        <v>296</v>
      </c>
      <c r="B50" s="27" t="s">
        <v>295</v>
      </c>
      <c r="C50" s="27" t="s">
        <v>98</v>
      </c>
      <c r="D50" s="31">
        <v>633055</v>
      </c>
      <c r="E50" s="29">
        <v>787.2367438</v>
      </c>
      <c r="F50" s="30">
        <v>0.65726176939900605</v>
      </c>
    </row>
    <row r="51" spans="1:9" x14ac:dyDescent="0.2">
      <c r="A51" s="27" t="s">
        <v>298</v>
      </c>
      <c r="B51" s="27" t="s">
        <v>297</v>
      </c>
      <c r="C51" s="27" t="s">
        <v>294</v>
      </c>
      <c r="D51" s="31">
        <v>500000</v>
      </c>
      <c r="E51" s="29">
        <v>716.39986999999996</v>
      </c>
      <c r="F51" s="30">
        <v>0.59812026034323695</v>
      </c>
    </row>
    <row r="52" spans="1:9" x14ac:dyDescent="0.2">
      <c r="A52" s="26" t="s">
        <v>33</v>
      </c>
      <c r="B52" s="26"/>
      <c r="C52" s="26"/>
      <c r="D52" s="32"/>
      <c r="E52" s="33">
        <f>SUM(E44:E51)</f>
        <v>13111.7733388</v>
      </c>
      <c r="F52" s="34">
        <f>SUM(F44:F51)</f>
        <v>10.946983118470662</v>
      </c>
      <c r="G52" s="18"/>
      <c r="H52" s="18"/>
      <c r="I52" s="18"/>
    </row>
    <row r="53" spans="1:9" x14ac:dyDescent="0.2">
      <c r="A53" s="27"/>
      <c r="B53" s="27"/>
      <c r="C53" s="27"/>
      <c r="D53" s="28"/>
      <c r="E53" s="29"/>
      <c r="F53" s="30"/>
    </row>
    <row r="54" spans="1:9" x14ac:dyDescent="0.2">
      <c r="A54" s="26" t="s">
        <v>35</v>
      </c>
      <c r="B54" s="26"/>
      <c r="C54" s="26"/>
      <c r="D54" s="32"/>
      <c r="E54" s="33">
        <f>E37+E42+E52</f>
        <v>111700.09558180002</v>
      </c>
      <c r="F54" s="34">
        <f>F37+F42+F52</f>
        <v>93.258099348553344</v>
      </c>
      <c r="G54" s="18"/>
      <c r="H54" s="18"/>
      <c r="I54" s="18"/>
    </row>
    <row r="55" spans="1:9" x14ac:dyDescent="0.2">
      <c r="A55" s="26"/>
      <c r="B55" s="26"/>
      <c r="C55" s="26"/>
      <c r="D55" s="32"/>
      <c r="E55" s="33"/>
      <c r="F55" s="34"/>
      <c r="G55" s="18"/>
      <c r="H55" s="18"/>
      <c r="I55" s="18"/>
    </row>
    <row r="56" spans="1:9" x14ac:dyDescent="0.2">
      <c r="A56" s="26" t="s">
        <v>37</v>
      </c>
      <c r="B56" s="26"/>
      <c r="C56" s="26"/>
      <c r="D56" s="32"/>
      <c r="E56" s="33">
        <f>E58-(E37+E42+E52)</f>
        <v>8075.1264761999773</v>
      </c>
      <c r="F56" s="34">
        <f>F58-(F37+F42+F52)</f>
        <v>6.741900651446656</v>
      </c>
      <c r="G56" s="18"/>
      <c r="H56" s="18"/>
      <c r="I56" s="18"/>
    </row>
    <row r="57" spans="1:9" x14ac:dyDescent="0.2">
      <c r="A57" s="26"/>
      <c r="B57" s="26"/>
      <c r="C57" s="26"/>
      <c r="D57" s="32"/>
      <c r="E57" s="33"/>
      <c r="F57" s="34"/>
      <c r="G57" s="18"/>
      <c r="H57" s="18"/>
      <c r="I57" s="18"/>
    </row>
    <row r="58" spans="1:9" x14ac:dyDescent="0.2">
      <c r="A58" s="35" t="s">
        <v>36</v>
      </c>
      <c r="B58" s="35"/>
      <c r="C58" s="35"/>
      <c r="D58" s="36"/>
      <c r="E58" s="37">
        <v>119775.222058</v>
      </c>
      <c r="F58" s="38">
        <v>100</v>
      </c>
      <c r="G58" s="18"/>
      <c r="H58" s="18"/>
      <c r="I58" s="18"/>
    </row>
    <row r="61" spans="1:9" x14ac:dyDescent="0.2">
      <c r="A61" s="18" t="s">
        <v>39</v>
      </c>
    </row>
    <row r="62" spans="1:9" x14ac:dyDescent="0.2">
      <c r="A62" s="18" t="s">
        <v>40</v>
      </c>
    </row>
    <row r="63" spans="1:9" x14ac:dyDescent="0.2">
      <c r="A63" s="18" t="s">
        <v>41</v>
      </c>
      <c r="B63" s="18"/>
      <c r="C63" s="39" t="s">
        <v>43</v>
      </c>
      <c r="D63" s="19" t="s">
        <v>42</v>
      </c>
    </row>
    <row r="64" spans="1:9" x14ac:dyDescent="0.2">
      <c r="A64" s="9" t="s">
        <v>66</v>
      </c>
      <c r="C64" s="40">
        <v>68.945999999999998</v>
      </c>
      <c r="D64" s="40">
        <v>79.804199999999994</v>
      </c>
    </row>
    <row r="65" spans="1:6" x14ac:dyDescent="0.2">
      <c r="A65" s="9" t="s">
        <v>72</v>
      </c>
      <c r="C65" s="40">
        <v>18.1205</v>
      </c>
      <c r="D65" s="40">
        <v>20.098299999999998</v>
      </c>
    </row>
    <row r="66" spans="1:6" x14ac:dyDescent="0.2">
      <c r="A66" s="9" t="s">
        <v>69</v>
      </c>
      <c r="C66" s="40">
        <v>73.042599999999993</v>
      </c>
      <c r="D66" s="40">
        <v>84.843699999999998</v>
      </c>
    </row>
    <row r="67" spans="1:6" x14ac:dyDescent="0.2">
      <c r="A67" s="9" t="s">
        <v>73</v>
      </c>
      <c r="C67" s="40">
        <v>19.652000000000001</v>
      </c>
      <c r="D67" s="40">
        <v>21.945799999999998</v>
      </c>
    </row>
    <row r="69" spans="1:6" x14ac:dyDescent="0.2">
      <c r="A69" s="18" t="s">
        <v>45</v>
      </c>
    </row>
    <row r="70" spans="1:6" x14ac:dyDescent="0.2">
      <c r="A70" s="82" t="s">
        <v>63</v>
      </c>
      <c r="B70" s="83"/>
      <c r="C70" s="43" t="s">
        <v>64</v>
      </c>
    </row>
    <row r="71" spans="1:6" x14ac:dyDescent="0.2">
      <c r="A71" s="78" t="s">
        <v>72</v>
      </c>
      <c r="B71" s="79"/>
      <c r="C71" s="44">
        <v>0.85</v>
      </c>
    </row>
    <row r="72" spans="1:6" x14ac:dyDescent="0.2">
      <c r="A72" s="78" t="s">
        <v>73</v>
      </c>
      <c r="B72" s="79"/>
      <c r="C72" s="44">
        <v>0.85</v>
      </c>
    </row>
    <row r="73" spans="1:6" x14ac:dyDescent="0.2">
      <c r="A73" s="9" t="s">
        <v>65</v>
      </c>
    </row>
    <row r="74" spans="1:6" x14ac:dyDescent="0.2">
      <c r="A74" s="9" t="s">
        <v>44</v>
      </c>
    </row>
    <row r="76" spans="1:6" x14ac:dyDescent="0.2">
      <c r="A76" s="18" t="s">
        <v>209</v>
      </c>
      <c r="D76" s="45">
        <v>0.23269999999999999</v>
      </c>
    </row>
    <row r="78" spans="1:6" x14ac:dyDescent="0.2">
      <c r="A78" s="18" t="s">
        <v>1192</v>
      </c>
      <c r="D78" s="9"/>
      <c r="F78" s="57"/>
    </row>
    <row r="79" spans="1:6" x14ac:dyDescent="0.2">
      <c r="A79" s="49"/>
      <c r="D79" s="9"/>
      <c r="F79" s="57"/>
    </row>
    <row r="80" spans="1:6" x14ac:dyDescent="0.2">
      <c r="A80" s="47" t="s">
        <v>805</v>
      </c>
      <c r="D80" s="9"/>
      <c r="F80" s="57"/>
    </row>
    <row r="81" spans="1:6" x14ac:dyDescent="0.2">
      <c r="A81" s="61"/>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47" t="s">
        <v>1194</v>
      </c>
      <c r="D93" s="9"/>
      <c r="F93" s="57"/>
    </row>
    <row r="94" spans="1:6" x14ac:dyDescent="0.2">
      <c r="A94" s="58"/>
      <c r="D94" s="9"/>
      <c r="F94" s="57"/>
    </row>
    <row r="95" spans="1:6" x14ac:dyDescent="0.2">
      <c r="A95" s="47" t="s">
        <v>807</v>
      </c>
      <c r="D95" s="9"/>
      <c r="F95" s="57"/>
    </row>
    <row r="96" spans="1:6" x14ac:dyDescent="0.2">
      <c r="A96" s="58"/>
      <c r="D96" s="9"/>
      <c r="F96" s="57"/>
    </row>
    <row r="97" spans="1:6" x14ac:dyDescent="0.2">
      <c r="A97" s="58"/>
      <c r="D97" s="9"/>
      <c r="F97" s="57"/>
    </row>
    <row r="98" spans="1:6" x14ac:dyDescent="0.2">
      <c r="A98" s="58"/>
      <c r="D98" s="9"/>
      <c r="F98" s="57"/>
    </row>
    <row r="99" spans="1:6" x14ac:dyDescent="0.2">
      <c r="A99" s="58"/>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D108" s="9"/>
      <c r="F108" s="57"/>
    </row>
    <row r="109" spans="1:6" x14ac:dyDescent="0.2">
      <c r="D109" s="9"/>
      <c r="F109" s="57"/>
    </row>
    <row r="110" spans="1:6" x14ac:dyDescent="0.2">
      <c r="D110" s="9"/>
      <c r="F110" s="57"/>
    </row>
    <row r="111" spans="1:6" x14ac:dyDescent="0.2">
      <c r="D111" s="9"/>
      <c r="F111" s="57"/>
    </row>
    <row r="112" spans="1:6" x14ac:dyDescent="0.2">
      <c r="D112" s="9"/>
      <c r="F112" s="57"/>
    </row>
    <row r="113" spans="4:6" x14ac:dyDescent="0.2">
      <c r="D113" s="9"/>
      <c r="F113" s="57"/>
    </row>
  </sheetData>
  <mergeCells count="4">
    <mergeCell ref="A1:F1"/>
    <mergeCell ref="A70:B70"/>
    <mergeCell ref="A71:B71"/>
    <mergeCell ref="A72:B72"/>
  </mergeCells>
  <conditionalFormatting sqref="F2:F3 F5:F77 F114:F65536">
    <cfRule type="cellIs" dxfId="86" priority="3" stopIfTrue="1" operator="between">
      <formula>0.009</formula>
      <formula>-0.009</formula>
    </cfRule>
  </conditionalFormatting>
  <conditionalFormatting sqref="F109:F113">
    <cfRule type="cellIs" dxfId="85" priority="2" stopIfTrue="1" operator="between">
      <formula>0.009</formula>
      <formula>-0.009</formula>
    </cfRule>
  </conditionalFormatting>
  <conditionalFormatting sqref="F78:F108">
    <cfRule type="cellIs" dxfId="8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13"/>
  <sheetViews>
    <sheetView showGridLines="0" workbookViewId="0">
      <selection sqref="A1:F1"/>
    </sheetView>
  </sheetViews>
  <sheetFormatPr defaultColWidth="9.109375" defaultRowHeight="10.199999999999999" x14ac:dyDescent="0.2"/>
  <cols>
    <col min="1" max="1" width="38.6640625" style="9" bestFit="1" customWidth="1"/>
    <col min="2" max="2" width="33.109375" style="9" bestFit="1" customWidth="1"/>
    <col min="3" max="3" width="26.8867187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12</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97</v>
      </c>
      <c r="B7" s="27" t="s">
        <v>96</v>
      </c>
      <c r="C7" s="27" t="s">
        <v>98</v>
      </c>
      <c r="D7" s="31">
        <v>778984</v>
      </c>
      <c r="E7" s="29">
        <v>13341.269480000001</v>
      </c>
      <c r="F7" s="30">
        <v>17.901736813876798</v>
      </c>
    </row>
    <row r="8" spans="1:6" x14ac:dyDescent="0.2">
      <c r="A8" s="27" t="s">
        <v>262</v>
      </c>
      <c r="B8" s="27" t="s">
        <v>261</v>
      </c>
      <c r="C8" s="27" t="s">
        <v>98</v>
      </c>
      <c r="D8" s="31">
        <v>250000</v>
      </c>
      <c r="E8" s="29">
        <v>8822.875</v>
      </c>
      <c r="F8" s="30">
        <v>11.8388123730287</v>
      </c>
    </row>
    <row r="9" spans="1:6" x14ac:dyDescent="0.2">
      <c r="A9" s="27" t="s">
        <v>129</v>
      </c>
      <c r="B9" s="27" t="s">
        <v>128</v>
      </c>
      <c r="C9" s="27" t="s">
        <v>98</v>
      </c>
      <c r="D9" s="31">
        <v>610000</v>
      </c>
      <c r="E9" s="29">
        <v>6945.7650000000003</v>
      </c>
      <c r="F9" s="30">
        <v>9.3200468806539103</v>
      </c>
    </row>
    <row r="10" spans="1:6" x14ac:dyDescent="0.2">
      <c r="A10" s="27" t="s">
        <v>107</v>
      </c>
      <c r="B10" s="27" t="s">
        <v>106</v>
      </c>
      <c r="C10" s="27" t="s">
        <v>108</v>
      </c>
      <c r="D10" s="31">
        <v>739623</v>
      </c>
      <c r="E10" s="29">
        <v>5386.3044980000004</v>
      </c>
      <c r="F10" s="30">
        <v>7.2275135186458304</v>
      </c>
    </row>
    <row r="11" spans="1:6" x14ac:dyDescent="0.2">
      <c r="A11" s="27" t="s">
        <v>300</v>
      </c>
      <c r="B11" s="27" t="s">
        <v>299</v>
      </c>
      <c r="C11" s="27" t="s">
        <v>149</v>
      </c>
      <c r="D11" s="31">
        <v>73229</v>
      </c>
      <c r="E11" s="29">
        <v>4250.9800649999997</v>
      </c>
      <c r="F11" s="30">
        <v>5.7040993316827198</v>
      </c>
    </row>
    <row r="12" spans="1:6" x14ac:dyDescent="0.2">
      <c r="A12" s="27" t="s">
        <v>233</v>
      </c>
      <c r="B12" s="27" t="s">
        <v>232</v>
      </c>
      <c r="C12" s="27" t="s">
        <v>98</v>
      </c>
      <c r="D12" s="31">
        <v>239424</v>
      </c>
      <c r="E12" s="29">
        <v>3690.6012479999999</v>
      </c>
      <c r="F12" s="30">
        <v>4.9521653337191598</v>
      </c>
    </row>
    <row r="13" spans="1:6" x14ac:dyDescent="0.2">
      <c r="A13" s="27" t="s">
        <v>302</v>
      </c>
      <c r="B13" s="27" t="s">
        <v>301</v>
      </c>
      <c r="C13" s="27" t="s">
        <v>149</v>
      </c>
      <c r="D13" s="31">
        <v>1811572</v>
      </c>
      <c r="E13" s="29">
        <v>2763.5530859999999</v>
      </c>
      <c r="F13" s="30">
        <v>3.70822282623956</v>
      </c>
    </row>
    <row r="14" spans="1:6" x14ac:dyDescent="0.2">
      <c r="A14" s="27" t="s">
        <v>304</v>
      </c>
      <c r="B14" s="27" t="s">
        <v>303</v>
      </c>
      <c r="C14" s="27" t="s">
        <v>305</v>
      </c>
      <c r="D14" s="31">
        <v>90000</v>
      </c>
      <c r="E14" s="29">
        <v>1094.04</v>
      </c>
      <c r="F14" s="30">
        <v>1.46801743066611</v>
      </c>
    </row>
    <row r="15" spans="1:6" x14ac:dyDescent="0.2">
      <c r="A15" s="27" t="s">
        <v>307</v>
      </c>
      <c r="B15" s="27" t="s">
        <v>306</v>
      </c>
      <c r="C15" s="27" t="s">
        <v>98</v>
      </c>
      <c r="D15" s="31">
        <v>102380</v>
      </c>
      <c r="E15" s="29">
        <v>1036.5463099999999</v>
      </c>
      <c r="F15" s="30">
        <v>1.39087058130657</v>
      </c>
    </row>
    <row r="16" spans="1:6" x14ac:dyDescent="0.2">
      <c r="A16" s="27" t="s">
        <v>309</v>
      </c>
      <c r="B16" s="27" t="s">
        <v>308</v>
      </c>
      <c r="C16" s="27" t="s">
        <v>98</v>
      </c>
      <c r="D16" s="31">
        <v>82500</v>
      </c>
      <c r="E16" s="29">
        <v>947.84249999999997</v>
      </c>
      <c r="F16" s="30">
        <v>1.27184500706203</v>
      </c>
    </row>
    <row r="17" spans="1:9" x14ac:dyDescent="0.2">
      <c r="A17" s="27" t="s">
        <v>311</v>
      </c>
      <c r="B17" s="27" t="s">
        <v>310</v>
      </c>
      <c r="C17" s="27" t="s">
        <v>149</v>
      </c>
      <c r="D17" s="31">
        <v>29820</v>
      </c>
      <c r="E17" s="29">
        <v>727.74219000000005</v>
      </c>
      <c r="F17" s="30">
        <v>0.97650745854916599</v>
      </c>
    </row>
    <row r="18" spans="1:9" x14ac:dyDescent="0.2">
      <c r="A18" s="27" t="s">
        <v>313</v>
      </c>
      <c r="B18" s="27" t="s">
        <v>312</v>
      </c>
      <c r="C18" s="27" t="s">
        <v>149</v>
      </c>
      <c r="D18" s="31">
        <v>6000</v>
      </c>
      <c r="E18" s="29">
        <v>447.59399999999999</v>
      </c>
      <c r="F18" s="30">
        <v>0.60059576785269997</v>
      </c>
    </row>
    <row r="19" spans="1:9" x14ac:dyDescent="0.2">
      <c r="A19" s="27" t="s">
        <v>315</v>
      </c>
      <c r="B19" s="27" t="s">
        <v>314</v>
      </c>
      <c r="C19" s="27" t="s">
        <v>98</v>
      </c>
      <c r="D19" s="31">
        <v>63629</v>
      </c>
      <c r="E19" s="29">
        <v>240.4858055</v>
      </c>
      <c r="F19" s="30">
        <v>0.32269145031423002</v>
      </c>
    </row>
    <row r="20" spans="1:9" x14ac:dyDescent="0.2">
      <c r="A20" s="27" t="s">
        <v>182</v>
      </c>
      <c r="B20" s="27" t="s">
        <v>718</v>
      </c>
      <c r="C20" s="27" t="s">
        <v>108</v>
      </c>
      <c r="D20" s="31">
        <v>42857</v>
      </c>
      <c r="E20" s="29">
        <v>167.48515599999999</v>
      </c>
      <c r="F20" s="30">
        <v>0.2247368728619</v>
      </c>
    </row>
    <row r="21" spans="1:9" x14ac:dyDescent="0.2">
      <c r="A21" s="26" t="s">
        <v>33</v>
      </c>
      <c r="B21" s="26"/>
      <c r="C21" s="26"/>
      <c r="D21" s="32"/>
      <c r="E21" s="33">
        <f>SUM(E7:E20)</f>
        <v>49863.08433849999</v>
      </c>
      <c r="F21" s="34">
        <f>SUM(F7:F20)</f>
        <v>66.907861646459367</v>
      </c>
      <c r="G21" s="18"/>
      <c r="H21" s="18"/>
      <c r="I21" s="18"/>
    </row>
    <row r="22" spans="1:9" x14ac:dyDescent="0.2">
      <c r="A22" s="27"/>
      <c r="B22" s="27"/>
      <c r="C22" s="27"/>
      <c r="D22" s="28"/>
      <c r="E22" s="29"/>
      <c r="F22" s="30"/>
    </row>
    <row r="23" spans="1:9" x14ac:dyDescent="0.2">
      <c r="A23" s="26" t="s">
        <v>214</v>
      </c>
      <c r="B23" s="27"/>
      <c r="C23" s="27"/>
      <c r="D23" s="28"/>
      <c r="E23" s="29"/>
      <c r="F23" s="30"/>
    </row>
    <row r="24" spans="1:9" x14ac:dyDescent="0.2">
      <c r="A24" s="27"/>
      <c r="B24" s="27" t="s">
        <v>727</v>
      </c>
      <c r="C24" s="27" t="s">
        <v>98</v>
      </c>
      <c r="D24" s="31">
        <v>970000</v>
      </c>
      <c r="E24" s="29">
        <v>9.7000000000000003E-2</v>
      </c>
      <c r="F24" s="30">
        <v>1.3015766404757899E-4</v>
      </c>
    </row>
    <row r="25" spans="1:9" x14ac:dyDescent="0.2">
      <c r="A25" s="26" t="s">
        <v>33</v>
      </c>
      <c r="B25" s="26"/>
      <c r="C25" s="26"/>
      <c r="D25" s="32"/>
      <c r="E25" s="33">
        <f>SUM(E23:E24)</f>
        <v>9.7000000000000003E-2</v>
      </c>
      <c r="F25" s="34">
        <f>SUM(F23:F24)</f>
        <v>1.3015766404757899E-4</v>
      </c>
      <c r="G25" s="18"/>
      <c r="H25" s="18"/>
      <c r="I25" s="18"/>
    </row>
    <row r="26" spans="1:9" x14ac:dyDescent="0.2">
      <c r="A26" s="27"/>
      <c r="B26" s="27"/>
      <c r="C26" s="27"/>
      <c r="D26" s="28"/>
      <c r="E26" s="29"/>
      <c r="F26" s="30"/>
    </row>
    <row r="27" spans="1:9" x14ac:dyDescent="0.2">
      <c r="A27" s="26" t="s">
        <v>282</v>
      </c>
      <c r="B27" s="27"/>
      <c r="C27" s="27"/>
      <c r="D27" s="28"/>
      <c r="E27" s="29"/>
      <c r="F27" s="30"/>
    </row>
    <row r="28" spans="1:9" x14ac:dyDescent="0.2">
      <c r="A28" s="27" t="s">
        <v>317</v>
      </c>
      <c r="B28" s="27" t="s">
        <v>316</v>
      </c>
      <c r="C28" s="27" t="s">
        <v>98</v>
      </c>
      <c r="D28" s="31">
        <v>82135</v>
      </c>
      <c r="E28" s="29">
        <v>1503.2904169999999</v>
      </c>
      <c r="F28" s="30">
        <v>2.0171625676477301</v>
      </c>
    </row>
    <row r="29" spans="1:9" x14ac:dyDescent="0.2">
      <c r="A29" s="27" t="s">
        <v>319</v>
      </c>
      <c r="B29" s="27" t="s">
        <v>318</v>
      </c>
      <c r="C29" s="27" t="s">
        <v>98</v>
      </c>
      <c r="D29" s="31">
        <v>25281</v>
      </c>
      <c r="E29" s="29">
        <v>1481.8121149999999</v>
      </c>
      <c r="F29" s="30">
        <v>1.9883423035649701</v>
      </c>
    </row>
    <row r="30" spans="1:9" x14ac:dyDescent="0.2">
      <c r="A30" s="27" t="s">
        <v>321</v>
      </c>
      <c r="B30" s="27" t="s">
        <v>320</v>
      </c>
      <c r="C30" s="27" t="s">
        <v>294</v>
      </c>
      <c r="D30" s="31">
        <v>78000</v>
      </c>
      <c r="E30" s="29">
        <v>1261.515044</v>
      </c>
      <c r="F30" s="30">
        <v>1.6927407349269901</v>
      </c>
    </row>
    <row r="31" spans="1:9" x14ac:dyDescent="0.2">
      <c r="A31" s="27" t="s">
        <v>323</v>
      </c>
      <c r="B31" s="27" t="s">
        <v>322</v>
      </c>
      <c r="C31" s="27" t="s">
        <v>98</v>
      </c>
      <c r="D31" s="31">
        <v>434</v>
      </c>
      <c r="E31" s="29">
        <v>1144.062698</v>
      </c>
      <c r="F31" s="30">
        <v>1.5351394669654701</v>
      </c>
    </row>
    <row r="32" spans="1:9" x14ac:dyDescent="0.2">
      <c r="A32" s="27" t="s">
        <v>325</v>
      </c>
      <c r="B32" s="27" t="s">
        <v>324</v>
      </c>
      <c r="C32" s="27" t="s">
        <v>326</v>
      </c>
      <c r="D32" s="31">
        <v>8200</v>
      </c>
      <c r="E32" s="29">
        <v>1112.8869769999999</v>
      </c>
      <c r="F32" s="30">
        <v>1.4933068997452701</v>
      </c>
    </row>
    <row r="33" spans="1:9" x14ac:dyDescent="0.2">
      <c r="A33" s="27" t="s">
        <v>328</v>
      </c>
      <c r="B33" s="27" t="s">
        <v>327</v>
      </c>
      <c r="C33" s="27" t="s">
        <v>329</v>
      </c>
      <c r="D33" s="31">
        <v>5173</v>
      </c>
      <c r="E33" s="29">
        <v>1108.0058220000001</v>
      </c>
      <c r="F33" s="30">
        <v>1.4867572117797601</v>
      </c>
    </row>
    <row r="34" spans="1:9" x14ac:dyDescent="0.2">
      <c r="A34" s="27" t="s">
        <v>331</v>
      </c>
      <c r="B34" s="27" t="s">
        <v>330</v>
      </c>
      <c r="C34" s="27" t="s">
        <v>294</v>
      </c>
      <c r="D34" s="31">
        <v>22900</v>
      </c>
      <c r="E34" s="29">
        <v>1031.5980520000001</v>
      </c>
      <c r="F34" s="30">
        <v>1.3842308524160001</v>
      </c>
    </row>
    <row r="35" spans="1:9" x14ac:dyDescent="0.2">
      <c r="A35" s="27" t="s">
        <v>293</v>
      </c>
      <c r="B35" s="27" t="s">
        <v>292</v>
      </c>
      <c r="C35" s="27" t="s">
        <v>294</v>
      </c>
      <c r="D35" s="31">
        <v>37000</v>
      </c>
      <c r="E35" s="29">
        <v>1014.085725</v>
      </c>
      <c r="F35" s="30">
        <v>1.3607322588659301</v>
      </c>
    </row>
    <row r="36" spans="1:9" x14ac:dyDescent="0.2">
      <c r="A36" s="27" t="s">
        <v>333</v>
      </c>
      <c r="B36" s="27" t="s">
        <v>332</v>
      </c>
      <c r="C36" s="27" t="s">
        <v>98</v>
      </c>
      <c r="D36" s="31">
        <v>3100</v>
      </c>
      <c r="E36" s="29">
        <v>770.31271790000005</v>
      </c>
      <c r="F36" s="30">
        <v>1.0336299376083</v>
      </c>
    </row>
    <row r="37" spans="1:9" x14ac:dyDescent="0.2">
      <c r="A37" s="27" t="s">
        <v>335</v>
      </c>
      <c r="B37" s="27" t="s">
        <v>334</v>
      </c>
      <c r="C37" s="27" t="s">
        <v>98</v>
      </c>
      <c r="D37" s="31">
        <v>24465</v>
      </c>
      <c r="E37" s="29">
        <v>698.78645549999999</v>
      </c>
      <c r="F37" s="30">
        <v>0.93765373933986795</v>
      </c>
    </row>
    <row r="38" spans="1:9" x14ac:dyDescent="0.2">
      <c r="A38" s="27" t="s">
        <v>337</v>
      </c>
      <c r="B38" s="27" t="s">
        <v>336</v>
      </c>
      <c r="C38" s="27" t="s">
        <v>98</v>
      </c>
      <c r="D38" s="31">
        <v>267</v>
      </c>
      <c r="E38" s="29">
        <v>569.5497464</v>
      </c>
      <c r="F38" s="30">
        <v>0.76423984072489404</v>
      </c>
    </row>
    <row r="39" spans="1:9" x14ac:dyDescent="0.2">
      <c r="A39" s="27" t="s">
        <v>339</v>
      </c>
      <c r="B39" s="27" t="s">
        <v>338</v>
      </c>
      <c r="C39" s="27" t="s">
        <v>294</v>
      </c>
      <c r="D39" s="31">
        <v>14982</v>
      </c>
      <c r="E39" s="29">
        <v>554.05203879999999</v>
      </c>
      <c r="F39" s="30">
        <v>0.74344452712377695</v>
      </c>
    </row>
    <row r="40" spans="1:9" x14ac:dyDescent="0.2">
      <c r="A40" s="27" t="s">
        <v>341</v>
      </c>
      <c r="B40" s="27" t="s">
        <v>340</v>
      </c>
      <c r="C40" s="27" t="s">
        <v>294</v>
      </c>
      <c r="D40" s="31">
        <v>849</v>
      </c>
      <c r="E40" s="29">
        <v>369.04695779999997</v>
      </c>
      <c r="F40" s="30">
        <v>0.49519886547539499</v>
      </c>
    </row>
    <row r="41" spans="1:9" x14ac:dyDescent="0.2">
      <c r="A41" s="27" t="s">
        <v>343</v>
      </c>
      <c r="B41" s="27" t="s">
        <v>342</v>
      </c>
      <c r="C41" s="27" t="s">
        <v>98</v>
      </c>
      <c r="D41" s="31">
        <v>8000</v>
      </c>
      <c r="E41" s="29">
        <v>354.28697039999997</v>
      </c>
      <c r="F41" s="30">
        <v>0.47539344814183099</v>
      </c>
    </row>
    <row r="42" spans="1:9" x14ac:dyDescent="0.2">
      <c r="A42" s="27" t="s">
        <v>345</v>
      </c>
      <c r="B42" s="27" t="s">
        <v>344</v>
      </c>
      <c r="C42" s="27" t="s">
        <v>277</v>
      </c>
      <c r="D42" s="31">
        <v>773</v>
      </c>
      <c r="E42" s="29">
        <v>338.94128030000002</v>
      </c>
      <c r="F42" s="30">
        <v>0.45480211642416002</v>
      </c>
    </row>
    <row r="43" spans="1:9" x14ac:dyDescent="0.2">
      <c r="A43" s="27" t="s">
        <v>347</v>
      </c>
      <c r="B43" s="27" t="s">
        <v>346</v>
      </c>
      <c r="C43" s="27" t="s">
        <v>149</v>
      </c>
      <c r="D43" s="31">
        <v>23400</v>
      </c>
      <c r="E43" s="29">
        <v>287.15637600000002</v>
      </c>
      <c r="F43" s="30">
        <v>0.38531549604668203</v>
      </c>
    </row>
    <row r="44" spans="1:9" x14ac:dyDescent="0.2">
      <c r="A44" s="27" t="s">
        <v>349</v>
      </c>
      <c r="B44" s="27" t="s">
        <v>348</v>
      </c>
      <c r="C44" s="27" t="s">
        <v>98</v>
      </c>
      <c r="D44" s="31">
        <v>1310</v>
      </c>
      <c r="E44" s="29">
        <v>150.45627719999999</v>
      </c>
      <c r="F44" s="30">
        <v>0.201886985377804</v>
      </c>
    </row>
    <row r="45" spans="1:9" x14ac:dyDescent="0.2">
      <c r="A45" s="26" t="s">
        <v>33</v>
      </c>
      <c r="B45" s="26"/>
      <c r="C45" s="26"/>
      <c r="D45" s="32"/>
      <c r="E45" s="33">
        <f>SUM(E27:E44)</f>
        <v>13749.845670300001</v>
      </c>
      <c r="F45" s="34">
        <f>SUM(F27:F44)</f>
        <v>18.449977252174829</v>
      </c>
      <c r="G45" s="18"/>
      <c r="H45" s="18"/>
      <c r="I45" s="18"/>
    </row>
    <row r="46" spans="1:9" x14ac:dyDescent="0.2">
      <c r="A46" s="27"/>
      <c r="B46" s="27"/>
      <c r="C46" s="27"/>
      <c r="D46" s="28"/>
      <c r="E46" s="29"/>
      <c r="F46" s="30"/>
    </row>
    <row r="47" spans="1:9" x14ac:dyDescent="0.2">
      <c r="A47" s="26" t="s">
        <v>350</v>
      </c>
      <c r="B47" s="27"/>
      <c r="C47" s="27"/>
      <c r="D47" s="28"/>
      <c r="E47" s="29"/>
      <c r="F47" s="30"/>
    </row>
    <row r="48" spans="1:9" x14ac:dyDescent="0.2">
      <c r="A48" s="27" t="s">
        <v>352</v>
      </c>
      <c r="B48" s="27" t="s">
        <v>351</v>
      </c>
      <c r="C48" s="27" t="s">
        <v>353</v>
      </c>
      <c r="D48" s="31">
        <v>116868.481</v>
      </c>
      <c r="E48" s="29">
        <v>6165.783958</v>
      </c>
      <c r="F48" s="30">
        <v>8.2734436803640499</v>
      </c>
    </row>
    <row r="49" spans="1:9" x14ac:dyDescent="0.2">
      <c r="A49" s="26" t="s">
        <v>33</v>
      </c>
      <c r="B49" s="26"/>
      <c r="C49" s="26"/>
      <c r="D49" s="32"/>
      <c r="E49" s="33">
        <f>SUM(E48:E48)</f>
        <v>6165.783958</v>
      </c>
      <c r="F49" s="34">
        <f>SUM(F48:F48)</f>
        <v>8.2734436803640499</v>
      </c>
      <c r="G49" s="18"/>
      <c r="H49" s="18"/>
      <c r="I49" s="18"/>
    </row>
    <row r="50" spans="1:9" x14ac:dyDescent="0.2">
      <c r="A50" s="27"/>
      <c r="B50" s="27"/>
      <c r="C50" s="27"/>
      <c r="D50" s="28"/>
      <c r="E50" s="29"/>
      <c r="F50" s="30"/>
    </row>
    <row r="51" spans="1:9" x14ac:dyDescent="0.2">
      <c r="A51" s="26" t="s">
        <v>35</v>
      </c>
      <c r="B51" s="26"/>
      <c r="C51" s="26"/>
      <c r="D51" s="32"/>
      <c r="E51" s="33">
        <f>E21+E25+E45+E49</f>
        <v>69778.810966799996</v>
      </c>
      <c r="F51" s="34">
        <f>F21+F25+F45+F49</f>
        <v>93.631412736662298</v>
      </c>
      <c r="G51" s="18"/>
      <c r="H51" s="18"/>
      <c r="I51" s="18"/>
    </row>
    <row r="52" spans="1:9" x14ac:dyDescent="0.2">
      <c r="A52" s="26"/>
      <c r="B52" s="26"/>
      <c r="C52" s="26"/>
      <c r="D52" s="32"/>
      <c r="E52" s="33"/>
      <c r="F52" s="34"/>
      <c r="G52" s="18"/>
      <c r="H52" s="18"/>
      <c r="I52" s="18"/>
    </row>
    <row r="53" spans="1:9" x14ac:dyDescent="0.2">
      <c r="A53" s="26" t="s">
        <v>37</v>
      </c>
      <c r="B53" s="26"/>
      <c r="C53" s="26"/>
      <c r="D53" s="32"/>
      <c r="E53" s="33">
        <f>E55-(E21+E25+E45+E49)</f>
        <v>4746.1897005000064</v>
      </c>
      <c r="F53" s="34">
        <f>F55-(F21+F25+F45+F49)</f>
        <v>6.3685872633377016</v>
      </c>
      <c r="G53" s="18"/>
      <c r="H53" s="18"/>
      <c r="I53" s="18"/>
    </row>
    <row r="54" spans="1:9" x14ac:dyDescent="0.2">
      <c r="A54" s="26"/>
      <c r="B54" s="26"/>
      <c r="C54" s="26"/>
      <c r="D54" s="32"/>
      <c r="E54" s="33"/>
      <c r="F54" s="34"/>
      <c r="G54" s="18"/>
      <c r="H54" s="18"/>
      <c r="I54" s="18"/>
    </row>
    <row r="55" spans="1:9" x14ac:dyDescent="0.2">
      <c r="A55" s="35" t="s">
        <v>36</v>
      </c>
      <c r="B55" s="35"/>
      <c r="C55" s="35"/>
      <c r="D55" s="36"/>
      <c r="E55" s="37">
        <v>74525.000667300003</v>
      </c>
      <c r="F55" s="38">
        <v>100</v>
      </c>
      <c r="G55" s="18"/>
      <c r="H55" s="18"/>
      <c r="I55" s="18"/>
    </row>
    <row r="56" spans="1:9" x14ac:dyDescent="0.2">
      <c r="A56" s="51"/>
      <c r="B56" s="51"/>
      <c r="C56" s="51"/>
      <c r="D56" s="52"/>
      <c r="E56" s="53"/>
      <c r="F56" s="20"/>
      <c r="G56" s="18"/>
      <c r="H56" s="18"/>
      <c r="I56" s="18"/>
    </row>
    <row r="57" spans="1:9" x14ac:dyDescent="0.2">
      <c r="A57" s="50" t="s">
        <v>38</v>
      </c>
      <c r="B57" s="51"/>
      <c r="C57" s="51"/>
      <c r="D57" s="52"/>
      <c r="E57" s="53"/>
      <c r="F57" s="20"/>
      <c r="G57" s="18"/>
      <c r="H57" s="18"/>
      <c r="I57" s="18"/>
    </row>
    <row r="58" spans="1:9" x14ac:dyDescent="0.2">
      <c r="A58" s="50" t="s">
        <v>725</v>
      </c>
    </row>
    <row r="60" spans="1:9" x14ac:dyDescent="0.2">
      <c r="A60" s="18" t="s">
        <v>39</v>
      </c>
    </row>
    <row r="61" spans="1:9" x14ac:dyDescent="0.2">
      <c r="A61" s="18" t="s">
        <v>40</v>
      </c>
    </row>
    <row r="62" spans="1:9" x14ac:dyDescent="0.2">
      <c r="A62" s="18" t="s">
        <v>41</v>
      </c>
      <c r="B62" s="18"/>
      <c r="C62" s="39" t="s">
        <v>43</v>
      </c>
      <c r="D62" s="19" t="s">
        <v>42</v>
      </c>
    </row>
    <row r="63" spans="1:9" x14ac:dyDescent="0.2">
      <c r="A63" s="9" t="s">
        <v>66</v>
      </c>
      <c r="C63" s="40">
        <v>283.9939</v>
      </c>
      <c r="D63" s="40">
        <v>350.44799999999998</v>
      </c>
    </row>
    <row r="64" spans="1:9" x14ac:dyDescent="0.2">
      <c r="A64" s="9" t="s">
        <v>72</v>
      </c>
      <c r="C64" s="40">
        <v>38.265500000000003</v>
      </c>
      <c r="D64" s="40">
        <v>43.290599999999998</v>
      </c>
    </row>
    <row r="65" spans="1:4" x14ac:dyDescent="0.2">
      <c r="A65" s="9" t="s">
        <v>69</v>
      </c>
      <c r="C65" s="40">
        <v>299.71280000000002</v>
      </c>
      <c r="D65" s="40">
        <v>371.57139999999998</v>
      </c>
    </row>
    <row r="66" spans="1:4" x14ac:dyDescent="0.2">
      <c r="A66" s="9" t="s">
        <v>73</v>
      </c>
      <c r="C66" s="40">
        <v>40.887799999999999</v>
      </c>
      <c r="D66" s="40">
        <v>46.7517</v>
      </c>
    </row>
    <row r="68" spans="1:4" x14ac:dyDescent="0.2">
      <c r="A68" s="18" t="s">
        <v>45</v>
      </c>
    </row>
    <row r="69" spans="1:4" x14ac:dyDescent="0.2">
      <c r="A69" s="82" t="s">
        <v>63</v>
      </c>
      <c r="B69" s="83"/>
      <c r="C69" s="43" t="s">
        <v>64</v>
      </c>
    </row>
    <row r="70" spans="1:4" x14ac:dyDescent="0.2">
      <c r="A70" s="78" t="s">
        <v>72</v>
      </c>
      <c r="B70" s="79"/>
      <c r="C70" s="44">
        <v>4</v>
      </c>
    </row>
    <row r="71" spans="1:4" x14ac:dyDescent="0.2">
      <c r="A71" s="78" t="s">
        <v>73</v>
      </c>
      <c r="B71" s="79"/>
      <c r="C71" s="44">
        <v>4</v>
      </c>
    </row>
    <row r="72" spans="1:4" x14ac:dyDescent="0.2">
      <c r="A72" s="9" t="s">
        <v>65</v>
      </c>
    </row>
    <row r="73" spans="1:4" x14ac:dyDescent="0.2">
      <c r="A73" s="9" t="s">
        <v>44</v>
      </c>
    </row>
    <row r="75" spans="1:4" x14ac:dyDescent="0.2">
      <c r="A75" s="18" t="s">
        <v>209</v>
      </c>
      <c r="D75" s="45">
        <v>0.153</v>
      </c>
    </row>
    <row r="77" spans="1:4" x14ac:dyDescent="0.2">
      <c r="A77" s="18" t="s">
        <v>48</v>
      </c>
      <c r="D77" s="41" t="s">
        <v>46</v>
      </c>
    </row>
    <row r="78" spans="1:4" x14ac:dyDescent="0.2">
      <c r="A78" s="9" t="s">
        <v>49</v>
      </c>
    </row>
    <row r="79" spans="1:4" x14ac:dyDescent="0.2">
      <c r="A79" s="49" t="s">
        <v>726</v>
      </c>
    </row>
    <row r="81" spans="1:6" x14ac:dyDescent="0.2">
      <c r="A81" s="18" t="s">
        <v>1195</v>
      </c>
      <c r="D81" s="9"/>
      <c r="F81" s="57"/>
    </row>
    <row r="82" spans="1:6" x14ac:dyDescent="0.2">
      <c r="A82" s="18"/>
      <c r="D82" s="9"/>
      <c r="F82" s="57"/>
    </row>
    <row r="83" spans="1:6" x14ac:dyDescent="0.2">
      <c r="A83" s="47" t="s">
        <v>805</v>
      </c>
      <c r="D83" s="9"/>
      <c r="F83" s="57"/>
    </row>
    <row r="84" spans="1:6" x14ac:dyDescent="0.2">
      <c r="A84" s="61"/>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A95" s="58"/>
      <c r="D95" s="9"/>
      <c r="F95" s="57"/>
    </row>
    <row r="96" spans="1:6" x14ac:dyDescent="0.2">
      <c r="A96" s="58"/>
      <c r="D96" s="9"/>
      <c r="F96" s="57"/>
    </row>
    <row r="97" spans="1:6" x14ac:dyDescent="0.2">
      <c r="A97" s="47" t="s">
        <v>1196</v>
      </c>
      <c r="D97" s="9"/>
      <c r="F97" s="57"/>
    </row>
    <row r="98" spans="1:6" x14ac:dyDescent="0.2">
      <c r="A98" s="58"/>
      <c r="D98" s="9"/>
      <c r="F98" s="57"/>
    </row>
    <row r="99" spans="1:6" x14ac:dyDescent="0.2">
      <c r="A99" s="47" t="s">
        <v>807</v>
      </c>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A111" s="58"/>
      <c r="D111" s="9"/>
      <c r="F111" s="57"/>
    </row>
    <row r="112" spans="1:6" x14ac:dyDescent="0.2">
      <c r="D112" s="9"/>
      <c r="F112" s="57"/>
    </row>
    <row r="113" spans="4:6" x14ac:dyDescent="0.2">
      <c r="D113" s="9"/>
      <c r="F113" s="57"/>
    </row>
  </sheetData>
  <mergeCells count="4">
    <mergeCell ref="A1:F1"/>
    <mergeCell ref="A69:B69"/>
    <mergeCell ref="A70:B70"/>
    <mergeCell ref="A71:B71"/>
  </mergeCells>
  <conditionalFormatting sqref="F2:F3 F5:F80 F114:F65536">
    <cfRule type="cellIs" dxfId="83" priority="3" stopIfTrue="1" operator="between">
      <formula>0.009</formula>
      <formula>-0.009</formula>
    </cfRule>
  </conditionalFormatting>
  <conditionalFormatting sqref="F113">
    <cfRule type="cellIs" dxfId="82" priority="2" stopIfTrue="1" operator="between">
      <formula>0.009</formula>
      <formula>-0.009</formula>
    </cfRule>
  </conditionalFormatting>
  <conditionalFormatting sqref="F81:F112">
    <cfRule type="cellIs" dxfId="81" priority="1" stopIfTrue="1" operator="between">
      <formula>0.009</formula>
      <formula>-0.009</formula>
    </cfRule>
  </conditionalFormatting>
  <hyperlinks>
    <hyperlink ref="A79" r:id="rId1" xr:uid="{00000000-0004-0000-15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40"/>
  <sheetViews>
    <sheetView workbookViewId="0">
      <selection sqref="A1:H1"/>
    </sheetView>
  </sheetViews>
  <sheetFormatPr defaultColWidth="9.109375" defaultRowHeight="10.199999999999999" x14ac:dyDescent="0.2"/>
  <cols>
    <col min="1" max="1" width="38.6640625" style="9" bestFit="1" customWidth="1"/>
    <col min="2" max="2" width="34.109375" style="9" bestFit="1" customWidth="1"/>
    <col min="3" max="3" width="20" style="9" bestFit="1" customWidth="1"/>
    <col min="4" max="4" width="15.33203125" style="10" bestFit="1" customWidth="1"/>
    <col min="5" max="5" width="23" style="13" bestFit="1" customWidth="1"/>
    <col min="6" max="6" width="13.5546875" style="14" bestFit="1" customWidth="1"/>
    <col min="7" max="7" width="16.33203125" style="14" customWidth="1"/>
    <col min="8" max="8" width="13.33203125" style="9" customWidth="1"/>
    <col min="9" max="16384" width="9.109375" style="9"/>
  </cols>
  <sheetData>
    <row r="1" spans="1:8" s="1" customFormat="1" ht="15" customHeight="1" x14ac:dyDescent="0.2">
      <c r="A1" s="80" t="s">
        <v>13</v>
      </c>
      <c r="B1" s="81"/>
      <c r="C1" s="81"/>
      <c r="D1" s="81"/>
      <c r="E1" s="81"/>
      <c r="F1" s="81"/>
      <c r="G1" s="81"/>
      <c r="H1" s="81"/>
    </row>
    <row r="2" spans="1:8" s="1" customFormat="1" ht="11.4" x14ac:dyDescent="0.2">
      <c r="D2" s="6"/>
      <c r="E2" s="7"/>
      <c r="F2" s="12"/>
      <c r="G2" s="12"/>
    </row>
    <row r="3" spans="1:8" s="1" customFormat="1" ht="12" x14ac:dyDescent="0.2">
      <c r="A3" s="11" t="s">
        <v>7</v>
      </c>
      <c r="B3" s="2"/>
      <c r="C3" s="3"/>
      <c r="D3" s="4"/>
      <c r="E3" s="5"/>
      <c r="F3" s="12"/>
      <c r="G3" s="12"/>
    </row>
    <row r="4" spans="1:8" s="1" customFormat="1" ht="51" x14ac:dyDescent="0.2">
      <c r="A4" s="8" t="s">
        <v>2</v>
      </c>
      <c r="B4" s="8" t="s">
        <v>0</v>
      </c>
      <c r="C4" s="17" t="s">
        <v>258</v>
      </c>
      <c r="D4" s="16" t="s">
        <v>1</v>
      </c>
      <c r="E4" s="15" t="s">
        <v>3</v>
      </c>
      <c r="F4" s="46" t="s">
        <v>717</v>
      </c>
      <c r="G4" s="46" t="s">
        <v>743</v>
      </c>
      <c r="H4" s="56" t="s">
        <v>744</v>
      </c>
    </row>
    <row r="5" spans="1:8" x14ac:dyDescent="0.2">
      <c r="A5" s="21" t="s">
        <v>92</v>
      </c>
      <c r="B5" s="22"/>
      <c r="C5" s="22"/>
      <c r="D5" s="23"/>
      <c r="E5" s="24"/>
      <c r="F5" s="25"/>
      <c r="G5" s="25"/>
      <c r="H5" s="25"/>
    </row>
    <row r="6" spans="1:8" x14ac:dyDescent="0.2">
      <c r="A6" s="26" t="s">
        <v>32</v>
      </c>
      <c r="B6" s="27"/>
      <c r="C6" s="27"/>
      <c r="D6" s="28"/>
      <c r="E6" s="29"/>
      <c r="F6" s="30"/>
      <c r="G6" s="30"/>
      <c r="H6" s="30"/>
    </row>
    <row r="7" spans="1:8" x14ac:dyDescent="0.2">
      <c r="A7" s="27" t="s">
        <v>355</v>
      </c>
      <c r="B7" s="27" t="s">
        <v>354</v>
      </c>
      <c r="C7" s="27" t="s">
        <v>356</v>
      </c>
      <c r="D7" s="31">
        <v>7512595</v>
      </c>
      <c r="E7" s="29">
        <v>37747.033580000003</v>
      </c>
      <c r="F7" s="30">
        <v>5.2205571751964897</v>
      </c>
      <c r="G7" s="30"/>
      <c r="H7" s="30"/>
    </row>
    <row r="8" spans="1:8" x14ac:dyDescent="0.2">
      <c r="A8" s="27" t="s">
        <v>358</v>
      </c>
      <c r="B8" s="27" t="s">
        <v>357</v>
      </c>
      <c r="C8" s="27" t="s">
        <v>277</v>
      </c>
      <c r="D8" s="31">
        <v>1507967</v>
      </c>
      <c r="E8" s="29">
        <v>31959.852599999998</v>
      </c>
      <c r="F8" s="30">
        <v>4.42016820886173</v>
      </c>
      <c r="G8" s="30"/>
      <c r="H8" s="30"/>
    </row>
    <row r="9" spans="1:8" x14ac:dyDescent="0.2">
      <c r="A9" s="27" t="s">
        <v>360</v>
      </c>
      <c r="B9" s="27" t="s">
        <v>359</v>
      </c>
      <c r="C9" s="27" t="s">
        <v>98</v>
      </c>
      <c r="D9" s="31">
        <v>5227593</v>
      </c>
      <c r="E9" s="29">
        <v>25858.288769999999</v>
      </c>
      <c r="F9" s="30">
        <v>3.5762989081094898</v>
      </c>
      <c r="G9" s="30"/>
      <c r="H9" s="30"/>
    </row>
    <row r="10" spans="1:8" x14ac:dyDescent="0.2">
      <c r="A10" s="27" t="s">
        <v>362</v>
      </c>
      <c r="B10" s="27" t="s">
        <v>361</v>
      </c>
      <c r="C10" s="27" t="s">
        <v>204</v>
      </c>
      <c r="D10" s="31">
        <v>4875360</v>
      </c>
      <c r="E10" s="29">
        <v>25700.46024</v>
      </c>
      <c r="F10" s="30">
        <v>3.5544706268752599</v>
      </c>
      <c r="G10" s="30"/>
      <c r="H10" s="30"/>
    </row>
    <row r="11" spans="1:8" x14ac:dyDescent="0.2">
      <c r="A11" s="27" t="s">
        <v>364</v>
      </c>
      <c r="B11" s="27" t="s">
        <v>363</v>
      </c>
      <c r="C11" s="27" t="s">
        <v>113</v>
      </c>
      <c r="D11" s="31">
        <v>5376976</v>
      </c>
      <c r="E11" s="29">
        <v>21714.917580000001</v>
      </c>
      <c r="F11" s="30">
        <v>3.0032550383279499</v>
      </c>
      <c r="G11" s="30"/>
      <c r="H11" s="30"/>
    </row>
    <row r="12" spans="1:8" x14ac:dyDescent="0.2">
      <c r="A12" s="27" t="s">
        <v>225</v>
      </c>
      <c r="B12" s="27" t="s">
        <v>224</v>
      </c>
      <c r="C12" s="27" t="s">
        <v>226</v>
      </c>
      <c r="D12" s="31">
        <v>3812021</v>
      </c>
      <c r="E12" s="29">
        <v>21616.06508</v>
      </c>
      <c r="F12" s="30">
        <v>2.9895833645772898</v>
      </c>
      <c r="G12" s="30"/>
      <c r="H12" s="30"/>
    </row>
    <row r="13" spans="1:8" x14ac:dyDescent="0.2">
      <c r="A13" s="27" t="s">
        <v>366</v>
      </c>
      <c r="B13" s="27" t="s">
        <v>365</v>
      </c>
      <c r="C13" s="27" t="s">
        <v>356</v>
      </c>
      <c r="D13" s="31">
        <v>2507431</v>
      </c>
      <c r="E13" s="29">
        <v>21477.400229999999</v>
      </c>
      <c r="F13" s="30">
        <v>2.9704054925974699</v>
      </c>
      <c r="G13" s="30"/>
      <c r="H13" s="30"/>
    </row>
    <row r="14" spans="1:8" x14ac:dyDescent="0.2">
      <c r="A14" s="27" t="s">
        <v>251</v>
      </c>
      <c r="B14" s="27" t="s">
        <v>250</v>
      </c>
      <c r="C14" s="27" t="s">
        <v>142</v>
      </c>
      <c r="D14" s="31">
        <v>17172603</v>
      </c>
      <c r="E14" s="29">
        <v>20821.781139999999</v>
      </c>
      <c r="F14" s="30">
        <v>2.8797308985994698</v>
      </c>
      <c r="G14" s="30"/>
      <c r="H14" s="30"/>
    </row>
    <row r="15" spans="1:8" x14ac:dyDescent="0.2">
      <c r="A15" s="27" t="s">
        <v>368</v>
      </c>
      <c r="B15" s="27" t="s">
        <v>367</v>
      </c>
      <c r="C15" s="27" t="s">
        <v>369</v>
      </c>
      <c r="D15" s="31">
        <v>2313899</v>
      </c>
      <c r="E15" s="29">
        <v>20678.15841</v>
      </c>
      <c r="F15" s="30">
        <v>2.8598673331080602</v>
      </c>
      <c r="G15" s="30"/>
      <c r="H15" s="30"/>
    </row>
    <row r="16" spans="1:8" x14ac:dyDescent="0.2">
      <c r="A16" s="27" t="s">
        <v>371</v>
      </c>
      <c r="B16" s="27" t="s">
        <v>370</v>
      </c>
      <c r="C16" s="27" t="s">
        <v>127</v>
      </c>
      <c r="D16" s="31">
        <v>1211988</v>
      </c>
      <c r="E16" s="29">
        <v>19860.84736</v>
      </c>
      <c r="F16" s="30">
        <v>2.74683013092893</v>
      </c>
      <c r="G16" s="30"/>
      <c r="H16" s="30"/>
    </row>
    <row r="17" spans="1:8" x14ac:dyDescent="0.2">
      <c r="A17" s="27" t="s">
        <v>373</v>
      </c>
      <c r="B17" s="27" t="s">
        <v>372</v>
      </c>
      <c r="C17" s="27" t="s">
        <v>226</v>
      </c>
      <c r="D17" s="31">
        <v>1882883</v>
      </c>
      <c r="E17" s="29">
        <v>17279.217290000001</v>
      </c>
      <c r="F17" s="30">
        <v>2.3897809509694601</v>
      </c>
      <c r="G17" s="30"/>
      <c r="H17" s="30"/>
    </row>
    <row r="18" spans="1:8" x14ac:dyDescent="0.2">
      <c r="A18" s="27" t="s">
        <v>375</v>
      </c>
      <c r="B18" s="27" t="s">
        <v>374</v>
      </c>
      <c r="C18" s="27" t="s">
        <v>137</v>
      </c>
      <c r="D18" s="31">
        <v>1000416</v>
      </c>
      <c r="E18" s="29">
        <v>16232.249809999999</v>
      </c>
      <c r="F18" s="30">
        <v>2.2449813979575102</v>
      </c>
      <c r="G18" s="30"/>
      <c r="H18" s="30"/>
    </row>
    <row r="19" spans="1:8" x14ac:dyDescent="0.2">
      <c r="A19" s="27" t="s">
        <v>172</v>
      </c>
      <c r="B19" s="27" t="s">
        <v>171</v>
      </c>
      <c r="C19" s="27" t="s">
        <v>121</v>
      </c>
      <c r="D19" s="31">
        <v>1708713</v>
      </c>
      <c r="E19" s="29">
        <v>16212.26894</v>
      </c>
      <c r="F19" s="30">
        <v>2.24221796824258</v>
      </c>
      <c r="G19" s="30"/>
      <c r="H19" s="30"/>
    </row>
    <row r="20" spans="1:8" x14ac:dyDescent="0.2">
      <c r="A20" s="27" t="s">
        <v>102</v>
      </c>
      <c r="B20" s="27" t="s">
        <v>101</v>
      </c>
      <c r="C20" s="27" t="s">
        <v>95</v>
      </c>
      <c r="D20" s="31">
        <v>2259945</v>
      </c>
      <c r="E20" s="29">
        <v>16143.91711</v>
      </c>
      <c r="F20" s="30">
        <v>2.2327646522412601</v>
      </c>
      <c r="G20" s="30"/>
      <c r="H20" s="30"/>
    </row>
    <row r="21" spans="1:8" x14ac:dyDescent="0.2">
      <c r="A21" s="27" t="s">
        <v>153</v>
      </c>
      <c r="B21" s="27" t="s">
        <v>152</v>
      </c>
      <c r="C21" s="27" t="s">
        <v>113</v>
      </c>
      <c r="D21" s="31">
        <v>10263765</v>
      </c>
      <c r="E21" s="29">
        <v>15862.648810000001</v>
      </c>
      <c r="F21" s="30">
        <v>2.19386418504009</v>
      </c>
      <c r="G21" s="30"/>
      <c r="H21" s="30"/>
    </row>
    <row r="22" spans="1:8" x14ac:dyDescent="0.2">
      <c r="A22" s="27" t="s">
        <v>167</v>
      </c>
      <c r="B22" s="27" t="s">
        <v>166</v>
      </c>
      <c r="C22" s="27" t="s">
        <v>168</v>
      </c>
      <c r="D22" s="31">
        <v>5289744</v>
      </c>
      <c r="E22" s="29">
        <v>15610.034540000001</v>
      </c>
      <c r="F22" s="30">
        <v>2.1589266783083199</v>
      </c>
      <c r="G22" s="30"/>
      <c r="H22" s="30"/>
    </row>
    <row r="23" spans="1:8" x14ac:dyDescent="0.2">
      <c r="A23" s="27" t="s">
        <v>120</v>
      </c>
      <c r="B23" s="27" t="s">
        <v>119</v>
      </c>
      <c r="C23" s="27" t="s">
        <v>121</v>
      </c>
      <c r="D23" s="31">
        <v>1261210</v>
      </c>
      <c r="E23" s="29">
        <v>15147.132100000001</v>
      </c>
      <c r="F23" s="30">
        <v>2.0949055241840799</v>
      </c>
      <c r="G23" s="30"/>
      <c r="H23" s="30"/>
    </row>
    <row r="24" spans="1:8" x14ac:dyDescent="0.2">
      <c r="A24" s="27" t="s">
        <v>307</v>
      </c>
      <c r="B24" s="27" t="s">
        <v>306</v>
      </c>
      <c r="C24" s="27" t="s">
        <v>98</v>
      </c>
      <c r="D24" s="31">
        <v>1470911</v>
      </c>
      <c r="E24" s="29">
        <v>14892.23842</v>
      </c>
      <c r="F24" s="30">
        <v>2.0596527664484001</v>
      </c>
      <c r="G24" s="30"/>
      <c r="H24" s="30"/>
    </row>
    <row r="25" spans="1:8" x14ac:dyDescent="0.2">
      <c r="A25" s="27" t="s">
        <v>377</v>
      </c>
      <c r="B25" s="27" t="s">
        <v>376</v>
      </c>
      <c r="C25" s="27" t="s">
        <v>356</v>
      </c>
      <c r="D25" s="31">
        <v>5211254</v>
      </c>
      <c r="E25" s="29">
        <v>14654.046249999999</v>
      </c>
      <c r="F25" s="30">
        <v>2.0267098905656198</v>
      </c>
      <c r="G25" s="30"/>
      <c r="H25" s="30"/>
    </row>
    <row r="26" spans="1:8" x14ac:dyDescent="0.2">
      <c r="A26" s="27" t="s">
        <v>379</v>
      </c>
      <c r="B26" s="27" t="s">
        <v>378</v>
      </c>
      <c r="C26" s="27" t="s">
        <v>380</v>
      </c>
      <c r="D26" s="31">
        <v>342274</v>
      </c>
      <c r="E26" s="29">
        <v>14644.193090000001</v>
      </c>
      <c r="F26" s="30">
        <v>2.0253471613586398</v>
      </c>
      <c r="G26" s="30"/>
      <c r="H26" s="30"/>
    </row>
    <row r="27" spans="1:8" x14ac:dyDescent="0.2">
      <c r="A27" s="27" t="s">
        <v>382</v>
      </c>
      <c r="B27" s="27" t="s">
        <v>381</v>
      </c>
      <c r="C27" s="27" t="s">
        <v>277</v>
      </c>
      <c r="D27" s="31">
        <v>3652506</v>
      </c>
      <c r="E27" s="29">
        <v>14409.13617</v>
      </c>
      <c r="F27" s="30">
        <v>1.99283790238112</v>
      </c>
      <c r="G27" s="30"/>
      <c r="H27" s="30"/>
    </row>
    <row r="28" spans="1:8" x14ac:dyDescent="0.2">
      <c r="A28" s="27" t="s">
        <v>384</v>
      </c>
      <c r="B28" s="27" t="s">
        <v>383</v>
      </c>
      <c r="C28" s="27" t="s">
        <v>380</v>
      </c>
      <c r="D28" s="31">
        <v>2366668</v>
      </c>
      <c r="E28" s="29">
        <v>13988.191210000001</v>
      </c>
      <c r="F28" s="30">
        <v>1.9346196260592601</v>
      </c>
      <c r="G28" s="30"/>
      <c r="H28" s="30"/>
    </row>
    <row r="29" spans="1:8" x14ac:dyDescent="0.2">
      <c r="A29" s="27" t="s">
        <v>386</v>
      </c>
      <c r="B29" s="27" t="s">
        <v>385</v>
      </c>
      <c r="C29" s="27" t="s">
        <v>127</v>
      </c>
      <c r="D29" s="31">
        <v>1830900</v>
      </c>
      <c r="E29" s="29">
        <v>13175.1564</v>
      </c>
      <c r="F29" s="30">
        <v>1.82217384400769</v>
      </c>
      <c r="G29" s="30"/>
      <c r="H29" s="30"/>
    </row>
    <row r="30" spans="1:8" x14ac:dyDescent="0.2">
      <c r="A30" s="27" t="s">
        <v>388</v>
      </c>
      <c r="B30" s="27" t="s">
        <v>387</v>
      </c>
      <c r="C30" s="27" t="s">
        <v>356</v>
      </c>
      <c r="D30" s="31">
        <v>3134035</v>
      </c>
      <c r="E30" s="29">
        <v>12565.913329999999</v>
      </c>
      <c r="F30" s="30">
        <v>1.7379132285665699</v>
      </c>
      <c r="G30" s="30"/>
      <c r="H30" s="30"/>
    </row>
    <row r="31" spans="1:8" x14ac:dyDescent="0.2">
      <c r="A31" s="27" t="s">
        <v>100</v>
      </c>
      <c r="B31" s="27" t="s">
        <v>99</v>
      </c>
      <c r="C31" s="27" t="s">
        <v>95</v>
      </c>
      <c r="D31" s="31">
        <v>822910</v>
      </c>
      <c r="E31" s="29">
        <v>12290.57231</v>
      </c>
      <c r="F31" s="30">
        <v>1.69983252655484</v>
      </c>
      <c r="G31" s="30"/>
      <c r="H31" s="30"/>
    </row>
    <row r="32" spans="1:8" x14ac:dyDescent="0.2">
      <c r="A32" s="27" t="s">
        <v>126</v>
      </c>
      <c r="B32" s="27" t="s">
        <v>125</v>
      </c>
      <c r="C32" s="27" t="s">
        <v>127</v>
      </c>
      <c r="D32" s="31">
        <v>235825</v>
      </c>
      <c r="E32" s="29">
        <v>11026.823259999999</v>
      </c>
      <c r="F32" s="30">
        <v>1.5250512644288301</v>
      </c>
      <c r="G32" s="30"/>
      <c r="H32" s="30"/>
    </row>
    <row r="33" spans="1:8" x14ac:dyDescent="0.2">
      <c r="A33" s="27" t="s">
        <v>390</v>
      </c>
      <c r="B33" s="27" t="s">
        <v>389</v>
      </c>
      <c r="C33" s="27" t="s">
        <v>121</v>
      </c>
      <c r="D33" s="31">
        <v>1846602</v>
      </c>
      <c r="E33" s="29">
        <v>10324.351780000001</v>
      </c>
      <c r="F33" s="30">
        <v>1.4278968081054599</v>
      </c>
      <c r="G33" s="30"/>
      <c r="H33" s="30"/>
    </row>
    <row r="34" spans="1:8" x14ac:dyDescent="0.2">
      <c r="A34" s="27" t="s">
        <v>178</v>
      </c>
      <c r="B34" s="27" t="s">
        <v>177</v>
      </c>
      <c r="C34" s="27" t="s">
        <v>179</v>
      </c>
      <c r="D34" s="31">
        <v>644140</v>
      </c>
      <c r="E34" s="29">
        <v>10300.12067</v>
      </c>
      <c r="F34" s="30">
        <v>1.4245455541610801</v>
      </c>
      <c r="G34" s="30"/>
      <c r="H34" s="30"/>
    </row>
    <row r="35" spans="1:8" x14ac:dyDescent="0.2">
      <c r="A35" s="27" t="s">
        <v>392</v>
      </c>
      <c r="B35" s="27" t="s">
        <v>391</v>
      </c>
      <c r="C35" s="27" t="s">
        <v>159</v>
      </c>
      <c r="D35" s="31">
        <v>23086857</v>
      </c>
      <c r="E35" s="29">
        <v>10285.19479</v>
      </c>
      <c r="F35" s="30">
        <v>1.4224812486371801</v>
      </c>
      <c r="G35" s="30"/>
      <c r="H35" s="30"/>
    </row>
    <row r="36" spans="1:8" x14ac:dyDescent="0.2">
      <c r="A36" s="27" t="s">
        <v>394</v>
      </c>
      <c r="B36" s="27" t="s">
        <v>393</v>
      </c>
      <c r="C36" s="27" t="s">
        <v>395</v>
      </c>
      <c r="D36" s="31">
        <v>2464730</v>
      </c>
      <c r="E36" s="29">
        <v>9971.0652150000005</v>
      </c>
      <c r="F36" s="30">
        <v>1.37903594310789</v>
      </c>
      <c r="G36" s="30"/>
      <c r="H36" s="30"/>
    </row>
    <row r="37" spans="1:8" x14ac:dyDescent="0.2">
      <c r="A37" s="27" t="s">
        <v>397</v>
      </c>
      <c r="B37" s="27" t="s">
        <v>396</v>
      </c>
      <c r="C37" s="27" t="s">
        <v>95</v>
      </c>
      <c r="D37" s="31">
        <v>19398917</v>
      </c>
      <c r="E37" s="29">
        <v>9301.780702</v>
      </c>
      <c r="F37" s="30">
        <v>1.2864713695451799</v>
      </c>
      <c r="G37" s="30"/>
      <c r="H37" s="30"/>
    </row>
    <row r="38" spans="1:8" x14ac:dyDescent="0.2">
      <c r="A38" s="27" t="s">
        <v>399</v>
      </c>
      <c r="B38" s="27" t="s">
        <v>398</v>
      </c>
      <c r="C38" s="27" t="s">
        <v>226</v>
      </c>
      <c r="D38" s="31">
        <v>1131703</v>
      </c>
      <c r="E38" s="29">
        <v>8780.8835770000005</v>
      </c>
      <c r="F38" s="30">
        <v>1.21442933165378</v>
      </c>
      <c r="G38" s="30"/>
      <c r="H38" s="30"/>
    </row>
    <row r="39" spans="1:8" x14ac:dyDescent="0.2">
      <c r="A39" s="27" t="s">
        <v>158</v>
      </c>
      <c r="B39" s="27" t="s">
        <v>157</v>
      </c>
      <c r="C39" s="27" t="s">
        <v>159</v>
      </c>
      <c r="D39" s="31">
        <v>1600000</v>
      </c>
      <c r="E39" s="29">
        <v>8776</v>
      </c>
      <c r="F39" s="30">
        <v>1.2137539145274601</v>
      </c>
      <c r="G39" s="30"/>
      <c r="H39" s="30"/>
    </row>
    <row r="40" spans="1:8" x14ac:dyDescent="0.2">
      <c r="A40" s="27" t="s">
        <v>401</v>
      </c>
      <c r="B40" s="27" t="s">
        <v>400</v>
      </c>
      <c r="C40" s="27" t="s">
        <v>95</v>
      </c>
      <c r="D40" s="31">
        <v>14244569</v>
      </c>
      <c r="E40" s="29">
        <v>8589.4751070000002</v>
      </c>
      <c r="F40" s="30">
        <v>1.18795681801019</v>
      </c>
      <c r="G40" s="30"/>
      <c r="H40" s="30"/>
    </row>
    <row r="41" spans="1:8" x14ac:dyDescent="0.2">
      <c r="A41" s="27" t="s">
        <v>403</v>
      </c>
      <c r="B41" s="27" t="s">
        <v>402</v>
      </c>
      <c r="C41" s="27" t="s">
        <v>95</v>
      </c>
      <c r="D41" s="31">
        <v>10449095</v>
      </c>
      <c r="E41" s="29">
        <v>8573.4824480000007</v>
      </c>
      <c r="F41" s="30">
        <v>1.1857449729253</v>
      </c>
      <c r="G41" s="30"/>
      <c r="H41" s="30"/>
    </row>
    <row r="42" spans="1:8" x14ac:dyDescent="0.2">
      <c r="A42" s="27" t="s">
        <v>405</v>
      </c>
      <c r="B42" s="27" t="s">
        <v>404</v>
      </c>
      <c r="C42" s="27" t="s">
        <v>121</v>
      </c>
      <c r="D42" s="31">
        <v>85265</v>
      </c>
      <c r="E42" s="29">
        <v>8504.2884680000006</v>
      </c>
      <c r="F42" s="30">
        <v>1.17617518440129</v>
      </c>
      <c r="G42" s="30"/>
      <c r="H42" s="30"/>
    </row>
    <row r="43" spans="1:8" x14ac:dyDescent="0.2">
      <c r="A43" s="27" t="s">
        <v>313</v>
      </c>
      <c r="B43" s="27" t="s">
        <v>312</v>
      </c>
      <c r="C43" s="27" t="s">
        <v>149</v>
      </c>
      <c r="D43" s="31">
        <v>103243</v>
      </c>
      <c r="E43" s="29">
        <v>7701.8245569999999</v>
      </c>
      <c r="F43" s="30">
        <v>1.06519139756865</v>
      </c>
      <c r="G43" s="30"/>
      <c r="H43" s="30"/>
    </row>
    <row r="44" spans="1:8" x14ac:dyDescent="0.2">
      <c r="A44" s="27" t="s">
        <v>407</v>
      </c>
      <c r="B44" s="27" t="s">
        <v>406</v>
      </c>
      <c r="C44" s="27" t="s">
        <v>142</v>
      </c>
      <c r="D44" s="31">
        <v>1303836</v>
      </c>
      <c r="E44" s="29">
        <v>7177.6171800000002</v>
      </c>
      <c r="F44" s="30">
        <v>0.99269153933506404</v>
      </c>
      <c r="G44" s="30"/>
      <c r="H44" s="30"/>
    </row>
    <row r="45" spans="1:8" x14ac:dyDescent="0.2">
      <c r="A45" s="27" t="s">
        <v>409</v>
      </c>
      <c r="B45" s="27" t="s">
        <v>408</v>
      </c>
      <c r="C45" s="27" t="s">
        <v>118</v>
      </c>
      <c r="D45" s="31">
        <v>1088061</v>
      </c>
      <c r="E45" s="29">
        <v>6908.6433200000001</v>
      </c>
      <c r="F45" s="30">
        <v>0.95549143957656901</v>
      </c>
      <c r="G45" s="30"/>
      <c r="H45" s="30"/>
    </row>
    <row r="46" spans="1:8" x14ac:dyDescent="0.2">
      <c r="A46" s="27" t="s">
        <v>411</v>
      </c>
      <c r="B46" s="27" t="s">
        <v>410</v>
      </c>
      <c r="C46" s="27" t="s">
        <v>277</v>
      </c>
      <c r="D46" s="31">
        <v>77642</v>
      </c>
      <c r="E46" s="29">
        <v>6759.3572359999998</v>
      </c>
      <c r="F46" s="30">
        <v>0.93484461085739401</v>
      </c>
      <c r="G46" s="30"/>
      <c r="H46" s="30"/>
    </row>
    <row r="47" spans="1:8" x14ac:dyDescent="0.2">
      <c r="A47" s="27" t="s">
        <v>413</v>
      </c>
      <c r="B47" s="27" t="s">
        <v>412</v>
      </c>
      <c r="C47" s="27" t="s">
        <v>179</v>
      </c>
      <c r="D47" s="31">
        <v>1054022</v>
      </c>
      <c r="E47" s="29">
        <v>6630.3253910000003</v>
      </c>
      <c r="F47" s="30">
        <v>0.91699901981734699</v>
      </c>
      <c r="G47" s="30"/>
      <c r="H47" s="30"/>
    </row>
    <row r="48" spans="1:8" x14ac:dyDescent="0.2">
      <c r="A48" s="27" t="s">
        <v>415</v>
      </c>
      <c r="B48" s="27" t="s">
        <v>414</v>
      </c>
      <c r="C48" s="27" t="s">
        <v>113</v>
      </c>
      <c r="D48" s="31">
        <v>1667102</v>
      </c>
      <c r="E48" s="29">
        <v>6406.6729859999996</v>
      </c>
      <c r="F48" s="30">
        <v>0.88606704829703897</v>
      </c>
      <c r="G48" s="30"/>
      <c r="H48" s="30"/>
    </row>
    <row r="49" spans="1:8" x14ac:dyDescent="0.2">
      <c r="A49" s="27" t="s">
        <v>181</v>
      </c>
      <c r="B49" s="27" t="s">
        <v>180</v>
      </c>
      <c r="C49" s="27" t="s">
        <v>95</v>
      </c>
      <c r="D49" s="31">
        <v>4408453</v>
      </c>
      <c r="E49" s="29">
        <v>6379.0314909999997</v>
      </c>
      <c r="F49" s="30">
        <v>0.88224412523873896</v>
      </c>
      <c r="G49" s="30"/>
      <c r="H49" s="30"/>
    </row>
    <row r="50" spans="1:8" x14ac:dyDescent="0.2">
      <c r="A50" s="27" t="s">
        <v>417</v>
      </c>
      <c r="B50" s="27" t="s">
        <v>416</v>
      </c>
      <c r="C50" s="27" t="s">
        <v>118</v>
      </c>
      <c r="D50" s="31">
        <v>2806212</v>
      </c>
      <c r="E50" s="29">
        <v>6193.3098840000002</v>
      </c>
      <c r="F50" s="30">
        <v>0.856558126206311</v>
      </c>
      <c r="G50" s="30"/>
      <c r="H50" s="30"/>
    </row>
    <row r="51" spans="1:8" x14ac:dyDescent="0.2">
      <c r="A51" s="27" t="s">
        <v>419</v>
      </c>
      <c r="B51" s="27" t="s">
        <v>418</v>
      </c>
      <c r="C51" s="27" t="s">
        <v>356</v>
      </c>
      <c r="D51" s="31">
        <v>6313159</v>
      </c>
      <c r="E51" s="29">
        <v>6073.2589580000003</v>
      </c>
      <c r="F51" s="30">
        <v>0.83995463015171401</v>
      </c>
      <c r="G51" s="30"/>
      <c r="H51" s="30"/>
    </row>
    <row r="52" spans="1:8" x14ac:dyDescent="0.2">
      <c r="A52" s="27" t="s">
        <v>421</v>
      </c>
      <c r="B52" s="27" t="s">
        <v>420</v>
      </c>
      <c r="C52" s="27" t="s">
        <v>422</v>
      </c>
      <c r="D52" s="31">
        <v>2073415</v>
      </c>
      <c r="E52" s="29">
        <v>5721.5886929999997</v>
      </c>
      <c r="F52" s="30">
        <v>0.791317305542934</v>
      </c>
      <c r="G52" s="30"/>
      <c r="H52" s="30"/>
    </row>
    <row r="53" spans="1:8" x14ac:dyDescent="0.2">
      <c r="A53" s="27" t="s">
        <v>424</v>
      </c>
      <c r="B53" s="27" t="s">
        <v>423</v>
      </c>
      <c r="C53" s="27" t="s">
        <v>105</v>
      </c>
      <c r="D53" s="31">
        <v>257083</v>
      </c>
      <c r="E53" s="29">
        <v>5535.2540730000001</v>
      </c>
      <c r="F53" s="30">
        <v>0.76554652449952099</v>
      </c>
      <c r="G53" s="30"/>
      <c r="H53" s="30"/>
    </row>
    <row r="54" spans="1:8" x14ac:dyDescent="0.2">
      <c r="A54" s="27" t="s">
        <v>257</v>
      </c>
      <c r="B54" s="27" t="s">
        <v>256</v>
      </c>
      <c r="C54" s="27" t="s">
        <v>168</v>
      </c>
      <c r="D54" s="31">
        <v>1057947</v>
      </c>
      <c r="E54" s="29">
        <v>5419.8624810000001</v>
      </c>
      <c r="F54" s="30">
        <v>0.74958743191821398</v>
      </c>
      <c r="G54" s="30"/>
      <c r="H54" s="30"/>
    </row>
    <row r="55" spans="1:8" x14ac:dyDescent="0.2">
      <c r="A55" s="27" t="s">
        <v>426</v>
      </c>
      <c r="B55" s="27" t="s">
        <v>425</v>
      </c>
      <c r="C55" s="27" t="s">
        <v>137</v>
      </c>
      <c r="D55" s="31">
        <v>1159745</v>
      </c>
      <c r="E55" s="29">
        <v>5048.3699850000003</v>
      </c>
      <c r="F55" s="30">
        <v>0.698208617966804</v>
      </c>
      <c r="G55" s="30"/>
      <c r="H55" s="30"/>
    </row>
    <row r="56" spans="1:8" x14ac:dyDescent="0.2">
      <c r="A56" s="27" t="s">
        <v>428</v>
      </c>
      <c r="B56" s="27" t="s">
        <v>427</v>
      </c>
      <c r="C56" s="27" t="s">
        <v>142</v>
      </c>
      <c r="D56" s="31">
        <v>9994157</v>
      </c>
      <c r="E56" s="29">
        <v>5017.0668139999998</v>
      </c>
      <c r="F56" s="30">
        <v>0.69387927130108196</v>
      </c>
      <c r="G56" s="30"/>
      <c r="H56" s="30"/>
    </row>
    <row r="57" spans="1:8" x14ac:dyDescent="0.2">
      <c r="A57" s="27" t="s">
        <v>430</v>
      </c>
      <c r="B57" s="27" t="s">
        <v>429</v>
      </c>
      <c r="C57" s="27" t="s">
        <v>149</v>
      </c>
      <c r="D57" s="31">
        <v>988899</v>
      </c>
      <c r="E57" s="29">
        <v>4919.7725250000003</v>
      </c>
      <c r="F57" s="30">
        <v>0.680423104011324</v>
      </c>
      <c r="G57" s="30"/>
      <c r="H57" s="30"/>
    </row>
    <row r="58" spans="1:8" x14ac:dyDescent="0.2">
      <c r="A58" s="27" t="s">
        <v>432</v>
      </c>
      <c r="B58" s="27" t="s">
        <v>431</v>
      </c>
      <c r="C58" s="27" t="s">
        <v>105</v>
      </c>
      <c r="D58" s="31">
        <v>2017424</v>
      </c>
      <c r="E58" s="29">
        <v>4820.6346480000002</v>
      </c>
      <c r="F58" s="30">
        <v>0.66671196154474599</v>
      </c>
      <c r="G58" s="30"/>
      <c r="H58" s="30"/>
    </row>
    <row r="59" spans="1:8" x14ac:dyDescent="0.2">
      <c r="A59" s="27" t="s">
        <v>260</v>
      </c>
      <c r="B59" s="27" t="s">
        <v>259</v>
      </c>
      <c r="C59" s="27" t="s">
        <v>226</v>
      </c>
      <c r="D59" s="31">
        <v>2160110</v>
      </c>
      <c r="E59" s="29">
        <v>4576.1930350000002</v>
      </c>
      <c r="F59" s="30">
        <v>0.63290476411400798</v>
      </c>
      <c r="G59" s="30"/>
      <c r="H59" s="30"/>
    </row>
    <row r="60" spans="1:8" x14ac:dyDescent="0.2">
      <c r="A60" s="27" t="s">
        <v>434</v>
      </c>
      <c r="B60" s="27" t="s">
        <v>433</v>
      </c>
      <c r="C60" s="27" t="s">
        <v>395</v>
      </c>
      <c r="D60" s="31">
        <v>18921468</v>
      </c>
      <c r="E60" s="29">
        <v>4210.0266300000003</v>
      </c>
      <c r="F60" s="30">
        <v>0.58226256864486503</v>
      </c>
      <c r="G60" s="30"/>
      <c r="H60" s="30"/>
    </row>
    <row r="61" spans="1:8" x14ac:dyDescent="0.2">
      <c r="A61" s="27" t="s">
        <v>436</v>
      </c>
      <c r="B61" s="27" t="s">
        <v>435</v>
      </c>
      <c r="C61" s="27" t="s">
        <v>437</v>
      </c>
      <c r="D61" s="31">
        <v>3834620</v>
      </c>
      <c r="E61" s="29">
        <v>3838.45462</v>
      </c>
      <c r="F61" s="30">
        <v>0.53087275760722497</v>
      </c>
      <c r="G61" s="30"/>
      <c r="H61" s="30"/>
    </row>
    <row r="62" spans="1:8" x14ac:dyDescent="0.2">
      <c r="A62" s="27" t="s">
        <v>439</v>
      </c>
      <c r="B62" s="27" t="s">
        <v>438</v>
      </c>
      <c r="C62" s="27" t="s">
        <v>277</v>
      </c>
      <c r="D62" s="31">
        <v>636514</v>
      </c>
      <c r="E62" s="29">
        <v>3644.6791640000001</v>
      </c>
      <c r="F62" s="30">
        <v>0.50407288086846602</v>
      </c>
      <c r="G62" s="30"/>
      <c r="H62" s="30"/>
    </row>
    <row r="63" spans="1:8" x14ac:dyDescent="0.2">
      <c r="A63" s="27" t="s">
        <v>441</v>
      </c>
      <c r="B63" s="27" t="s">
        <v>440</v>
      </c>
      <c r="C63" s="27" t="s">
        <v>98</v>
      </c>
      <c r="D63" s="31">
        <v>532609</v>
      </c>
      <c r="E63" s="29">
        <v>3496.3117809999999</v>
      </c>
      <c r="F63" s="30">
        <v>0.48355311196413098</v>
      </c>
      <c r="G63" s="30"/>
      <c r="H63" s="30"/>
    </row>
    <row r="64" spans="1:8" x14ac:dyDescent="0.2">
      <c r="A64" s="27" t="s">
        <v>443</v>
      </c>
      <c r="B64" s="27" t="s">
        <v>442</v>
      </c>
      <c r="C64" s="27" t="s">
        <v>356</v>
      </c>
      <c r="D64" s="31">
        <v>160465</v>
      </c>
      <c r="E64" s="29">
        <v>2754.7828880000002</v>
      </c>
      <c r="F64" s="30">
        <v>0.38099686804731703</v>
      </c>
      <c r="G64" s="30"/>
      <c r="H64" s="30"/>
    </row>
    <row r="65" spans="1:10" x14ac:dyDescent="0.2">
      <c r="A65" s="27" t="s">
        <v>445</v>
      </c>
      <c r="B65" s="27" t="s">
        <v>444</v>
      </c>
      <c r="C65" s="27" t="s">
        <v>446</v>
      </c>
      <c r="D65" s="31">
        <v>72930</v>
      </c>
      <c r="E65" s="29">
        <v>2401.51197</v>
      </c>
      <c r="F65" s="30">
        <v>0.332138167088884</v>
      </c>
      <c r="G65" s="30">
        <v>5282.61</v>
      </c>
      <c r="H65" s="30">
        <v>0.73060000000000003</v>
      </c>
    </row>
    <row r="66" spans="1:10" x14ac:dyDescent="0.2">
      <c r="A66" s="27" t="s">
        <v>203</v>
      </c>
      <c r="B66" s="27" t="s">
        <v>202</v>
      </c>
      <c r="C66" s="27" t="s">
        <v>204</v>
      </c>
      <c r="D66" s="31">
        <v>991266</v>
      </c>
      <c r="E66" s="29">
        <v>2085.6236640000002</v>
      </c>
      <c r="F66" s="30">
        <v>0.28844962242605898</v>
      </c>
      <c r="G66" s="30"/>
      <c r="H66" s="30"/>
    </row>
    <row r="67" spans="1:10" x14ac:dyDescent="0.2">
      <c r="A67" s="27" t="s">
        <v>448</v>
      </c>
      <c r="B67" s="27" t="s">
        <v>447</v>
      </c>
      <c r="C67" s="27" t="s">
        <v>127</v>
      </c>
      <c r="D67" s="31">
        <v>512700</v>
      </c>
      <c r="E67" s="29">
        <v>1990.3014000000001</v>
      </c>
      <c r="F67" s="30">
        <v>0.275266193634854</v>
      </c>
      <c r="G67" s="30"/>
      <c r="H67" s="30"/>
    </row>
    <row r="68" spans="1:10" x14ac:dyDescent="0.2">
      <c r="A68" s="27" t="s">
        <v>450</v>
      </c>
      <c r="B68" s="27" t="s">
        <v>449</v>
      </c>
      <c r="C68" s="27" t="s">
        <v>291</v>
      </c>
      <c r="D68" s="31">
        <v>45772</v>
      </c>
      <c r="E68" s="29">
        <v>1211.24155</v>
      </c>
      <c r="F68" s="30">
        <v>0.16751927674917999</v>
      </c>
      <c r="G68" s="30"/>
      <c r="H68" s="30"/>
    </row>
    <row r="69" spans="1:10" x14ac:dyDescent="0.2">
      <c r="A69" s="27" t="s">
        <v>452</v>
      </c>
      <c r="B69" s="27" t="s">
        <v>451</v>
      </c>
      <c r="C69" s="27" t="s">
        <v>446</v>
      </c>
      <c r="D69" s="31">
        <v>188328</v>
      </c>
      <c r="E69" s="29">
        <v>1085.71092</v>
      </c>
      <c r="F69" s="30">
        <v>0.150157916954787</v>
      </c>
      <c r="G69" s="30"/>
      <c r="H69" s="30"/>
    </row>
    <row r="70" spans="1:10" x14ac:dyDescent="0.2">
      <c r="A70" s="27" t="s">
        <v>454</v>
      </c>
      <c r="B70" s="27" t="s">
        <v>453</v>
      </c>
      <c r="C70" s="27" t="s">
        <v>98</v>
      </c>
      <c r="D70" s="31">
        <v>250000</v>
      </c>
      <c r="E70" s="29">
        <v>951.625</v>
      </c>
      <c r="F70" s="30">
        <v>0.13161332827167199</v>
      </c>
      <c r="G70" s="30"/>
      <c r="H70" s="30"/>
    </row>
    <row r="71" spans="1:10" x14ac:dyDescent="0.2">
      <c r="A71" s="27" t="s">
        <v>456</v>
      </c>
      <c r="B71" s="27" t="s">
        <v>455</v>
      </c>
      <c r="C71" s="27" t="s">
        <v>457</v>
      </c>
      <c r="D71" s="31">
        <v>1746869</v>
      </c>
      <c r="E71" s="29">
        <v>400.90643549999999</v>
      </c>
      <c r="F71" s="30">
        <v>5.54468727720345E-2</v>
      </c>
      <c r="G71" s="30"/>
      <c r="H71" s="30"/>
    </row>
    <row r="72" spans="1:10" x14ac:dyDescent="0.2">
      <c r="A72" s="26" t="s">
        <v>33</v>
      </c>
      <c r="B72" s="26"/>
      <c r="C72" s="26"/>
      <c r="D72" s="32"/>
      <c r="E72" s="33">
        <f>SUM(E7:E71)</f>
        <v>704335.14606649999</v>
      </c>
      <c r="F72" s="34">
        <f>SUM(F7:F71)</f>
        <v>97.41220837254815</v>
      </c>
      <c r="G72" s="34">
        <f>SUM(G7:G71)</f>
        <v>5282.61</v>
      </c>
      <c r="H72" s="34">
        <f>SUM(H7:H71)</f>
        <v>0.73060000000000003</v>
      </c>
      <c r="I72" s="18"/>
      <c r="J72" s="18"/>
    </row>
    <row r="73" spans="1:10" x14ac:dyDescent="0.2">
      <c r="A73" s="27"/>
      <c r="B73" s="27"/>
      <c r="C73" s="27"/>
      <c r="D73" s="28"/>
      <c r="E73" s="29"/>
      <c r="F73" s="30"/>
      <c r="G73" s="30"/>
      <c r="H73" s="30"/>
    </row>
    <row r="74" spans="1:10" x14ac:dyDescent="0.2">
      <c r="A74" s="26" t="s">
        <v>35</v>
      </c>
      <c r="B74" s="26"/>
      <c r="C74" s="26"/>
      <c r="D74" s="32"/>
      <c r="E74" s="33">
        <f>E72</f>
        <v>704335.14606649999</v>
      </c>
      <c r="F74" s="34">
        <f>F72</f>
        <v>97.41220837254815</v>
      </c>
      <c r="G74" s="34"/>
      <c r="H74" s="34"/>
      <c r="I74" s="18"/>
      <c r="J74" s="18"/>
    </row>
    <row r="75" spans="1:10" x14ac:dyDescent="0.2">
      <c r="A75" s="26"/>
      <c r="B75" s="26"/>
      <c r="C75" s="26"/>
      <c r="D75" s="32"/>
      <c r="E75" s="33"/>
      <c r="F75" s="34"/>
      <c r="G75" s="34"/>
      <c r="H75" s="34"/>
      <c r="I75" s="18"/>
      <c r="J75" s="18"/>
    </row>
    <row r="76" spans="1:10" x14ac:dyDescent="0.2">
      <c r="A76" s="26" t="s">
        <v>1218</v>
      </c>
      <c r="B76" s="26"/>
      <c r="C76" s="26"/>
      <c r="D76" s="26"/>
      <c r="E76" s="33">
        <v>2196.1292100000001</v>
      </c>
      <c r="F76" s="34">
        <v>0.3037329564090237</v>
      </c>
      <c r="G76" s="34"/>
      <c r="H76" s="34"/>
      <c r="I76" s="18"/>
      <c r="J76" s="18"/>
    </row>
    <row r="77" spans="1:10" x14ac:dyDescent="0.2">
      <c r="A77" s="26" t="s">
        <v>37</v>
      </c>
      <c r="B77" s="26"/>
      <c r="C77" s="26"/>
      <c r="D77" s="26"/>
      <c r="E77" s="33">
        <f>E79-(E72)-E76</f>
        <v>16514.796497999967</v>
      </c>
      <c r="F77" s="33">
        <f>F79-(F72)-F76</f>
        <v>2.2840586710428261</v>
      </c>
      <c r="G77" s="34"/>
      <c r="H77" s="34"/>
      <c r="I77" s="18"/>
      <c r="J77" s="18"/>
    </row>
    <row r="78" spans="1:10" x14ac:dyDescent="0.2">
      <c r="A78" s="26"/>
      <c r="B78" s="26"/>
      <c r="C78" s="26"/>
      <c r="D78" s="32"/>
      <c r="E78" s="33"/>
      <c r="F78" s="34"/>
      <c r="G78" s="34"/>
      <c r="H78" s="34"/>
      <c r="I78" s="18"/>
      <c r="J78" s="18"/>
    </row>
    <row r="79" spans="1:10" x14ac:dyDescent="0.2">
      <c r="A79" s="35" t="s">
        <v>36</v>
      </c>
      <c r="B79" s="35"/>
      <c r="C79" s="35"/>
      <c r="D79" s="36"/>
      <c r="E79" s="37">
        <v>723046.07177449996</v>
      </c>
      <c r="F79" s="38">
        <v>100</v>
      </c>
      <c r="G79" s="38"/>
      <c r="H79" s="38"/>
      <c r="I79" s="18"/>
      <c r="J79" s="18"/>
    </row>
    <row r="82" spans="1:4" x14ac:dyDescent="0.2">
      <c r="A82" s="18" t="s">
        <v>39</v>
      </c>
    </row>
    <row r="83" spans="1:4" x14ac:dyDescent="0.2">
      <c r="A83" s="18" t="s">
        <v>40</v>
      </c>
    </row>
    <row r="84" spans="1:4" x14ac:dyDescent="0.2">
      <c r="A84" s="18" t="s">
        <v>41</v>
      </c>
      <c r="B84" s="18"/>
      <c r="C84" s="39" t="s">
        <v>43</v>
      </c>
      <c r="D84" s="19" t="s">
        <v>42</v>
      </c>
    </row>
    <row r="85" spans="1:4" x14ac:dyDescent="0.2">
      <c r="A85" s="9" t="s">
        <v>66</v>
      </c>
      <c r="C85" s="40">
        <v>74.259200000000007</v>
      </c>
      <c r="D85" s="40">
        <v>90.169600000000003</v>
      </c>
    </row>
    <row r="86" spans="1:4" x14ac:dyDescent="0.2">
      <c r="A86" s="9" t="s">
        <v>72</v>
      </c>
      <c r="C86" s="40">
        <v>29.8078</v>
      </c>
      <c r="D86" s="40">
        <v>36.194200000000002</v>
      </c>
    </row>
    <row r="87" spans="1:4" x14ac:dyDescent="0.2">
      <c r="A87" s="9" t="s">
        <v>69</v>
      </c>
      <c r="C87" s="40">
        <v>81.183000000000007</v>
      </c>
      <c r="D87" s="40">
        <v>98.992000000000004</v>
      </c>
    </row>
    <row r="88" spans="1:4" x14ac:dyDescent="0.2">
      <c r="A88" s="9" t="s">
        <v>73</v>
      </c>
      <c r="C88" s="40">
        <v>33.7577</v>
      </c>
      <c r="D88" s="40">
        <v>41.1629</v>
      </c>
    </row>
    <row r="90" spans="1:4" x14ac:dyDescent="0.2">
      <c r="A90" s="9" t="s">
        <v>44</v>
      </c>
    </row>
    <row r="92" spans="1:4" x14ac:dyDescent="0.2">
      <c r="A92" s="18" t="s">
        <v>45</v>
      </c>
      <c r="D92" s="41" t="s">
        <v>46</v>
      </c>
    </row>
    <row r="93" spans="1:4" x14ac:dyDescent="0.2">
      <c r="A93" s="18"/>
      <c r="D93" s="41"/>
    </row>
    <row r="94" spans="1:4" x14ac:dyDescent="0.2">
      <c r="A94" s="47" t="s">
        <v>728</v>
      </c>
      <c r="D94" s="48" t="s">
        <v>1219</v>
      </c>
    </row>
    <row r="95" spans="1:4" x14ac:dyDescent="0.2">
      <c r="A95" s="47"/>
      <c r="D95" s="48"/>
    </row>
    <row r="96" spans="1:4" x14ac:dyDescent="0.2">
      <c r="A96" s="18" t="s">
        <v>719</v>
      </c>
      <c r="D96" s="42">
        <f>H72</f>
        <v>0.73060000000000003</v>
      </c>
    </row>
    <row r="98" spans="1:7" x14ac:dyDescent="0.2">
      <c r="A98" s="18" t="s">
        <v>720</v>
      </c>
      <c r="D98" s="45">
        <v>7.2300000000000003E-2</v>
      </c>
    </row>
    <row r="100" spans="1:7" x14ac:dyDescent="0.2">
      <c r="A100" s="18" t="s">
        <v>1190</v>
      </c>
      <c r="D100" s="9"/>
      <c r="F100" s="57"/>
      <c r="G100" s="57"/>
    </row>
    <row r="101" spans="1:7" x14ac:dyDescent="0.2">
      <c r="A101" s="49"/>
      <c r="D101" s="9"/>
      <c r="F101" s="57"/>
      <c r="G101" s="57"/>
    </row>
    <row r="102" spans="1:7" x14ac:dyDescent="0.2">
      <c r="A102" s="47" t="s">
        <v>805</v>
      </c>
      <c r="D102" s="9"/>
      <c r="F102" s="57"/>
      <c r="G102" s="57"/>
    </row>
    <row r="103" spans="1:7" x14ac:dyDescent="0.2">
      <c r="A103" s="61"/>
      <c r="D103" s="9"/>
      <c r="F103" s="57"/>
      <c r="G103" s="57"/>
    </row>
    <row r="104" spans="1:7" x14ac:dyDescent="0.2">
      <c r="A104" s="58"/>
      <c r="D104" s="9"/>
      <c r="F104" s="57"/>
      <c r="G104" s="57"/>
    </row>
    <row r="105" spans="1:7" x14ac:dyDescent="0.2">
      <c r="A105" s="58"/>
      <c r="D105" s="9"/>
      <c r="F105" s="57"/>
      <c r="G105" s="57"/>
    </row>
    <row r="106" spans="1:7" x14ac:dyDescent="0.2">
      <c r="A106" s="58"/>
      <c r="D106" s="9"/>
      <c r="F106" s="57"/>
      <c r="G106" s="57"/>
    </row>
    <row r="107" spans="1:7" x14ac:dyDescent="0.2">
      <c r="A107" s="58"/>
      <c r="D107" s="9"/>
      <c r="F107" s="57"/>
      <c r="G107" s="57"/>
    </row>
    <row r="108" spans="1:7" x14ac:dyDescent="0.2">
      <c r="A108" s="58"/>
      <c r="D108" s="9"/>
      <c r="F108" s="57"/>
      <c r="G108" s="57"/>
    </row>
    <row r="109" spans="1:7" x14ac:dyDescent="0.2">
      <c r="A109" s="58"/>
      <c r="D109" s="9"/>
      <c r="F109" s="57"/>
      <c r="G109" s="57"/>
    </row>
    <row r="110" spans="1:7" x14ac:dyDescent="0.2">
      <c r="A110" s="58"/>
      <c r="D110" s="9"/>
      <c r="F110" s="57"/>
      <c r="G110" s="57"/>
    </row>
    <row r="111" spans="1:7" x14ac:dyDescent="0.2">
      <c r="A111" s="58"/>
      <c r="D111" s="9"/>
      <c r="F111" s="57"/>
      <c r="G111" s="57"/>
    </row>
    <row r="112" spans="1:7" x14ac:dyDescent="0.2">
      <c r="A112" s="58"/>
      <c r="D112" s="9"/>
      <c r="F112" s="57"/>
      <c r="G112" s="57"/>
    </row>
    <row r="113" spans="1:7" x14ac:dyDescent="0.2">
      <c r="A113" s="58"/>
      <c r="D113" s="9"/>
      <c r="F113" s="57"/>
      <c r="G113" s="57"/>
    </row>
    <row r="114" spans="1:7" x14ac:dyDescent="0.2">
      <c r="A114" s="58"/>
      <c r="D114" s="9"/>
      <c r="F114" s="57"/>
      <c r="G114" s="57"/>
    </row>
    <row r="115" spans="1:7" x14ac:dyDescent="0.2">
      <c r="A115" s="58"/>
      <c r="D115" s="9"/>
      <c r="F115" s="57"/>
      <c r="G115" s="57"/>
    </row>
    <row r="116" spans="1:7" x14ac:dyDescent="0.2">
      <c r="A116" s="47" t="s">
        <v>1197</v>
      </c>
      <c r="D116" s="9"/>
      <c r="F116" s="57"/>
      <c r="G116" s="57"/>
    </row>
    <row r="117" spans="1:7" x14ac:dyDescent="0.2">
      <c r="A117" s="58"/>
      <c r="D117" s="9"/>
      <c r="F117" s="57"/>
      <c r="G117" s="57"/>
    </row>
    <row r="118" spans="1:7" x14ac:dyDescent="0.2">
      <c r="A118" s="47" t="s">
        <v>807</v>
      </c>
      <c r="D118" s="9"/>
      <c r="F118" s="57"/>
      <c r="G118" s="57"/>
    </row>
    <row r="119" spans="1:7" x14ac:dyDescent="0.2">
      <c r="A119" s="58"/>
      <c r="D119" s="9"/>
      <c r="F119" s="57"/>
      <c r="G119" s="57"/>
    </row>
    <row r="120" spans="1:7" x14ac:dyDescent="0.2">
      <c r="A120" s="58"/>
      <c r="D120" s="9"/>
      <c r="F120" s="57"/>
      <c r="G120" s="57"/>
    </row>
    <row r="121" spans="1:7" x14ac:dyDescent="0.2">
      <c r="A121" s="58"/>
      <c r="D121" s="9"/>
      <c r="F121" s="57"/>
      <c r="G121" s="57"/>
    </row>
    <row r="122" spans="1:7" x14ac:dyDescent="0.2">
      <c r="A122" s="58"/>
      <c r="D122" s="9"/>
      <c r="F122" s="57"/>
      <c r="G122" s="57"/>
    </row>
    <row r="123" spans="1:7" x14ac:dyDescent="0.2">
      <c r="A123" s="58"/>
      <c r="D123" s="9"/>
      <c r="F123" s="57"/>
      <c r="G123" s="57"/>
    </row>
    <row r="124" spans="1:7" x14ac:dyDescent="0.2">
      <c r="A124" s="58"/>
      <c r="D124" s="9"/>
      <c r="F124" s="57"/>
      <c r="G124" s="57"/>
    </row>
    <row r="125" spans="1:7" x14ac:dyDescent="0.2">
      <c r="A125" s="58"/>
      <c r="D125" s="9"/>
      <c r="F125" s="57"/>
      <c r="G125" s="57"/>
    </row>
    <row r="126" spans="1:7" x14ac:dyDescent="0.2">
      <c r="A126" s="58"/>
      <c r="D126" s="9"/>
      <c r="F126" s="57"/>
      <c r="G126" s="57"/>
    </row>
    <row r="127" spans="1:7" x14ac:dyDescent="0.2">
      <c r="A127" s="58"/>
      <c r="D127" s="9"/>
      <c r="F127" s="57"/>
      <c r="G127" s="57"/>
    </row>
    <row r="128" spans="1:7" x14ac:dyDescent="0.2">
      <c r="A128" s="58"/>
      <c r="D128" s="9"/>
      <c r="F128" s="57"/>
      <c r="G128" s="57"/>
    </row>
    <row r="129" spans="1:7" x14ac:dyDescent="0.2">
      <c r="A129" s="58"/>
      <c r="D129" s="9"/>
      <c r="F129" s="57"/>
      <c r="G129" s="57"/>
    </row>
    <row r="130" spans="1:7" x14ac:dyDescent="0.2">
      <c r="A130" s="58"/>
      <c r="D130" s="9"/>
      <c r="F130" s="57"/>
      <c r="G130" s="57"/>
    </row>
    <row r="131" spans="1:7" x14ac:dyDescent="0.2">
      <c r="D131" s="9"/>
      <c r="F131" s="57"/>
      <c r="G131" s="57"/>
    </row>
    <row r="132" spans="1:7" x14ac:dyDescent="0.2">
      <c r="D132" s="9"/>
      <c r="F132" s="57"/>
      <c r="G132" s="57"/>
    </row>
    <row r="133" spans="1:7" x14ac:dyDescent="0.2">
      <c r="D133" s="9"/>
      <c r="F133" s="57"/>
      <c r="G133" s="57"/>
    </row>
    <row r="134" spans="1:7" x14ac:dyDescent="0.2">
      <c r="D134" s="9"/>
      <c r="F134" s="57"/>
      <c r="G134" s="57"/>
    </row>
    <row r="135" spans="1:7" x14ac:dyDescent="0.2">
      <c r="D135" s="9"/>
      <c r="F135" s="57"/>
      <c r="G135" s="57"/>
    </row>
    <row r="136" spans="1:7" x14ac:dyDescent="0.2">
      <c r="D136" s="9"/>
      <c r="F136" s="57"/>
      <c r="G136" s="57"/>
    </row>
    <row r="137" spans="1:7" x14ac:dyDescent="0.2">
      <c r="D137" s="9"/>
      <c r="F137" s="57"/>
      <c r="G137" s="57"/>
    </row>
    <row r="138" spans="1:7" x14ac:dyDescent="0.2">
      <c r="D138" s="9"/>
      <c r="F138" s="57"/>
      <c r="G138" s="57"/>
    </row>
    <row r="139" spans="1:7" x14ac:dyDescent="0.2">
      <c r="D139" s="9"/>
      <c r="F139" s="57"/>
      <c r="G139" s="57"/>
    </row>
    <row r="140" spans="1:7" x14ac:dyDescent="0.2">
      <c r="D140" s="9"/>
      <c r="F140" s="57"/>
      <c r="G140" s="57"/>
    </row>
  </sheetData>
  <mergeCells count="1">
    <mergeCell ref="A1:H1"/>
  </mergeCells>
  <conditionalFormatting sqref="F2:G3 F5:G71 F73:G75 F72 F141:G65537 F78:G99 G76:G77">
    <cfRule type="cellIs" dxfId="80" priority="7" stopIfTrue="1" operator="between">
      <formula>0.009</formula>
      <formula>-0.009</formula>
    </cfRule>
  </conditionalFormatting>
  <conditionalFormatting sqref="H5:H71 H73:H79">
    <cfRule type="cellIs" dxfId="79" priority="6" stopIfTrue="1" operator="between">
      <formula>0.009</formula>
      <formula>-0.009</formula>
    </cfRule>
  </conditionalFormatting>
  <conditionalFormatting sqref="H72">
    <cfRule type="cellIs" dxfId="78" priority="5" stopIfTrue="1" operator="between">
      <formula>0.009</formula>
      <formula>-0.009</formula>
    </cfRule>
  </conditionalFormatting>
  <conditionalFormatting sqref="G72">
    <cfRule type="cellIs" dxfId="77" priority="4" stopIfTrue="1" operator="between">
      <formula>0.009</formula>
      <formula>-0.009</formula>
    </cfRule>
  </conditionalFormatting>
  <conditionalFormatting sqref="F132:G140">
    <cfRule type="cellIs" dxfId="76" priority="3" stopIfTrue="1" operator="between">
      <formula>0.009</formula>
      <formula>-0.009</formula>
    </cfRule>
  </conditionalFormatting>
  <conditionalFormatting sqref="F100:G131">
    <cfRule type="cellIs" dxfId="75" priority="2" stopIfTrue="1" operator="between">
      <formula>0.009</formula>
      <formula>-0.009</formula>
    </cfRule>
  </conditionalFormatting>
  <conditionalFormatting sqref="F76">
    <cfRule type="cellIs" dxfId="7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36"/>
  <sheetViews>
    <sheetView showGridLines="0" workbookViewId="0">
      <selection sqref="A1:H1"/>
    </sheetView>
  </sheetViews>
  <sheetFormatPr defaultColWidth="9.109375" defaultRowHeight="10.199999999999999" x14ac:dyDescent="0.2"/>
  <cols>
    <col min="1" max="1" width="38.6640625" style="9" bestFit="1" customWidth="1"/>
    <col min="2" max="2" width="32.109375" style="9" bestFit="1" customWidth="1"/>
    <col min="3" max="3" width="24.6640625" style="9" bestFit="1" customWidth="1"/>
    <col min="4" max="4" width="15.33203125" style="10" bestFit="1" customWidth="1"/>
    <col min="5" max="5" width="23" style="13" bestFit="1" customWidth="1"/>
    <col min="6" max="6" width="14.6640625" style="14" bestFit="1" customWidth="1"/>
    <col min="7" max="7" width="14.6640625" style="14" customWidth="1"/>
    <col min="8" max="8" width="13.33203125" style="9" customWidth="1"/>
    <col min="9" max="16384" width="9.109375" style="9"/>
  </cols>
  <sheetData>
    <row r="1" spans="1:8" s="1" customFormat="1" ht="13.8" x14ac:dyDescent="0.2">
      <c r="A1" s="80" t="s">
        <v>14</v>
      </c>
      <c r="B1" s="81"/>
      <c r="C1" s="81"/>
      <c r="D1" s="81"/>
      <c r="E1" s="81"/>
      <c r="F1" s="81"/>
      <c r="G1" s="81"/>
      <c r="H1" s="81"/>
    </row>
    <row r="2" spans="1:8" s="1" customFormat="1" ht="11.4" x14ac:dyDescent="0.2">
      <c r="D2" s="6"/>
      <c r="E2" s="7"/>
      <c r="F2" s="12"/>
      <c r="G2" s="12"/>
    </row>
    <row r="3" spans="1:8" s="1" customFormat="1" ht="12" x14ac:dyDescent="0.2">
      <c r="A3" s="11" t="s">
        <v>7</v>
      </c>
      <c r="B3" s="2"/>
      <c r="C3" s="3"/>
      <c r="D3" s="4"/>
      <c r="E3" s="5"/>
      <c r="F3" s="12"/>
      <c r="G3" s="12"/>
    </row>
    <row r="4" spans="1:8" s="1" customFormat="1" ht="61.2" x14ac:dyDescent="0.2">
      <c r="A4" s="8" t="s">
        <v>2</v>
      </c>
      <c r="B4" s="8" t="s">
        <v>0</v>
      </c>
      <c r="C4" s="17" t="s">
        <v>258</v>
      </c>
      <c r="D4" s="16" t="s">
        <v>1</v>
      </c>
      <c r="E4" s="15" t="s">
        <v>3</v>
      </c>
      <c r="F4" s="46" t="s">
        <v>717</v>
      </c>
      <c r="G4" s="46" t="s">
        <v>743</v>
      </c>
      <c r="H4" s="56" t="s">
        <v>744</v>
      </c>
    </row>
    <row r="5" spans="1:8" x14ac:dyDescent="0.2">
      <c r="A5" s="21" t="s">
        <v>92</v>
      </c>
      <c r="B5" s="22"/>
      <c r="C5" s="22"/>
      <c r="D5" s="23"/>
      <c r="E5" s="24"/>
      <c r="F5" s="25"/>
      <c r="G5" s="25"/>
      <c r="H5" s="25"/>
    </row>
    <row r="6" spans="1:8" x14ac:dyDescent="0.2">
      <c r="A6" s="26" t="s">
        <v>32</v>
      </c>
      <c r="B6" s="27"/>
      <c r="C6" s="27"/>
      <c r="D6" s="28"/>
      <c r="E6" s="29"/>
      <c r="F6" s="30"/>
      <c r="G6" s="30"/>
      <c r="H6" s="30"/>
    </row>
    <row r="7" spans="1:8" x14ac:dyDescent="0.2">
      <c r="A7" s="27" t="s">
        <v>459</v>
      </c>
      <c r="B7" s="27" t="s">
        <v>458</v>
      </c>
      <c r="C7" s="27" t="s">
        <v>121</v>
      </c>
      <c r="D7" s="31">
        <v>7991052</v>
      </c>
      <c r="E7" s="29">
        <v>35819.890590000003</v>
      </c>
      <c r="F7" s="30">
        <v>4.6154844717978598</v>
      </c>
      <c r="G7" s="30"/>
      <c r="H7" s="30"/>
    </row>
    <row r="8" spans="1:8" x14ac:dyDescent="0.2">
      <c r="A8" s="27" t="s">
        <v>102</v>
      </c>
      <c r="B8" s="27" t="s">
        <v>101</v>
      </c>
      <c r="C8" s="27" t="s">
        <v>95</v>
      </c>
      <c r="D8" s="31">
        <v>4463996</v>
      </c>
      <c r="E8" s="29">
        <v>31888.55543</v>
      </c>
      <c r="F8" s="30">
        <v>4.1089218864425998</v>
      </c>
      <c r="G8" s="30"/>
      <c r="H8" s="30"/>
    </row>
    <row r="9" spans="1:8" x14ac:dyDescent="0.2">
      <c r="A9" s="27" t="s">
        <v>120</v>
      </c>
      <c r="B9" s="27" t="s">
        <v>119</v>
      </c>
      <c r="C9" s="27" t="s">
        <v>121</v>
      </c>
      <c r="D9" s="31">
        <v>2522087</v>
      </c>
      <c r="E9" s="29">
        <v>30290.264869999999</v>
      </c>
      <c r="F9" s="30">
        <v>3.9029780619474899</v>
      </c>
      <c r="G9" s="30"/>
      <c r="H9" s="30"/>
    </row>
    <row r="10" spans="1:8" x14ac:dyDescent="0.2">
      <c r="A10" s="27" t="s">
        <v>461</v>
      </c>
      <c r="B10" s="27" t="s">
        <v>460</v>
      </c>
      <c r="C10" s="27" t="s">
        <v>446</v>
      </c>
      <c r="D10" s="31">
        <v>500865</v>
      </c>
      <c r="E10" s="29">
        <v>28487.94904</v>
      </c>
      <c r="F10" s="30">
        <v>3.6707450598466198</v>
      </c>
      <c r="G10" s="30"/>
      <c r="H10" s="30"/>
    </row>
    <row r="11" spans="1:8" x14ac:dyDescent="0.2">
      <c r="A11" s="27" t="s">
        <v>100</v>
      </c>
      <c r="B11" s="27" t="s">
        <v>99</v>
      </c>
      <c r="C11" s="27" t="s">
        <v>95</v>
      </c>
      <c r="D11" s="31">
        <v>1730636</v>
      </c>
      <c r="E11" s="29">
        <v>25847.913980000001</v>
      </c>
      <c r="F11" s="30">
        <v>3.3305697934309899</v>
      </c>
      <c r="G11" s="30"/>
      <c r="H11" s="30"/>
    </row>
    <row r="12" spans="1:8" x14ac:dyDescent="0.2">
      <c r="A12" s="27" t="s">
        <v>220</v>
      </c>
      <c r="B12" s="27" t="s">
        <v>219</v>
      </c>
      <c r="C12" s="27" t="s">
        <v>221</v>
      </c>
      <c r="D12" s="31">
        <v>11487252</v>
      </c>
      <c r="E12" s="29">
        <v>23405.275949999999</v>
      </c>
      <c r="F12" s="30">
        <v>3.0158296389528099</v>
      </c>
      <c r="G12" s="30"/>
      <c r="H12" s="30"/>
    </row>
    <row r="13" spans="1:8" x14ac:dyDescent="0.2">
      <c r="A13" s="27" t="s">
        <v>358</v>
      </c>
      <c r="B13" s="27" t="s">
        <v>357</v>
      </c>
      <c r="C13" s="27" t="s">
        <v>277</v>
      </c>
      <c r="D13" s="31">
        <v>1050123</v>
      </c>
      <c r="E13" s="29">
        <v>22256.306860000001</v>
      </c>
      <c r="F13" s="30">
        <v>2.86778203450393</v>
      </c>
      <c r="G13" s="30"/>
      <c r="H13" s="30"/>
    </row>
    <row r="14" spans="1:8" x14ac:dyDescent="0.2">
      <c r="A14" s="27" t="s">
        <v>300</v>
      </c>
      <c r="B14" s="27" t="s">
        <v>299</v>
      </c>
      <c r="C14" s="27" t="s">
        <v>149</v>
      </c>
      <c r="D14" s="31">
        <v>383016</v>
      </c>
      <c r="E14" s="29">
        <v>22234.27031</v>
      </c>
      <c r="F14" s="30">
        <v>2.86494256870261</v>
      </c>
      <c r="G14" s="30"/>
      <c r="H14" s="30"/>
    </row>
    <row r="15" spans="1:8" x14ac:dyDescent="0.2">
      <c r="A15" s="27" t="s">
        <v>463</v>
      </c>
      <c r="B15" s="27" t="s">
        <v>462</v>
      </c>
      <c r="C15" s="27" t="s">
        <v>118</v>
      </c>
      <c r="D15" s="31">
        <v>2252334</v>
      </c>
      <c r="E15" s="29">
        <v>21195.589110000001</v>
      </c>
      <c r="F15" s="30">
        <v>2.73110584081806</v>
      </c>
      <c r="G15" s="30"/>
      <c r="H15" s="30"/>
    </row>
    <row r="16" spans="1:8" x14ac:dyDescent="0.2">
      <c r="A16" s="27" t="s">
        <v>208</v>
      </c>
      <c r="B16" s="27" t="s">
        <v>207</v>
      </c>
      <c r="C16" s="27" t="s">
        <v>95</v>
      </c>
      <c r="D16" s="31">
        <v>24369927</v>
      </c>
      <c r="E16" s="29">
        <v>21153.09664</v>
      </c>
      <c r="F16" s="30">
        <v>2.7256305774316298</v>
      </c>
      <c r="G16" s="30"/>
      <c r="H16" s="30"/>
    </row>
    <row r="17" spans="1:8" x14ac:dyDescent="0.2">
      <c r="A17" s="27" t="s">
        <v>465</v>
      </c>
      <c r="B17" s="27" t="s">
        <v>464</v>
      </c>
      <c r="C17" s="27" t="s">
        <v>356</v>
      </c>
      <c r="D17" s="31">
        <v>2391632</v>
      </c>
      <c r="E17" s="29">
        <v>19916.315480000001</v>
      </c>
      <c r="F17" s="30">
        <v>2.5662681632821598</v>
      </c>
      <c r="G17" s="30"/>
      <c r="H17" s="30"/>
    </row>
    <row r="18" spans="1:8" x14ac:dyDescent="0.2">
      <c r="A18" s="27" t="s">
        <v>165</v>
      </c>
      <c r="B18" s="27" t="s">
        <v>164</v>
      </c>
      <c r="C18" s="27" t="s">
        <v>113</v>
      </c>
      <c r="D18" s="31">
        <v>3296838</v>
      </c>
      <c r="E18" s="29">
        <v>19657.396580000001</v>
      </c>
      <c r="F18" s="30">
        <v>2.5329058011218901</v>
      </c>
      <c r="G18" s="30"/>
      <c r="H18" s="30"/>
    </row>
    <row r="19" spans="1:8" x14ac:dyDescent="0.2">
      <c r="A19" s="27" t="s">
        <v>467</v>
      </c>
      <c r="B19" s="27" t="s">
        <v>466</v>
      </c>
      <c r="C19" s="27" t="s">
        <v>113</v>
      </c>
      <c r="D19" s="31">
        <v>3651225</v>
      </c>
      <c r="E19" s="29">
        <v>19243.781360000001</v>
      </c>
      <c r="F19" s="30">
        <v>2.47961042266693</v>
      </c>
      <c r="G19" s="30"/>
      <c r="H19" s="30"/>
    </row>
    <row r="20" spans="1:8" x14ac:dyDescent="0.2">
      <c r="A20" s="27" t="s">
        <v>469</v>
      </c>
      <c r="B20" s="27" t="s">
        <v>468</v>
      </c>
      <c r="C20" s="27" t="s">
        <v>142</v>
      </c>
      <c r="D20" s="31">
        <v>2730269</v>
      </c>
      <c r="E20" s="29">
        <v>19075.024369999999</v>
      </c>
      <c r="F20" s="30">
        <v>2.4578656530983198</v>
      </c>
      <c r="G20" s="30"/>
      <c r="H20" s="30"/>
    </row>
    <row r="21" spans="1:8" x14ac:dyDescent="0.2">
      <c r="A21" s="27" t="s">
        <v>181</v>
      </c>
      <c r="B21" s="27" t="s">
        <v>180</v>
      </c>
      <c r="C21" s="27" t="s">
        <v>95</v>
      </c>
      <c r="D21" s="31">
        <v>13160416</v>
      </c>
      <c r="E21" s="29">
        <v>19043.121950000001</v>
      </c>
      <c r="F21" s="30">
        <v>2.4537549447265898</v>
      </c>
      <c r="G21" s="30"/>
      <c r="H21" s="30"/>
    </row>
    <row r="22" spans="1:8" x14ac:dyDescent="0.2">
      <c r="A22" s="27" t="s">
        <v>471</v>
      </c>
      <c r="B22" s="27" t="s">
        <v>470</v>
      </c>
      <c r="C22" s="27" t="s">
        <v>98</v>
      </c>
      <c r="D22" s="31">
        <v>654815</v>
      </c>
      <c r="E22" s="29">
        <v>18957.876469999999</v>
      </c>
      <c r="F22" s="30">
        <v>2.4427708467086902</v>
      </c>
      <c r="G22" s="30"/>
      <c r="H22" s="30"/>
    </row>
    <row r="23" spans="1:8" x14ac:dyDescent="0.2">
      <c r="A23" s="27" t="s">
        <v>473</v>
      </c>
      <c r="B23" s="27" t="s">
        <v>472</v>
      </c>
      <c r="C23" s="27" t="s">
        <v>159</v>
      </c>
      <c r="D23" s="31">
        <v>10340848</v>
      </c>
      <c r="E23" s="29">
        <v>18644.548940000001</v>
      </c>
      <c r="F23" s="30">
        <v>2.4023977934837499</v>
      </c>
      <c r="G23" s="30"/>
      <c r="H23" s="30"/>
    </row>
    <row r="24" spans="1:8" x14ac:dyDescent="0.2">
      <c r="A24" s="27" t="s">
        <v>475</v>
      </c>
      <c r="B24" s="27" t="s">
        <v>474</v>
      </c>
      <c r="C24" s="27" t="s">
        <v>156</v>
      </c>
      <c r="D24" s="31">
        <v>14789858</v>
      </c>
      <c r="E24" s="29">
        <v>17703.460029999998</v>
      </c>
      <c r="F24" s="30">
        <v>2.2811360816487398</v>
      </c>
      <c r="G24" s="30"/>
      <c r="H24" s="30"/>
    </row>
    <row r="25" spans="1:8" x14ac:dyDescent="0.2">
      <c r="A25" s="27" t="s">
        <v>279</v>
      </c>
      <c r="B25" s="27" t="s">
        <v>278</v>
      </c>
      <c r="C25" s="27" t="s">
        <v>113</v>
      </c>
      <c r="D25" s="31">
        <v>2047427</v>
      </c>
      <c r="E25" s="29">
        <v>15941.26662</v>
      </c>
      <c r="F25" s="30">
        <v>2.0540729559330502</v>
      </c>
      <c r="G25" s="30"/>
      <c r="H25" s="30"/>
    </row>
    <row r="26" spans="1:8" x14ac:dyDescent="0.2">
      <c r="A26" s="27" t="s">
        <v>110</v>
      </c>
      <c r="B26" s="27" t="s">
        <v>109</v>
      </c>
      <c r="C26" s="27" t="s">
        <v>95</v>
      </c>
      <c r="D26" s="31">
        <v>800016</v>
      </c>
      <c r="E26" s="29">
        <v>15695.5139</v>
      </c>
      <c r="F26" s="30">
        <v>2.02240708972354</v>
      </c>
      <c r="G26" s="30"/>
      <c r="H26" s="30"/>
    </row>
    <row r="27" spans="1:8" x14ac:dyDescent="0.2">
      <c r="A27" s="27" t="s">
        <v>477</v>
      </c>
      <c r="B27" s="27" t="s">
        <v>476</v>
      </c>
      <c r="C27" s="27" t="s">
        <v>118</v>
      </c>
      <c r="D27" s="31">
        <v>482739</v>
      </c>
      <c r="E27" s="29">
        <v>15616.36528</v>
      </c>
      <c r="F27" s="30">
        <v>2.0122085877025402</v>
      </c>
      <c r="G27" s="30"/>
      <c r="H27" s="30"/>
    </row>
    <row r="28" spans="1:8" x14ac:dyDescent="0.2">
      <c r="A28" s="27" t="s">
        <v>479</v>
      </c>
      <c r="B28" s="27" t="s">
        <v>478</v>
      </c>
      <c r="C28" s="27" t="s">
        <v>149</v>
      </c>
      <c r="D28" s="31">
        <v>1535340</v>
      </c>
      <c r="E28" s="29">
        <v>15574.488960000001</v>
      </c>
      <c r="F28" s="30">
        <v>2.00681271681872</v>
      </c>
      <c r="G28" s="30"/>
      <c r="H28" s="30"/>
    </row>
    <row r="29" spans="1:8" x14ac:dyDescent="0.2">
      <c r="A29" s="27" t="s">
        <v>161</v>
      </c>
      <c r="B29" s="27" t="s">
        <v>160</v>
      </c>
      <c r="C29" s="27" t="s">
        <v>118</v>
      </c>
      <c r="D29" s="31">
        <v>2902529</v>
      </c>
      <c r="E29" s="29">
        <v>15422.58784</v>
      </c>
      <c r="F29" s="30">
        <v>1.98723986918963</v>
      </c>
      <c r="G29" s="30"/>
      <c r="H29" s="30"/>
    </row>
    <row r="30" spans="1:8" x14ac:dyDescent="0.2">
      <c r="A30" s="27" t="s">
        <v>481</v>
      </c>
      <c r="B30" s="27" t="s">
        <v>480</v>
      </c>
      <c r="C30" s="27" t="s">
        <v>137</v>
      </c>
      <c r="D30" s="31">
        <v>1705821</v>
      </c>
      <c r="E30" s="29">
        <v>14937.02159</v>
      </c>
      <c r="F30" s="30">
        <v>1.9246734165849499</v>
      </c>
      <c r="G30" s="30"/>
      <c r="H30" s="30"/>
    </row>
    <row r="31" spans="1:8" x14ac:dyDescent="0.2">
      <c r="A31" s="27" t="s">
        <v>483</v>
      </c>
      <c r="B31" s="27" t="s">
        <v>482</v>
      </c>
      <c r="C31" s="27" t="s">
        <v>127</v>
      </c>
      <c r="D31" s="31">
        <v>701491</v>
      </c>
      <c r="E31" s="29">
        <v>14732.71398</v>
      </c>
      <c r="F31" s="30">
        <v>1.8983478587484199</v>
      </c>
      <c r="G31" s="30">
        <v>1463.5</v>
      </c>
      <c r="H31" s="30">
        <v>0.18859999999999999</v>
      </c>
    </row>
    <row r="32" spans="1:8" x14ac:dyDescent="0.2">
      <c r="A32" s="27" t="s">
        <v>485</v>
      </c>
      <c r="B32" s="27" t="s">
        <v>484</v>
      </c>
      <c r="C32" s="27" t="s">
        <v>486</v>
      </c>
      <c r="D32" s="31">
        <v>1986228</v>
      </c>
      <c r="E32" s="29">
        <v>14702.059660000001</v>
      </c>
      <c r="F32" s="30">
        <v>1.89439797125231</v>
      </c>
      <c r="G32" s="30"/>
      <c r="H32" s="30"/>
    </row>
    <row r="33" spans="1:8" x14ac:dyDescent="0.2">
      <c r="A33" s="27" t="s">
        <v>176</v>
      </c>
      <c r="B33" s="27" t="s">
        <v>175</v>
      </c>
      <c r="C33" s="27" t="s">
        <v>168</v>
      </c>
      <c r="D33" s="31">
        <v>3864460</v>
      </c>
      <c r="E33" s="29">
        <v>14298.502</v>
      </c>
      <c r="F33" s="30">
        <v>1.8423985351143</v>
      </c>
      <c r="G33" s="30"/>
      <c r="H33" s="30"/>
    </row>
    <row r="34" spans="1:8" x14ac:dyDescent="0.2">
      <c r="A34" s="27" t="s">
        <v>488</v>
      </c>
      <c r="B34" s="27" t="s">
        <v>487</v>
      </c>
      <c r="C34" s="27" t="s">
        <v>422</v>
      </c>
      <c r="D34" s="31">
        <v>2260126</v>
      </c>
      <c r="E34" s="29">
        <v>14012.781199999999</v>
      </c>
      <c r="F34" s="30">
        <v>1.80558267962317</v>
      </c>
      <c r="G34" s="30"/>
      <c r="H34" s="30"/>
    </row>
    <row r="35" spans="1:8" x14ac:dyDescent="0.2">
      <c r="A35" s="27" t="s">
        <v>251</v>
      </c>
      <c r="B35" s="27" t="s">
        <v>250</v>
      </c>
      <c r="C35" s="27" t="s">
        <v>142</v>
      </c>
      <c r="D35" s="31">
        <v>11253507</v>
      </c>
      <c r="E35" s="29">
        <v>13644.87724</v>
      </c>
      <c r="F35" s="30">
        <v>1.75817731387459</v>
      </c>
      <c r="G35" s="30"/>
      <c r="H35" s="30"/>
    </row>
    <row r="36" spans="1:8" x14ac:dyDescent="0.2">
      <c r="A36" s="27" t="s">
        <v>490</v>
      </c>
      <c r="B36" s="27" t="s">
        <v>489</v>
      </c>
      <c r="C36" s="27" t="s">
        <v>137</v>
      </c>
      <c r="D36" s="31">
        <v>6544174</v>
      </c>
      <c r="E36" s="29">
        <v>13386.10792</v>
      </c>
      <c r="F36" s="30">
        <v>1.7248342254797</v>
      </c>
      <c r="G36" s="30"/>
      <c r="H36" s="30"/>
    </row>
    <row r="37" spans="1:8" x14ac:dyDescent="0.2">
      <c r="A37" s="27" t="s">
        <v>492</v>
      </c>
      <c r="B37" s="27" t="s">
        <v>491</v>
      </c>
      <c r="C37" s="27" t="s">
        <v>142</v>
      </c>
      <c r="D37" s="31">
        <v>576465</v>
      </c>
      <c r="E37" s="29">
        <v>13039.638300000001</v>
      </c>
      <c r="F37" s="30">
        <v>1.68019072923446</v>
      </c>
      <c r="G37" s="30"/>
      <c r="H37" s="30"/>
    </row>
    <row r="38" spans="1:8" x14ac:dyDescent="0.2">
      <c r="A38" s="27" t="s">
        <v>144</v>
      </c>
      <c r="B38" s="27" t="s">
        <v>143</v>
      </c>
      <c r="C38" s="27" t="s">
        <v>124</v>
      </c>
      <c r="D38" s="31">
        <v>3725151</v>
      </c>
      <c r="E38" s="29">
        <v>11670.898080000001</v>
      </c>
      <c r="F38" s="30">
        <v>1.5038250528663999</v>
      </c>
      <c r="G38" s="30"/>
      <c r="H38" s="30"/>
    </row>
    <row r="39" spans="1:8" x14ac:dyDescent="0.2">
      <c r="A39" s="27" t="s">
        <v>494</v>
      </c>
      <c r="B39" s="27" t="s">
        <v>493</v>
      </c>
      <c r="C39" s="27" t="s">
        <v>156</v>
      </c>
      <c r="D39" s="31">
        <v>609918</v>
      </c>
      <c r="E39" s="29">
        <v>11260.91603</v>
      </c>
      <c r="F39" s="30">
        <v>1.4509978176537099</v>
      </c>
      <c r="G39" s="30"/>
      <c r="H39" s="30"/>
    </row>
    <row r="40" spans="1:8" x14ac:dyDescent="0.2">
      <c r="A40" s="27" t="s">
        <v>242</v>
      </c>
      <c r="B40" s="27" t="s">
        <v>241</v>
      </c>
      <c r="C40" s="27" t="s">
        <v>137</v>
      </c>
      <c r="D40" s="31">
        <v>68736</v>
      </c>
      <c r="E40" s="29">
        <v>11113.58016</v>
      </c>
      <c r="F40" s="30">
        <v>1.43201321415764</v>
      </c>
      <c r="G40" s="30"/>
      <c r="H40" s="30"/>
    </row>
    <row r="41" spans="1:8" x14ac:dyDescent="0.2">
      <c r="A41" s="27" t="s">
        <v>439</v>
      </c>
      <c r="B41" s="27" t="s">
        <v>438</v>
      </c>
      <c r="C41" s="27" t="s">
        <v>277</v>
      </c>
      <c r="D41" s="31">
        <v>1898063</v>
      </c>
      <c r="E41" s="29">
        <v>10868.30874</v>
      </c>
      <c r="F41" s="30">
        <v>1.4004093646835201</v>
      </c>
      <c r="G41" s="30"/>
      <c r="H41" s="30"/>
    </row>
    <row r="42" spans="1:8" x14ac:dyDescent="0.2">
      <c r="A42" s="27" t="s">
        <v>244</v>
      </c>
      <c r="B42" s="27" t="s">
        <v>243</v>
      </c>
      <c r="C42" s="27" t="s">
        <v>95</v>
      </c>
      <c r="D42" s="31">
        <v>5634341</v>
      </c>
      <c r="E42" s="29">
        <v>10291.12384</v>
      </c>
      <c r="F42" s="30">
        <v>1.3260376148141899</v>
      </c>
      <c r="G42" s="30"/>
      <c r="H42" s="30"/>
    </row>
    <row r="43" spans="1:8" x14ac:dyDescent="0.2">
      <c r="A43" s="27" t="s">
        <v>148</v>
      </c>
      <c r="B43" s="27" t="s">
        <v>147</v>
      </c>
      <c r="C43" s="27" t="s">
        <v>149</v>
      </c>
      <c r="D43" s="31">
        <v>3856067</v>
      </c>
      <c r="E43" s="29">
        <v>9836.8269170000003</v>
      </c>
      <c r="F43" s="30">
        <v>1.26750029492976</v>
      </c>
      <c r="G43" s="30"/>
      <c r="H43" s="30"/>
    </row>
    <row r="44" spans="1:8" x14ac:dyDescent="0.2">
      <c r="A44" s="27" t="s">
        <v>496</v>
      </c>
      <c r="B44" s="27" t="s">
        <v>495</v>
      </c>
      <c r="C44" s="27" t="s">
        <v>121</v>
      </c>
      <c r="D44" s="31">
        <v>458468</v>
      </c>
      <c r="E44" s="29">
        <v>8610.9459760000009</v>
      </c>
      <c r="F44" s="30">
        <v>1.10954240186355</v>
      </c>
      <c r="G44" s="30"/>
      <c r="H44" s="30"/>
    </row>
    <row r="45" spans="1:8" x14ac:dyDescent="0.2">
      <c r="A45" s="27" t="s">
        <v>498</v>
      </c>
      <c r="B45" s="27" t="s">
        <v>497</v>
      </c>
      <c r="C45" s="27" t="s">
        <v>98</v>
      </c>
      <c r="D45" s="31">
        <v>203304</v>
      </c>
      <c r="E45" s="29">
        <v>8414.3459519999997</v>
      </c>
      <c r="F45" s="30">
        <v>1.0842099861866501</v>
      </c>
      <c r="G45" s="30"/>
      <c r="H45" s="30"/>
    </row>
    <row r="46" spans="1:8" x14ac:dyDescent="0.2">
      <c r="A46" s="27" t="s">
        <v>136</v>
      </c>
      <c r="B46" s="27" t="s">
        <v>135</v>
      </c>
      <c r="C46" s="27" t="s">
        <v>137</v>
      </c>
      <c r="D46" s="31">
        <v>386879</v>
      </c>
      <c r="E46" s="29">
        <v>8413.6510529999996</v>
      </c>
      <c r="F46" s="30">
        <v>1.0841204466740699</v>
      </c>
      <c r="G46" s="30"/>
      <c r="H46" s="30"/>
    </row>
    <row r="47" spans="1:8" x14ac:dyDescent="0.2">
      <c r="A47" s="27" t="s">
        <v>500</v>
      </c>
      <c r="B47" s="27" t="s">
        <v>499</v>
      </c>
      <c r="C47" s="27" t="s">
        <v>277</v>
      </c>
      <c r="D47" s="31">
        <v>832234</v>
      </c>
      <c r="E47" s="29">
        <v>7800.5292820000004</v>
      </c>
      <c r="F47" s="30">
        <v>1.0051181391080699</v>
      </c>
      <c r="G47" s="30"/>
      <c r="H47" s="30"/>
    </row>
    <row r="48" spans="1:8" x14ac:dyDescent="0.2">
      <c r="A48" s="27" t="s">
        <v>502</v>
      </c>
      <c r="B48" s="27" t="s">
        <v>501</v>
      </c>
      <c r="C48" s="27" t="s">
        <v>356</v>
      </c>
      <c r="D48" s="31">
        <v>821062</v>
      </c>
      <c r="E48" s="29">
        <v>7782.4361669999998</v>
      </c>
      <c r="F48" s="30">
        <v>1.0027867949874301</v>
      </c>
      <c r="G48" s="30"/>
      <c r="H48" s="30"/>
    </row>
    <row r="49" spans="1:10" x14ac:dyDescent="0.2">
      <c r="A49" s="27" t="s">
        <v>504</v>
      </c>
      <c r="B49" s="27" t="s">
        <v>503</v>
      </c>
      <c r="C49" s="27" t="s">
        <v>121</v>
      </c>
      <c r="D49" s="31">
        <v>583720</v>
      </c>
      <c r="E49" s="29">
        <v>6660.8289199999999</v>
      </c>
      <c r="F49" s="30">
        <v>0.85826483395638198</v>
      </c>
      <c r="G49" s="30"/>
      <c r="H49" s="30"/>
    </row>
    <row r="50" spans="1:10" x14ac:dyDescent="0.2">
      <c r="A50" s="27" t="s">
        <v>397</v>
      </c>
      <c r="B50" s="27" t="s">
        <v>396</v>
      </c>
      <c r="C50" s="27" t="s">
        <v>95</v>
      </c>
      <c r="D50" s="31">
        <v>12530441</v>
      </c>
      <c r="E50" s="29">
        <v>6008.3464599999998</v>
      </c>
      <c r="F50" s="30">
        <v>0.77419080099182502</v>
      </c>
      <c r="G50" s="30"/>
      <c r="H50" s="30"/>
    </row>
    <row r="51" spans="1:10" x14ac:dyDescent="0.2">
      <c r="A51" s="27" t="s">
        <v>506</v>
      </c>
      <c r="B51" s="27" t="s">
        <v>505</v>
      </c>
      <c r="C51" s="27" t="s">
        <v>249</v>
      </c>
      <c r="D51" s="31">
        <v>149936</v>
      </c>
      <c r="E51" s="29">
        <v>4302.4135200000001</v>
      </c>
      <c r="F51" s="30">
        <v>0.55437698065881202</v>
      </c>
      <c r="G51" s="30"/>
      <c r="H51" s="30"/>
    </row>
    <row r="52" spans="1:10" x14ac:dyDescent="0.2">
      <c r="A52" s="27" t="s">
        <v>508</v>
      </c>
      <c r="B52" s="27" t="s">
        <v>507</v>
      </c>
      <c r="C52" s="27" t="s">
        <v>226</v>
      </c>
      <c r="D52" s="31">
        <v>2053763</v>
      </c>
      <c r="E52" s="29">
        <v>4065.423859</v>
      </c>
      <c r="F52" s="30">
        <v>0.52384025700317005</v>
      </c>
      <c r="G52" s="30"/>
      <c r="H52" s="30"/>
    </row>
    <row r="53" spans="1:10" x14ac:dyDescent="0.2">
      <c r="A53" s="27" t="s">
        <v>411</v>
      </c>
      <c r="B53" s="27" t="s">
        <v>410</v>
      </c>
      <c r="C53" s="27" t="s">
        <v>277</v>
      </c>
      <c r="D53" s="31">
        <v>44595</v>
      </c>
      <c r="E53" s="29">
        <v>3882.35151</v>
      </c>
      <c r="F53" s="30">
        <v>0.50025091683190404</v>
      </c>
      <c r="G53" s="30"/>
      <c r="H53" s="30"/>
    </row>
    <row r="54" spans="1:10" x14ac:dyDescent="0.2">
      <c r="A54" s="27" t="s">
        <v>510</v>
      </c>
      <c r="B54" s="27" t="s">
        <v>509</v>
      </c>
      <c r="C54" s="27" t="s">
        <v>124</v>
      </c>
      <c r="D54" s="31">
        <v>703992</v>
      </c>
      <c r="E54" s="29">
        <v>3409.0812599999999</v>
      </c>
      <c r="F54" s="30">
        <v>0.439268835260479</v>
      </c>
      <c r="G54" s="30"/>
      <c r="H54" s="30"/>
    </row>
    <row r="55" spans="1:10" x14ac:dyDescent="0.2">
      <c r="A55" s="27" t="s">
        <v>512</v>
      </c>
      <c r="B55" s="27" t="s">
        <v>511</v>
      </c>
      <c r="C55" s="27" t="s">
        <v>291</v>
      </c>
      <c r="D55" s="31">
        <v>2041810</v>
      </c>
      <c r="E55" s="29">
        <v>3045.3596149999998</v>
      </c>
      <c r="F55" s="30">
        <v>0.39240237149124202</v>
      </c>
      <c r="G55" s="30"/>
      <c r="H55" s="30"/>
    </row>
    <row r="56" spans="1:10" x14ac:dyDescent="0.2">
      <c r="A56" s="27" t="s">
        <v>139</v>
      </c>
      <c r="B56" s="27" t="s">
        <v>138</v>
      </c>
      <c r="C56" s="27" t="s">
        <v>113</v>
      </c>
      <c r="D56" s="31">
        <v>95469</v>
      </c>
      <c r="E56" s="29">
        <v>1436.1879019999999</v>
      </c>
      <c r="F56" s="30">
        <v>0.18505648261570901</v>
      </c>
      <c r="G56" s="30"/>
      <c r="H56" s="30"/>
    </row>
    <row r="57" spans="1:10" x14ac:dyDescent="0.2">
      <c r="A57" s="27" t="s">
        <v>313</v>
      </c>
      <c r="B57" s="27" t="s">
        <v>312</v>
      </c>
      <c r="C57" s="27" t="s">
        <v>149</v>
      </c>
      <c r="D57" s="31">
        <v>18278</v>
      </c>
      <c r="E57" s="29">
        <v>1363.520522</v>
      </c>
      <c r="F57" s="30">
        <v>0.17569310493722301</v>
      </c>
      <c r="G57" s="30"/>
      <c r="H57" s="30"/>
    </row>
    <row r="58" spans="1:10" x14ac:dyDescent="0.2">
      <c r="A58" s="27" t="s">
        <v>513</v>
      </c>
      <c r="B58" s="27" t="s">
        <v>472</v>
      </c>
      <c r="C58" s="27" t="s">
        <v>159</v>
      </c>
      <c r="D58" s="31">
        <v>1148983</v>
      </c>
      <c r="E58" s="29">
        <v>358.48269599999998</v>
      </c>
      <c r="F58" s="30">
        <v>4.6191411797839199E-2</v>
      </c>
      <c r="G58" s="30"/>
      <c r="H58" s="30"/>
    </row>
    <row r="59" spans="1:10" x14ac:dyDescent="0.2">
      <c r="A59" s="26" t="s">
        <v>33</v>
      </c>
      <c r="B59" s="26"/>
      <c r="C59" s="26"/>
      <c r="D59" s="32"/>
      <c r="E59" s="33">
        <f>SUM(E7:E58)</f>
        <v>746420.12091099995</v>
      </c>
      <c r="F59" s="34">
        <f>SUM(F7:F58)</f>
        <v>96.178140713360591</v>
      </c>
      <c r="G59" s="34">
        <f>SUM(G7:G58)</f>
        <v>1463.5</v>
      </c>
      <c r="H59" s="34">
        <f>SUM(H7:H58)</f>
        <v>0.18859999999999999</v>
      </c>
      <c r="I59" s="18"/>
      <c r="J59" s="18"/>
    </row>
    <row r="60" spans="1:10" x14ac:dyDescent="0.2">
      <c r="A60" s="27"/>
      <c r="B60" s="27"/>
      <c r="C60" s="27"/>
      <c r="D60" s="28"/>
      <c r="E60" s="29"/>
      <c r="F60" s="30"/>
      <c r="G60" s="30"/>
      <c r="H60" s="30"/>
    </row>
    <row r="61" spans="1:10" x14ac:dyDescent="0.2">
      <c r="A61" s="26" t="s">
        <v>214</v>
      </c>
      <c r="B61" s="27"/>
      <c r="C61" s="27"/>
      <c r="D61" s="28"/>
      <c r="E61" s="29"/>
      <c r="F61" s="30"/>
      <c r="G61" s="30"/>
      <c r="H61" s="30"/>
    </row>
    <row r="62" spans="1:10" x14ac:dyDescent="0.2">
      <c r="A62" s="27"/>
      <c r="B62" s="27" t="s">
        <v>724</v>
      </c>
      <c r="C62" s="27" t="s">
        <v>142</v>
      </c>
      <c r="D62" s="31">
        <v>8100</v>
      </c>
      <c r="E62" s="29">
        <v>8.0999999999999996E-4</v>
      </c>
      <c r="F62" s="30">
        <v>1.0437057066835301E-7</v>
      </c>
      <c r="G62" s="30"/>
      <c r="H62" s="30"/>
    </row>
    <row r="63" spans="1:10" x14ac:dyDescent="0.2">
      <c r="A63" s="26" t="s">
        <v>33</v>
      </c>
      <c r="B63" s="26"/>
      <c r="C63" s="26"/>
      <c r="D63" s="32"/>
      <c r="E63" s="33">
        <f>SUM(E61:E62)</f>
        <v>8.0999999999999996E-4</v>
      </c>
      <c r="F63" s="34">
        <f>SUM(F61:F62)</f>
        <v>1.0437057066835301E-7</v>
      </c>
      <c r="G63" s="34"/>
      <c r="H63" s="34"/>
      <c r="I63" s="18"/>
      <c r="J63" s="18"/>
    </row>
    <row r="64" spans="1:10" x14ac:dyDescent="0.2">
      <c r="A64" s="27"/>
      <c r="B64" s="27"/>
      <c r="C64" s="27"/>
      <c r="D64" s="28"/>
      <c r="E64" s="29"/>
      <c r="F64" s="30"/>
      <c r="G64" s="30"/>
      <c r="H64" s="30"/>
    </row>
    <row r="65" spans="1:10" x14ac:dyDescent="0.2">
      <c r="A65" s="26" t="s">
        <v>35</v>
      </c>
      <c r="B65" s="26"/>
      <c r="C65" s="26"/>
      <c r="D65" s="32"/>
      <c r="E65" s="33">
        <f>E59+E63</f>
        <v>746420.12172099994</v>
      </c>
      <c r="F65" s="34">
        <f>F59+F63</f>
        <v>96.178140817731162</v>
      </c>
      <c r="G65" s="34"/>
      <c r="H65" s="34"/>
      <c r="I65" s="18"/>
      <c r="J65" s="18"/>
    </row>
    <row r="66" spans="1:10" x14ac:dyDescent="0.2">
      <c r="A66" s="26"/>
      <c r="B66" s="26"/>
      <c r="C66" s="26"/>
      <c r="D66" s="32"/>
      <c r="E66" s="33"/>
      <c r="F66" s="34"/>
      <c r="G66" s="34"/>
      <c r="H66" s="34"/>
      <c r="I66" s="18"/>
      <c r="J66" s="18"/>
    </row>
    <row r="67" spans="1:10" x14ac:dyDescent="0.2">
      <c r="A67" s="26" t="s">
        <v>1218</v>
      </c>
      <c r="B67" s="26"/>
      <c r="C67" s="26"/>
      <c r="D67" s="26"/>
      <c r="E67" s="33">
        <v>1891.87</v>
      </c>
      <c r="F67" s="34">
        <v>0.24377228583992222</v>
      </c>
      <c r="G67" s="34"/>
      <c r="H67" s="34"/>
      <c r="I67" s="18"/>
      <c r="J67" s="18"/>
    </row>
    <row r="68" spans="1:10" x14ac:dyDescent="0.2">
      <c r="A68" s="26" t="s">
        <v>37</v>
      </c>
      <c r="B68" s="26"/>
      <c r="C68" s="26"/>
      <c r="D68" s="26"/>
      <c r="E68" s="33">
        <f>E70-(E59+E63)-E67</f>
        <v>27768.846788400082</v>
      </c>
      <c r="F68" s="33">
        <f>F70-(F59+F63)-F67</f>
        <v>3.5780868964289159</v>
      </c>
      <c r="G68" s="34"/>
      <c r="H68" s="34"/>
      <c r="I68" s="18"/>
      <c r="J68" s="18"/>
    </row>
    <row r="69" spans="1:10" x14ac:dyDescent="0.2">
      <c r="A69" s="26"/>
      <c r="B69" s="26"/>
      <c r="C69" s="26"/>
      <c r="D69" s="32"/>
      <c r="E69" s="33"/>
      <c r="F69" s="34"/>
      <c r="G69" s="34"/>
      <c r="H69" s="34"/>
      <c r="I69" s="18"/>
      <c r="J69" s="18"/>
    </row>
    <row r="70" spans="1:10" x14ac:dyDescent="0.2">
      <c r="A70" s="35" t="s">
        <v>36</v>
      </c>
      <c r="B70" s="35"/>
      <c r="C70" s="35"/>
      <c r="D70" s="36"/>
      <c r="E70" s="37">
        <v>776080.83850940003</v>
      </c>
      <c r="F70" s="38">
        <v>100</v>
      </c>
      <c r="G70" s="38"/>
      <c r="H70" s="38"/>
      <c r="I70" s="18"/>
      <c r="J70" s="18"/>
    </row>
    <row r="71" spans="1:10" x14ac:dyDescent="0.2">
      <c r="H71" s="20" t="s">
        <v>50</v>
      </c>
    </row>
    <row r="72" spans="1:10" x14ac:dyDescent="0.2">
      <c r="A72" s="50" t="s">
        <v>38</v>
      </c>
      <c r="F72" s="20"/>
      <c r="G72" s="20"/>
    </row>
    <row r="73" spans="1:10" x14ac:dyDescent="0.2">
      <c r="A73" s="50" t="s">
        <v>725</v>
      </c>
    </row>
    <row r="74" spans="1:10" x14ac:dyDescent="0.2">
      <c r="A74" s="50"/>
    </row>
    <row r="75" spans="1:10" x14ac:dyDescent="0.2">
      <c r="A75" s="18" t="s">
        <v>39</v>
      </c>
    </row>
    <row r="76" spans="1:10" x14ac:dyDescent="0.2">
      <c r="A76" s="18" t="s">
        <v>40</v>
      </c>
    </row>
    <row r="77" spans="1:10" x14ac:dyDescent="0.2">
      <c r="A77" s="18" t="s">
        <v>41</v>
      </c>
      <c r="B77" s="18"/>
      <c r="C77" s="39" t="s">
        <v>43</v>
      </c>
      <c r="D77" s="19" t="s">
        <v>42</v>
      </c>
    </row>
    <row r="78" spans="1:10" x14ac:dyDescent="0.2">
      <c r="A78" s="9" t="s">
        <v>66</v>
      </c>
      <c r="C78" s="40">
        <v>1331.4491</v>
      </c>
      <c r="D78" s="40">
        <v>1490.0630000000001</v>
      </c>
    </row>
    <row r="79" spans="1:10" x14ac:dyDescent="0.2">
      <c r="A79" s="9" t="s">
        <v>72</v>
      </c>
      <c r="C79" s="40">
        <v>69.892899999999997</v>
      </c>
      <c r="D79" s="40">
        <v>71.793700000000001</v>
      </c>
    </row>
    <row r="80" spans="1:10" x14ac:dyDescent="0.2">
      <c r="A80" s="9" t="s">
        <v>69</v>
      </c>
      <c r="C80" s="40">
        <v>1447.0207</v>
      </c>
      <c r="D80" s="40">
        <v>1625.7493999999999</v>
      </c>
    </row>
    <row r="81" spans="1:4" x14ac:dyDescent="0.2">
      <c r="A81" s="9" t="s">
        <v>73</v>
      </c>
      <c r="C81" s="40">
        <v>78.904899999999998</v>
      </c>
      <c r="D81" s="40">
        <v>82.203599999999994</v>
      </c>
    </row>
    <row r="83" spans="1:4" x14ac:dyDescent="0.2">
      <c r="A83" s="18" t="s">
        <v>45</v>
      </c>
    </row>
    <row r="84" spans="1:4" x14ac:dyDescent="0.2">
      <c r="A84" s="82" t="s">
        <v>63</v>
      </c>
      <c r="B84" s="83"/>
      <c r="C84" s="43" t="s">
        <v>64</v>
      </c>
    </row>
    <row r="85" spans="1:4" x14ac:dyDescent="0.2">
      <c r="A85" s="78" t="s">
        <v>72</v>
      </c>
      <c r="B85" s="79"/>
      <c r="C85" s="44">
        <v>6</v>
      </c>
    </row>
    <row r="86" spans="1:4" x14ac:dyDescent="0.2">
      <c r="A86" s="78" t="s">
        <v>73</v>
      </c>
      <c r="B86" s="79"/>
      <c r="C86" s="44">
        <v>6</v>
      </c>
    </row>
    <row r="87" spans="1:4" x14ac:dyDescent="0.2">
      <c r="A87" s="9" t="s">
        <v>65</v>
      </c>
    </row>
    <row r="88" spans="1:4" x14ac:dyDescent="0.2">
      <c r="A88" s="9" t="s">
        <v>44</v>
      </c>
    </row>
    <row r="90" spans="1:4" x14ac:dyDescent="0.2">
      <c r="A90" s="47" t="s">
        <v>728</v>
      </c>
      <c r="D90" s="48" t="s">
        <v>739</v>
      </c>
    </row>
    <row r="92" spans="1:4" x14ac:dyDescent="0.2">
      <c r="A92" s="18" t="s">
        <v>719</v>
      </c>
      <c r="D92" s="42">
        <f>H59</f>
        <v>0.18859999999999999</v>
      </c>
    </row>
    <row r="94" spans="1:4" x14ac:dyDescent="0.2">
      <c r="A94" s="18" t="s">
        <v>720</v>
      </c>
      <c r="D94" s="45">
        <v>8.5300000000000001E-2</v>
      </c>
    </row>
    <row r="96" spans="1:4" x14ac:dyDescent="0.2">
      <c r="A96" s="18" t="s">
        <v>740</v>
      </c>
      <c r="D96" s="41" t="s">
        <v>729</v>
      </c>
    </row>
    <row r="97" spans="1:7" x14ac:dyDescent="0.2">
      <c r="A97" s="9" t="s">
        <v>49</v>
      </c>
    </row>
    <row r="98" spans="1:7" x14ac:dyDescent="0.2">
      <c r="A98" s="49" t="s">
        <v>726</v>
      </c>
    </row>
    <row r="100" spans="1:7" x14ac:dyDescent="0.2">
      <c r="A100" s="18" t="s">
        <v>1200</v>
      </c>
      <c r="D100" s="9"/>
      <c r="F100" s="57"/>
      <c r="G100" s="9"/>
    </row>
    <row r="101" spans="1:7" x14ac:dyDescent="0.2">
      <c r="A101" s="18"/>
      <c r="D101" s="9"/>
      <c r="F101" s="57"/>
      <c r="G101" s="9"/>
    </row>
    <row r="102" spans="1:7" x14ac:dyDescent="0.2">
      <c r="A102" s="47" t="s">
        <v>805</v>
      </c>
      <c r="D102" s="9"/>
      <c r="F102" s="57"/>
      <c r="G102" s="9"/>
    </row>
    <row r="103" spans="1:7" x14ac:dyDescent="0.2">
      <c r="A103" s="61"/>
      <c r="D103" s="9"/>
      <c r="F103" s="57"/>
      <c r="G103" s="9"/>
    </row>
    <row r="104" spans="1:7" x14ac:dyDescent="0.2">
      <c r="A104" s="58"/>
      <c r="D104" s="9"/>
      <c r="F104" s="57"/>
      <c r="G104" s="9"/>
    </row>
    <row r="105" spans="1:7" x14ac:dyDescent="0.2">
      <c r="A105" s="58"/>
      <c r="D105" s="9"/>
      <c r="F105" s="57"/>
      <c r="G105" s="9"/>
    </row>
    <row r="106" spans="1:7" x14ac:dyDescent="0.2">
      <c r="A106" s="58"/>
      <c r="D106" s="9"/>
      <c r="F106" s="57"/>
      <c r="G106" s="9"/>
    </row>
    <row r="107" spans="1:7" x14ac:dyDescent="0.2">
      <c r="A107" s="58"/>
      <c r="D107" s="9"/>
      <c r="F107" s="57"/>
      <c r="G107" s="9"/>
    </row>
    <row r="108" spans="1:7" x14ac:dyDescent="0.2">
      <c r="A108" s="58"/>
      <c r="D108" s="9"/>
      <c r="F108" s="57"/>
      <c r="G108" s="9"/>
    </row>
    <row r="109" spans="1:7" x14ac:dyDescent="0.2">
      <c r="A109" s="58"/>
      <c r="D109" s="9"/>
      <c r="F109" s="57"/>
      <c r="G109" s="9"/>
    </row>
    <row r="110" spans="1:7" x14ac:dyDescent="0.2">
      <c r="A110" s="58"/>
      <c r="D110" s="9"/>
      <c r="F110" s="57"/>
      <c r="G110" s="9"/>
    </row>
    <row r="111" spans="1:7" x14ac:dyDescent="0.2">
      <c r="A111" s="58"/>
      <c r="D111" s="9"/>
      <c r="F111" s="57"/>
      <c r="G111" s="9"/>
    </row>
    <row r="112" spans="1:7" x14ac:dyDescent="0.2">
      <c r="A112" s="58"/>
      <c r="D112" s="9"/>
      <c r="F112" s="57"/>
      <c r="G112" s="9"/>
    </row>
    <row r="113" spans="1:7" x14ac:dyDescent="0.2">
      <c r="A113" s="58"/>
      <c r="D113" s="9"/>
      <c r="F113" s="57"/>
      <c r="G113" s="9"/>
    </row>
    <row r="114" spans="1:7" x14ac:dyDescent="0.2">
      <c r="A114" s="58"/>
      <c r="D114" s="9"/>
      <c r="F114" s="57"/>
      <c r="G114" s="9"/>
    </row>
    <row r="115" spans="1:7" x14ac:dyDescent="0.2">
      <c r="A115" s="58"/>
      <c r="D115" s="9"/>
      <c r="F115" s="57"/>
      <c r="G115" s="9"/>
    </row>
    <row r="116" spans="1:7" x14ac:dyDescent="0.2">
      <c r="A116" s="47" t="s">
        <v>1199</v>
      </c>
      <c r="D116" s="9"/>
      <c r="F116" s="57"/>
      <c r="G116" s="9"/>
    </row>
    <row r="117" spans="1:7" x14ac:dyDescent="0.2">
      <c r="A117" s="58"/>
      <c r="D117" s="9"/>
      <c r="F117" s="57"/>
      <c r="G117" s="9"/>
    </row>
    <row r="118" spans="1:7" x14ac:dyDescent="0.2">
      <c r="A118" s="47" t="s">
        <v>807</v>
      </c>
      <c r="D118" s="9"/>
      <c r="F118" s="57"/>
      <c r="G118" s="9"/>
    </row>
    <row r="119" spans="1:7" x14ac:dyDescent="0.2">
      <c r="A119" s="58"/>
      <c r="D119" s="9"/>
      <c r="F119" s="57"/>
      <c r="G119" s="9"/>
    </row>
    <row r="120" spans="1:7" x14ac:dyDescent="0.2">
      <c r="A120" s="58"/>
      <c r="D120" s="9"/>
      <c r="F120" s="57"/>
      <c r="G120" s="9"/>
    </row>
    <row r="121" spans="1:7" x14ac:dyDescent="0.2">
      <c r="A121" s="58"/>
      <c r="D121" s="9"/>
      <c r="F121" s="57"/>
      <c r="G121" s="9"/>
    </row>
    <row r="122" spans="1:7" x14ac:dyDescent="0.2">
      <c r="A122" s="58"/>
      <c r="D122" s="9"/>
      <c r="F122" s="57"/>
      <c r="G122" s="9"/>
    </row>
    <row r="123" spans="1:7" x14ac:dyDescent="0.2">
      <c r="A123" s="58"/>
      <c r="D123" s="9"/>
      <c r="F123" s="57"/>
      <c r="G123" s="9"/>
    </row>
    <row r="124" spans="1:7" x14ac:dyDescent="0.2">
      <c r="A124" s="58"/>
      <c r="D124" s="9"/>
      <c r="F124" s="57"/>
      <c r="G124" s="9"/>
    </row>
    <row r="125" spans="1:7" x14ac:dyDescent="0.2">
      <c r="A125" s="58"/>
      <c r="D125" s="9"/>
      <c r="F125" s="57"/>
      <c r="G125" s="9"/>
    </row>
    <row r="126" spans="1:7" x14ac:dyDescent="0.2">
      <c r="A126" s="58"/>
      <c r="D126" s="9"/>
      <c r="F126" s="57"/>
      <c r="G126" s="9"/>
    </row>
    <row r="127" spans="1:7" x14ac:dyDescent="0.2">
      <c r="A127" s="58"/>
      <c r="D127" s="9"/>
      <c r="F127" s="57"/>
      <c r="G127" s="9"/>
    </row>
    <row r="128" spans="1:7" x14ac:dyDescent="0.2">
      <c r="A128" s="58"/>
      <c r="D128" s="9"/>
      <c r="F128" s="57"/>
      <c r="G128" s="9"/>
    </row>
    <row r="129" spans="1:7" x14ac:dyDescent="0.2">
      <c r="A129" s="58"/>
      <c r="D129" s="9"/>
      <c r="F129" s="57"/>
      <c r="G129" s="9"/>
    </row>
    <row r="130" spans="1:7" x14ac:dyDescent="0.2">
      <c r="A130" s="58"/>
      <c r="D130" s="9"/>
      <c r="F130" s="57"/>
      <c r="G130" s="9"/>
    </row>
    <row r="131" spans="1:7" x14ac:dyDescent="0.2">
      <c r="D131" s="9"/>
      <c r="F131" s="57"/>
      <c r="G131" s="9"/>
    </row>
    <row r="132" spans="1:7" x14ac:dyDescent="0.2">
      <c r="D132" s="9"/>
      <c r="F132" s="57"/>
      <c r="G132" s="9"/>
    </row>
    <row r="133" spans="1:7" x14ac:dyDescent="0.2">
      <c r="D133" s="9"/>
      <c r="F133" s="57"/>
      <c r="G133" s="9"/>
    </row>
    <row r="134" spans="1:7" x14ac:dyDescent="0.2">
      <c r="D134" s="9"/>
      <c r="F134" s="57"/>
      <c r="G134" s="9"/>
    </row>
    <row r="135" spans="1:7" x14ac:dyDescent="0.2">
      <c r="D135" s="9"/>
      <c r="F135" s="57"/>
      <c r="G135" s="9"/>
    </row>
    <row r="136" spans="1:7" x14ac:dyDescent="0.2">
      <c r="D136" s="9"/>
      <c r="F136" s="57"/>
      <c r="G136" s="9"/>
    </row>
  </sheetData>
  <mergeCells count="4">
    <mergeCell ref="A84:B84"/>
    <mergeCell ref="A85:B85"/>
    <mergeCell ref="A86:B86"/>
    <mergeCell ref="A1:H1"/>
  </mergeCells>
  <conditionalFormatting sqref="F2:G3 F5:G58 H71 F72:G99 F60:G66 F59 F137:G65541 F69:G70 G67:G68">
    <cfRule type="cellIs" dxfId="73" priority="6" stopIfTrue="1" operator="between">
      <formula>0.009</formula>
      <formula>-0.009</formula>
    </cfRule>
  </conditionalFormatting>
  <conditionalFormatting sqref="H5:H70">
    <cfRule type="cellIs" dxfId="72" priority="5" stopIfTrue="1" operator="between">
      <formula>0.009</formula>
      <formula>-0.009</formula>
    </cfRule>
  </conditionalFormatting>
  <conditionalFormatting sqref="G59">
    <cfRule type="cellIs" dxfId="71" priority="4" stopIfTrue="1" operator="between">
      <formula>0.009</formula>
      <formula>-0.009</formula>
    </cfRule>
  </conditionalFormatting>
  <conditionalFormatting sqref="F132:F136">
    <cfRule type="cellIs" dxfId="70" priority="3" stopIfTrue="1" operator="between">
      <formula>0.009</formula>
      <formula>-0.009</formula>
    </cfRule>
  </conditionalFormatting>
  <conditionalFormatting sqref="F100:F131">
    <cfRule type="cellIs" dxfId="69" priority="2" stopIfTrue="1" operator="between">
      <formula>0.009</formula>
      <formula>-0.009</formula>
    </cfRule>
  </conditionalFormatting>
  <conditionalFormatting sqref="F67">
    <cfRule type="cellIs" dxfId="68" priority="1" stopIfTrue="1" operator="between">
      <formula>0.009</formula>
      <formula>-0.009</formula>
    </cfRule>
  </conditionalFormatting>
  <hyperlinks>
    <hyperlink ref="A98" r:id="rId1" xr:uid="{00000000-0004-0000-17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12"/>
  <sheetViews>
    <sheetView showGridLines="0" workbookViewId="0">
      <selection sqref="A1:F1"/>
    </sheetView>
  </sheetViews>
  <sheetFormatPr defaultColWidth="9.109375" defaultRowHeight="10.199999999999999" x14ac:dyDescent="0.2"/>
  <cols>
    <col min="1" max="1" width="38.6640625" style="9" bestFit="1" customWidth="1"/>
    <col min="2" max="2" width="37" style="9"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15</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97</v>
      </c>
      <c r="B7" s="27" t="s">
        <v>96</v>
      </c>
      <c r="C7" s="27" t="s">
        <v>98</v>
      </c>
      <c r="D7" s="31">
        <v>347520</v>
      </c>
      <c r="E7" s="29">
        <v>5951.8012799999997</v>
      </c>
      <c r="F7" s="30">
        <v>8.6619501251488291</v>
      </c>
    </row>
    <row r="8" spans="1:6" x14ac:dyDescent="0.2">
      <c r="A8" s="27" t="s">
        <v>100</v>
      </c>
      <c r="B8" s="27" t="s">
        <v>99</v>
      </c>
      <c r="C8" s="27" t="s">
        <v>95</v>
      </c>
      <c r="D8" s="31">
        <v>395485</v>
      </c>
      <c r="E8" s="29">
        <v>5906.7662179999998</v>
      </c>
      <c r="F8" s="30">
        <v>8.5964083769325601</v>
      </c>
    </row>
    <row r="9" spans="1:6" x14ac:dyDescent="0.2">
      <c r="A9" s="27" t="s">
        <v>300</v>
      </c>
      <c r="B9" s="27" t="s">
        <v>299</v>
      </c>
      <c r="C9" s="27" t="s">
        <v>149</v>
      </c>
      <c r="D9" s="31">
        <v>71910</v>
      </c>
      <c r="E9" s="29">
        <v>4174.4114550000004</v>
      </c>
      <c r="F9" s="30">
        <v>6.0752269983482901</v>
      </c>
    </row>
    <row r="10" spans="1:6" x14ac:dyDescent="0.2">
      <c r="A10" s="27" t="s">
        <v>102</v>
      </c>
      <c r="B10" s="27" t="s">
        <v>101</v>
      </c>
      <c r="C10" s="27" t="s">
        <v>95</v>
      </c>
      <c r="D10" s="31">
        <v>583651</v>
      </c>
      <c r="E10" s="29">
        <v>4169.3109189999996</v>
      </c>
      <c r="F10" s="30">
        <v>6.0678039365952099</v>
      </c>
    </row>
    <row r="11" spans="1:6" x14ac:dyDescent="0.2">
      <c r="A11" s="27" t="s">
        <v>242</v>
      </c>
      <c r="B11" s="27" t="s">
        <v>241</v>
      </c>
      <c r="C11" s="27" t="s">
        <v>137</v>
      </c>
      <c r="D11" s="31">
        <v>21180</v>
      </c>
      <c r="E11" s="29">
        <v>3424.4883</v>
      </c>
      <c r="F11" s="30">
        <v>4.9838268220466704</v>
      </c>
    </row>
    <row r="12" spans="1:6" x14ac:dyDescent="0.2">
      <c r="A12" s="27" t="s">
        <v>110</v>
      </c>
      <c r="B12" s="27" t="s">
        <v>109</v>
      </c>
      <c r="C12" s="27" t="s">
        <v>95</v>
      </c>
      <c r="D12" s="31">
        <v>169031</v>
      </c>
      <c r="E12" s="29">
        <v>3316.2191889999999</v>
      </c>
      <c r="F12" s="30">
        <v>4.8262574417100597</v>
      </c>
    </row>
    <row r="13" spans="1:6" x14ac:dyDescent="0.2">
      <c r="A13" s="27" t="s">
        <v>104</v>
      </c>
      <c r="B13" s="27" t="s">
        <v>103</v>
      </c>
      <c r="C13" s="27" t="s">
        <v>105</v>
      </c>
      <c r="D13" s="31">
        <v>170417</v>
      </c>
      <c r="E13" s="29">
        <v>3007.4340080000002</v>
      </c>
      <c r="F13" s="30">
        <v>4.3768671292016696</v>
      </c>
    </row>
    <row r="14" spans="1:6" x14ac:dyDescent="0.2">
      <c r="A14" s="27" t="s">
        <v>94</v>
      </c>
      <c r="B14" s="27" t="s">
        <v>93</v>
      </c>
      <c r="C14" s="27" t="s">
        <v>95</v>
      </c>
      <c r="D14" s="31">
        <v>458037</v>
      </c>
      <c r="E14" s="29">
        <v>3003.1195910000001</v>
      </c>
      <c r="F14" s="30">
        <v>4.3705881452243904</v>
      </c>
    </row>
    <row r="15" spans="1:6" x14ac:dyDescent="0.2">
      <c r="A15" s="27" t="s">
        <v>129</v>
      </c>
      <c r="B15" s="27" t="s">
        <v>128</v>
      </c>
      <c r="C15" s="27" t="s">
        <v>98</v>
      </c>
      <c r="D15" s="31">
        <v>234183</v>
      </c>
      <c r="E15" s="29">
        <v>2666.5247300000001</v>
      </c>
      <c r="F15" s="30">
        <v>3.88072503299975</v>
      </c>
    </row>
    <row r="16" spans="1:6" x14ac:dyDescent="0.2">
      <c r="A16" s="27" t="s">
        <v>302</v>
      </c>
      <c r="B16" s="27" t="s">
        <v>301</v>
      </c>
      <c r="C16" s="27" t="s">
        <v>149</v>
      </c>
      <c r="D16" s="31">
        <v>1652430</v>
      </c>
      <c r="E16" s="29">
        <v>2520.7819650000001</v>
      </c>
      <c r="F16" s="30">
        <v>3.6686183946659998</v>
      </c>
    </row>
    <row r="17" spans="1:6" x14ac:dyDescent="0.2">
      <c r="A17" s="27" t="s">
        <v>163</v>
      </c>
      <c r="B17" s="27" t="s">
        <v>162</v>
      </c>
      <c r="C17" s="27" t="s">
        <v>156</v>
      </c>
      <c r="D17" s="31">
        <v>484457</v>
      </c>
      <c r="E17" s="29">
        <v>2221.7198020000001</v>
      </c>
      <c r="F17" s="30">
        <v>3.2333784700855301</v>
      </c>
    </row>
    <row r="18" spans="1:6" x14ac:dyDescent="0.2">
      <c r="A18" s="27" t="s">
        <v>176</v>
      </c>
      <c r="B18" s="27" t="s">
        <v>175</v>
      </c>
      <c r="C18" s="27" t="s">
        <v>168</v>
      </c>
      <c r="D18" s="31">
        <v>523765</v>
      </c>
      <c r="E18" s="29">
        <v>1937.9304999999999</v>
      </c>
      <c r="F18" s="30">
        <v>2.8203658938365499</v>
      </c>
    </row>
    <row r="19" spans="1:6" x14ac:dyDescent="0.2">
      <c r="A19" s="27" t="s">
        <v>126</v>
      </c>
      <c r="B19" s="27" t="s">
        <v>125</v>
      </c>
      <c r="C19" s="27" t="s">
        <v>127</v>
      </c>
      <c r="D19" s="31">
        <v>38978</v>
      </c>
      <c r="E19" s="29">
        <v>1822.552813</v>
      </c>
      <c r="F19" s="30">
        <v>2.65245105203776</v>
      </c>
    </row>
    <row r="20" spans="1:6" x14ac:dyDescent="0.2">
      <c r="A20" s="27" t="s">
        <v>107</v>
      </c>
      <c r="B20" s="27" t="s">
        <v>106</v>
      </c>
      <c r="C20" s="27" t="s">
        <v>108</v>
      </c>
      <c r="D20" s="31">
        <v>242272</v>
      </c>
      <c r="E20" s="29">
        <v>1764.34584</v>
      </c>
      <c r="F20" s="30">
        <v>2.5677395717072402</v>
      </c>
    </row>
    <row r="21" spans="1:6" x14ac:dyDescent="0.2">
      <c r="A21" s="27" t="s">
        <v>477</v>
      </c>
      <c r="B21" s="27" t="s">
        <v>476</v>
      </c>
      <c r="C21" s="27" t="s">
        <v>118</v>
      </c>
      <c r="D21" s="31">
        <v>53462</v>
      </c>
      <c r="E21" s="29">
        <v>1729.468969</v>
      </c>
      <c r="F21" s="30">
        <v>2.5169815401616602</v>
      </c>
    </row>
    <row r="22" spans="1:6" x14ac:dyDescent="0.2">
      <c r="A22" s="27" t="s">
        <v>167</v>
      </c>
      <c r="B22" s="27" t="s">
        <v>166</v>
      </c>
      <c r="C22" s="27" t="s">
        <v>168</v>
      </c>
      <c r="D22" s="31">
        <v>551423</v>
      </c>
      <c r="E22" s="29">
        <v>1627.2492729999999</v>
      </c>
      <c r="F22" s="30">
        <v>2.3682161720141801</v>
      </c>
    </row>
    <row r="23" spans="1:6" x14ac:dyDescent="0.2">
      <c r="A23" s="27" t="s">
        <v>134</v>
      </c>
      <c r="B23" s="27" t="s">
        <v>133</v>
      </c>
      <c r="C23" s="27" t="s">
        <v>118</v>
      </c>
      <c r="D23" s="31">
        <v>93194</v>
      </c>
      <c r="E23" s="29">
        <v>1549.3036529999999</v>
      </c>
      <c r="F23" s="30">
        <v>2.25477806459911</v>
      </c>
    </row>
    <row r="24" spans="1:6" x14ac:dyDescent="0.2">
      <c r="A24" s="27" t="s">
        <v>251</v>
      </c>
      <c r="B24" s="27" t="s">
        <v>250</v>
      </c>
      <c r="C24" s="27" t="s">
        <v>142</v>
      </c>
      <c r="D24" s="31">
        <v>1247117</v>
      </c>
      <c r="E24" s="29">
        <v>1512.129363</v>
      </c>
      <c r="F24" s="30">
        <v>2.2006764858048302</v>
      </c>
    </row>
    <row r="25" spans="1:6" x14ac:dyDescent="0.2">
      <c r="A25" s="27" t="s">
        <v>311</v>
      </c>
      <c r="B25" s="27" t="s">
        <v>310</v>
      </c>
      <c r="C25" s="27" t="s">
        <v>149</v>
      </c>
      <c r="D25" s="31">
        <v>61752</v>
      </c>
      <c r="E25" s="29">
        <v>1507.0266839999999</v>
      </c>
      <c r="F25" s="30">
        <v>2.1932503052380801</v>
      </c>
    </row>
    <row r="26" spans="1:6" x14ac:dyDescent="0.2">
      <c r="A26" s="27" t="s">
        <v>515</v>
      </c>
      <c r="B26" s="27" t="s">
        <v>514</v>
      </c>
      <c r="C26" s="27" t="s">
        <v>113</v>
      </c>
      <c r="D26" s="31">
        <v>47495</v>
      </c>
      <c r="E26" s="29">
        <v>1493.076568</v>
      </c>
      <c r="F26" s="30">
        <v>2.1729480129827801</v>
      </c>
    </row>
    <row r="27" spans="1:6" x14ac:dyDescent="0.2">
      <c r="A27" s="27" t="s">
        <v>178</v>
      </c>
      <c r="B27" s="27" t="s">
        <v>177</v>
      </c>
      <c r="C27" s="27" t="s">
        <v>179</v>
      </c>
      <c r="D27" s="31">
        <v>82066</v>
      </c>
      <c r="E27" s="29">
        <v>1312.2763729999999</v>
      </c>
      <c r="F27" s="30">
        <v>1.90982056668014</v>
      </c>
    </row>
    <row r="28" spans="1:6" x14ac:dyDescent="0.2">
      <c r="A28" s="27" t="s">
        <v>419</v>
      </c>
      <c r="B28" s="27" t="s">
        <v>418</v>
      </c>
      <c r="C28" s="27" t="s">
        <v>356</v>
      </c>
      <c r="D28" s="31">
        <v>1262673</v>
      </c>
      <c r="E28" s="29">
        <v>1214.6914260000001</v>
      </c>
      <c r="F28" s="30">
        <v>1.76780037747798</v>
      </c>
    </row>
    <row r="29" spans="1:6" x14ac:dyDescent="0.2">
      <c r="A29" s="27" t="s">
        <v>155</v>
      </c>
      <c r="B29" s="27" t="s">
        <v>154</v>
      </c>
      <c r="C29" s="27" t="s">
        <v>156</v>
      </c>
      <c r="D29" s="31">
        <v>129322</v>
      </c>
      <c r="E29" s="29">
        <v>1080.48531</v>
      </c>
      <c r="F29" s="30">
        <v>1.5724835937694399</v>
      </c>
    </row>
    <row r="30" spans="1:6" x14ac:dyDescent="0.2">
      <c r="A30" s="27" t="s">
        <v>313</v>
      </c>
      <c r="B30" s="27" t="s">
        <v>312</v>
      </c>
      <c r="C30" s="27" t="s">
        <v>149</v>
      </c>
      <c r="D30" s="31">
        <v>13931</v>
      </c>
      <c r="E30" s="29">
        <v>1039.2386690000001</v>
      </c>
      <c r="F30" s="30">
        <v>1.51245532159368</v>
      </c>
    </row>
    <row r="31" spans="1:6" x14ac:dyDescent="0.2">
      <c r="A31" s="27" t="s">
        <v>517</v>
      </c>
      <c r="B31" s="27" t="s">
        <v>516</v>
      </c>
      <c r="C31" s="27" t="s">
        <v>395</v>
      </c>
      <c r="D31" s="31">
        <v>415251</v>
      </c>
      <c r="E31" s="29">
        <v>1028.784353</v>
      </c>
      <c r="F31" s="30">
        <v>1.49724063959667</v>
      </c>
    </row>
    <row r="32" spans="1:6" x14ac:dyDescent="0.2">
      <c r="A32" s="27" t="s">
        <v>519</v>
      </c>
      <c r="B32" s="27" t="s">
        <v>518</v>
      </c>
      <c r="C32" s="27" t="s">
        <v>127</v>
      </c>
      <c r="D32" s="31">
        <v>129673</v>
      </c>
      <c r="E32" s="29">
        <v>970.66724150000005</v>
      </c>
      <c r="F32" s="30">
        <v>1.41265993914178</v>
      </c>
    </row>
    <row r="33" spans="1:9" x14ac:dyDescent="0.2">
      <c r="A33" s="27" t="s">
        <v>309</v>
      </c>
      <c r="B33" s="27" t="s">
        <v>308</v>
      </c>
      <c r="C33" s="27" t="s">
        <v>98</v>
      </c>
      <c r="D33" s="31">
        <v>78570</v>
      </c>
      <c r="E33" s="29">
        <v>902.69073000000003</v>
      </c>
      <c r="F33" s="30">
        <v>1.31373036730389</v>
      </c>
    </row>
    <row r="34" spans="1:9" x14ac:dyDescent="0.2">
      <c r="A34" s="27" t="s">
        <v>304</v>
      </c>
      <c r="B34" s="27" t="s">
        <v>303</v>
      </c>
      <c r="C34" s="27" t="s">
        <v>305</v>
      </c>
      <c r="D34" s="31">
        <v>62505</v>
      </c>
      <c r="E34" s="29">
        <v>759.81078000000002</v>
      </c>
      <c r="F34" s="30">
        <v>1.1057901249200399</v>
      </c>
    </row>
    <row r="35" spans="1:9" x14ac:dyDescent="0.2">
      <c r="A35" s="27" t="s">
        <v>521</v>
      </c>
      <c r="B35" s="27" t="s">
        <v>520</v>
      </c>
      <c r="C35" s="27" t="s">
        <v>142</v>
      </c>
      <c r="D35" s="31">
        <v>521967</v>
      </c>
      <c r="E35" s="29">
        <v>707.26528499999995</v>
      </c>
      <c r="F35" s="30">
        <v>1.02931807291778</v>
      </c>
    </row>
    <row r="36" spans="1:9" x14ac:dyDescent="0.2">
      <c r="A36" s="27" t="s">
        <v>148</v>
      </c>
      <c r="B36" s="27" t="s">
        <v>147</v>
      </c>
      <c r="C36" s="27" t="s">
        <v>149</v>
      </c>
      <c r="D36" s="31">
        <v>102691</v>
      </c>
      <c r="E36" s="29">
        <v>261.964741</v>
      </c>
      <c r="F36" s="30">
        <v>0.38125021558003502</v>
      </c>
    </row>
    <row r="37" spans="1:9" x14ac:dyDescent="0.2">
      <c r="A37" s="27" t="s">
        <v>523</v>
      </c>
      <c r="B37" s="27" t="s">
        <v>522</v>
      </c>
      <c r="C37" s="27" t="s">
        <v>356</v>
      </c>
      <c r="D37" s="31">
        <v>109846</v>
      </c>
      <c r="E37" s="29">
        <v>143.73349099999999</v>
      </c>
      <c r="F37" s="30">
        <v>0.209182442723546</v>
      </c>
    </row>
    <row r="38" spans="1:9" x14ac:dyDescent="0.2">
      <c r="A38" s="27" t="s">
        <v>182</v>
      </c>
      <c r="B38" s="27" t="s">
        <v>718</v>
      </c>
      <c r="C38" s="27" t="s">
        <v>108</v>
      </c>
      <c r="D38" s="31">
        <v>17305</v>
      </c>
      <c r="E38" s="29">
        <v>67.627939999999995</v>
      </c>
      <c r="F38" s="30">
        <v>9.8422278531879598E-2</v>
      </c>
    </row>
    <row r="39" spans="1:9" x14ac:dyDescent="0.2">
      <c r="A39" s="26" t="s">
        <v>33</v>
      </c>
      <c r="B39" s="26"/>
      <c r="C39" s="26"/>
      <c r="D39" s="32"/>
      <c r="E39" s="33">
        <f>SUM(E7:E38)</f>
        <v>64794.897459500004</v>
      </c>
      <c r="F39" s="34">
        <f>SUM(F7:F38)</f>
        <v>94.299211911578013</v>
      </c>
      <c r="G39" s="18"/>
      <c r="H39" s="18"/>
      <c r="I39" s="18"/>
    </row>
    <row r="40" spans="1:9" x14ac:dyDescent="0.2">
      <c r="A40" s="27"/>
      <c r="B40" s="27"/>
      <c r="C40" s="27"/>
      <c r="D40" s="28"/>
      <c r="E40" s="29"/>
      <c r="F40" s="30"/>
    </row>
    <row r="41" spans="1:9" x14ac:dyDescent="0.2">
      <c r="A41" s="26" t="s">
        <v>214</v>
      </c>
      <c r="B41" s="27"/>
      <c r="C41" s="27"/>
      <c r="D41" s="28"/>
      <c r="E41" s="29"/>
      <c r="F41" s="30"/>
    </row>
    <row r="42" spans="1:9" x14ac:dyDescent="0.2">
      <c r="A42" s="27"/>
      <c r="B42" s="27" t="s">
        <v>727</v>
      </c>
      <c r="C42" s="27" t="s">
        <v>98</v>
      </c>
      <c r="D42" s="31">
        <v>489000</v>
      </c>
      <c r="E42" s="29">
        <v>4.8899999999999999E-2</v>
      </c>
      <c r="F42" s="30">
        <v>7.1166583222983095E-5</v>
      </c>
    </row>
    <row r="43" spans="1:9" x14ac:dyDescent="0.2">
      <c r="A43" s="27"/>
      <c r="B43" s="27" t="s">
        <v>724</v>
      </c>
      <c r="C43" s="27" t="s">
        <v>142</v>
      </c>
      <c r="D43" s="31">
        <v>98000</v>
      </c>
      <c r="E43" s="29">
        <v>9.7999999999999997E-3</v>
      </c>
      <c r="F43" s="30">
        <v>1.4262423631599901E-5</v>
      </c>
    </row>
    <row r="44" spans="1:9" x14ac:dyDescent="0.2">
      <c r="A44" s="27" t="s">
        <v>524</v>
      </c>
      <c r="B44" s="27" t="s">
        <v>730</v>
      </c>
      <c r="C44" s="27" t="s">
        <v>369</v>
      </c>
      <c r="D44" s="31">
        <v>44170</v>
      </c>
      <c r="E44" s="29">
        <v>4.4169999999999999E-3</v>
      </c>
      <c r="F44" s="30">
        <v>6.4282780796710904E-6</v>
      </c>
    </row>
    <row r="45" spans="1:9" x14ac:dyDescent="0.2">
      <c r="A45" s="27"/>
      <c r="B45" s="27" t="s">
        <v>731</v>
      </c>
      <c r="C45" s="27" t="s">
        <v>98</v>
      </c>
      <c r="D45" s="31">
        <v>23815</v>
      </c>
      <c r="E45" s="29">
        <v>2.3814999999999999E-3</v>
      </c>
      <c r="F45" s="30">
        <v>3.46591447741379E-6</v>
      </c>
    </row>
    <row r="46" spans="1:9" x14ac:dyDescent="0.2">
      <c r="A46" s="26" t="s">
        <v>33</v>
      </c>
      <c r="B46" s="26"/>
      <c r="C46" s="26"/>
      <c r="D46" s="32"/>
      <c r="E46" s="33">
        <f>SUM(E41:E45)</f>
        <v>6.5498500000000001E-2</v>
      </c>
      <c r="F46" s="34">
        <f>SUM(F41:F45)</f>
        <v>9.5323199411667878E-5</v>
      </c>
      <c r="G46" s="18"/>
      <c r="H46" s="18"/>
      <c r="I46" s="18"/>
    </row>
    <row r="47" spans="1:9" x14ac:dyDescent="0.2">
      <c r="A47" s="27"/>
      <c r="B47" s="27"/>
      <c r="C47" s="27"/>
      <c r="D47" s="28"/>
      <c r="E47" s="29"/>
      <c r="F47" s="30"/>
    </row>
    <row r="48" spans="1:9" x14ac:dyDescent="0.2">
      <c r="A48" s="26" t="s">
        <v>35</v>
      </c>
      <c r="B48" s="26"/>
      <c r="C48" s="26"/>
      <c r="D48" s="32"/>
      <c r="E48" s="33">
        <f>E39+E46</f>
        <v>64794.962958000004</v>
      </c>
      <c r="F48" s="34">
        <f>F39+F46</f>
        <v>94.29930723477743</v>
      </c>
      <c r="G48" s="18"/>
      <c r="H48" s="18"/>
      <c r="I48" s="18"/>
    </row>
    <row r="49" spans="1:9" x14ac:dyDescent="0.2">
      <c r="A49" s="26"/>
      <c r="B49" s="26"/>
      <c r="C49" s="26"/>
      <c r="D49" s="32"/>
      <c r="E49" s="33"/>
      <c r="F49" s="34"/>
      <c r="G49" s="18"/>
      <c r="H49" s="18"/>
      <c r="I49" s="18"/>
    </row>
    <row r="50" spans="1:9" x14ac:dyDescent="0.2">
      <c r="A50" s="26" t="s">
        <v>37</v>
      </c>
      <c r="B50" s="26"/>
      <c r="C50" s="26"/>
      <c r="D50" s="32"/>
      <c r="E50" s="33">
        <f>E52-(E39+E46)</f>
        <v>3917.0614015000028</v>
      </c>
      <c r="F50" s="34">
        <f>F52-(F39+F46)</f>
        <v>5.7006927652225698</v>
      </c>
      <c r="G50" s="18"/>
      <c r="H50" s="18"/>
      <c r="I50" s="18"/>
    </row>
    <row r="51" spans="1:9" x14ac:dyDescent="0.2">
      <c r="A51" s="26"/>
      <c r="B51" s="26"/>
      <c r="C51" s="26"/>
      <c r="D51" s="32"/>
      <c r="E51" s="33"/>
      <c r="F51" s="34"/>
      <c r="G51" s="18"/>
      <c r="H51" s="18"/>
      <c r="I51" s="18"/>
    </row>
    <row r="52" spans="1:9" x14ac:dyDescent="0.2">
      <c r="A52" s="35" t="s">
        <v>36</v>
      </c>
      <c r="B52" s="35"/>
      <c r="C52" s="35"/>
      <c r="D52" s="36"/>
      <c r="E52" s="37">
        <v>68712.024359500007</v>
      </c>
      <c r="F52" s="38">
        <v>100</v>
      </c>
      <c r="G52" s="18"/>
      <c r="H52" s="18"/>
      <c r="I52" s="18"/>
    </row>
    <row r="53" spans="1:9" x14ac:dyDescent="0.2">
      <c r="F53" s="20" t="s">
        <v>50</v>
      </c>
    </row>
    <row r="54" spans="1:9" x14ac:dyDescent="0.2">
      <c r="A54" s="50" t="s">
        <v>38</v>
      </c>
      <c r="F54" s="20"/>
    </row>
    <row r="55" spans="1:9" x14ac:dyDescent="0.2">
      <c r="A55" s="50" t="s">
        <v>725</v>
      </c>
      <c r="F55" s="20"/>
    </row>
    <row r="57" spans="1:9" x14ac:dyDescent="0.2">
      <c r="A57" s="18" t="s">
        <v>39</v>
      </c>
    </row>
    <row r="58" spans="1:9" x14ac:dyDescent="0.2">
      <c r="A58" s="18" t="s">
        <v>40</v>
      </c>
    </row>
    <row r="59" spans="1:9" x14ac:dyDescent="0.2">
      <c r="A59" s="18" t="s">
        <v>41</v>
      </c>
      <c r="B59" s="18"/>
      <c r="C59" s="39" t="s">
        <v>43</v>
      </c>
      <c r="D59" s="19" t="s">
        <v>42</v>
      </c>
    </row>
    <row r="60" spans="1:9" x14ac:dyDescent="0.2">
      <c r="A60" s="9" t="s">
        <v>66</v>
      </c>
      <c r="C60" s="40">
        <v>105.274</v>
      </c>
      <c r="D60" s="40">
        <v>119.9795</v>
      </c>
    </row>
    <row r="61" spans="1:9" x14ac:dyDescent="0.2">
      <c r="A61" s="9" t="s">
        <v>72</v>
      </c>
      <c r="C61" s="40">
        <v>23.216200000000001</v>
      </c>
      <c r="D61" s="40">
        <v>24.365600000000001</v>
      </c>
    </row>
    <row r="62" spans="1:9" x14ac:dyDescent="0.2">
      <c r="A62" s="9" t="s">
        <v>69</v>
      </c>
      <c r="C62" s="40">
        <v>111.62860000000001</v>
      </c>
      <c r="D62" s="40">
        <v>127.6593</v>
      </c>
    </row>
    <row r="63" spans="1:9" x14ac:dyDescent="0.2">
      <c r="A63" s="9" t="s">
        <v>73</v>
      </c>
      <c r="C63" s="40">
        <v>25.078099999999999</v>
      </c>
      <c r="D63" s="40">
        <v>26.5809</v>
      </c>
    </row>
    <row r="65" spans="1:6" x14ac:dyDescent="0.2">
      <c r="A65" s="18" t="s">
        <v>45</v>
      </c>
    </row>
    <row r="66" spans="1:6" x14ac:dyDescent="0.2">
      <c r="A66" s="82" t="s">
        <v>63</v>
      </c>
      <c r="B66" s="83"/>
      <c r="C66" s="43" t="s">
        <v>64</v>
      </c>
    </row>
    <row r="67" spans="1:6" x14ac:dyDescent="0.2">
      <c r="A67" s="78" t="s">
        <v>72</v>
      </c>
      <c r="B67" s="79"/>
      <c r="C67" s="44">
        <v>2.25</v>
      </c>
    </row>
    <row r="68" spans="1:6" x14ac:dyDescent="0.2">
      <c r="A68" s="78" t="s">
        <v>73</v>
      </c>
      <c r="B68" s="79"/>
      <c r="C68" s="44">
        <v>2.25</v>
      </c>
    </row>
    <row r="69" spans="1:6" x14ac:dyDescent="0.2">
      <c r="A69" s="9" t="s">
        <v>65</v>
      </c>
    </row>
    <row r="70" spans="1:6" x14ac:dyDescent="0.2">
      <c r="A70" s="9" t="s">
        <v>44</v>
      </c>
    </row>
    <row r="72" spans="1:6" x14ac:dyDescent="0.2">
      <c r="A72" s="18" t="s">
        <v>209</v>
      </c>
      <c r="D72" s="45">
        <v>8.9499999999999996E-2</v>
      </c>
    </row>
    <row r="74" spans="1:6" x14ac:dyDescent="0.2">
      <c r="A74" s="18" t="s">
        <v>48</v>
      </c>
      <c r="D74" s="41" t="s">
        <v>729</v>
      </c>
    </row>
    <row r="75" spans="1:6" x14ac:dyDescent="0.2">
      <c r="A75" s="9" t="s">
        <v>49</v>
      </c>
    </row>
    <row r="76" spans="1:6" x14ac:dyDescent="0.2">
      <c r="A76" s="49" t="s">
        <v>726</v>
      </c>
    </row>
    <row r="78" spans="1:6" x14ac:dyDescent="0.2">
      <c r="A78" s="18" t="s">
        <v>1198</v>
      </c>
      <c r="D78" s="9"/>
      <c r="F78" s="57"/>
    </row>
    <row r="79" spans="1:6" x14ac:dyDescent="0.2">
      <c r="A79" s="18"/>
      <c r="D79" s="9"/>
      <c r="F79" s="57"/>
    </row>
    <row r="80" spans="1:6" x14ac:dyDescent="0.2">
      <c r="A80" s="47" t="s">
        <v>805</v>
      </c>
      <c r="D80" s="9"/>
      <c r="F80" s="57"/>
    </row>
    <row r="81" spans="1:6" x14ac:dyDescent="0.2">
      <c r="A81" s="61"/>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47" t="s">
        <v>1201</v>
      </c>
      <c r="D94" s="9"/>
      <c r="F94" s="57"/>
    </row>
    <row r="95" spans="1:6" x14ac:dyDescent="0.2">
      <c r="A95" s="58"/>
      <c r="D95" s="9"/>
      <c r="F95" s="57"/>
    </row>
    <row r="96" spans="1:6" x14ac:dyDescent="0.2">
      <c r="A96" s="47" t="s">
        <v>807</v>
      </c>
      <c r="D96" s="9"/>
      <c r="F96" s="57"/>
    </row>
    <row r="97" spans="1:6" x14ac:dyDescent="0.2">
      <c r="A97" s="58"/>
      <c r="D97" s="9"/>
      <c r="F97" s="57"/>
    </row>
    <row r="98" spans="1:6" x14ac:dyDescent="0.2">
      <c r="A98" s="58"/>
      <c r="D98" s="9"/>
      <c r="F98" s="57"/>
    </row>
    <row r="99" spans="1:6" x14ac:dyDescent="0.2">
      <c r="A99" s="58"/>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D109" s="9"/>
      <c r="F109" s="57"/>
    </row>
    <row r="110" spans="1:6" x14ac:dyDescent="0.2">
      <c r="D110" s="9"/>
      <c r="F110" s="57"/>
    </row>
    <row r="111" spans="1:6" x14ac:dyDescent="0.2">
      <c r="D111" s="9"/>
      <c r="F111" s="57"/>
    </row>
    <row r="112" spans="1:6" x14ac:dyDescent="0.2">
      <c r="D112" s="9"/>
      <c r="F112" s="57"/>
    </row>
  </sheetData>
  <mergeCells count="4">
    <mergeCell ref="A1:F1"/>
    <mergeCell ref="A66:B66"/>
    <mergeCell ref="A67:B67"/>
    <mergeCell ref="A68:B68"/>
  </mergeCells>
  <conditionalFormatting sqref="F2:F3 F5:F77 F113:F65536">
    <cfRule type="cellIs" dxfId="67" priority="3" stopIfTrue="1" operator="between">
      <formula>0.009</formula>
      <formula>-0.009</formula>
    </cfRule>
  </conditionalFormatting>
  <conditionalFormatting sqref="F110:F112">
    <cfRule type="cellIs" dxfId="66" priority="2" stopIfTrue="1" operator="between">
      <formula>0.009</formula>
      <formula>-0.009</formula>
    </cfRule>
  </conditionalFormatting>
  <conditionalFormatting sqref="F78:F109">
    <cfRule type="cellIs" dxfId="65" priority="1" stopIfTrue="1" operator="between">
      <formula>0.009</formula>
      <formula>-0.009</formula>
    </cfRule>
  </conditionalFormatting>
  <hyperlinks>
    <hyperlink ref="A76" r:id="rId1" xr:uid="{00000000-0004-0000-18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8"/>
  <sheetViews>
    <sheetView workbookViewId="0">
      <selection sqref="A1:F1"/>
    </sheetView>
  </sheetViews>
  <sheetFormatPr defaultColWidth="9.109375" defaultRowHeight="10.199999999999999" x14ac:dyDescent="0.2"/>
  <cols>
    <col min="1" max="1" width="38.6640625" style="9" bestFit="1" customWidth="1"/>
    <col min="2" max="2" width="24.1093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16</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102</v>
      </c>
      <c r="B7" s="27" t="s">
        <v>101</v>
      </c>
      <c r="C7" s="27" t="s">
        <v>95</v>
      </c>
      <c r="D7" s="31">
        <v>8900000</v>
      </c>
      <c r="E7" s="29">
        <v>63577.15</v>
      </c>
      <c r="F7" s="30">
        <v>8.3030348101651601</v>
      </c>
    </row>
    <row r="8" spans="1:6" x14ac:dyDescent="0.2">
      <c r="A8" s="27" t="s">
        <v>115</v>
      </c>
      <c r="B8" s="27" t="s">
        <v>114</v>
      </c>
      <c r="C8" s="27" t="s">
        <v>95</v>
      </c>
      <c r="D8" s="31">
        <v>11500000</v>
      </c>
      <c r="E8" s="29">
        <v>52963.25</v>
      </c>
      <c r="F8" s="30">
        <v>6.9168830060718296</v>
      </c>
    </row>
    <row r="9" spans="1:6" x14ac:dyDescent="0.2">
      <c r="A9" s="27" t="s">
        <v>100</v>
      </c>
      <c r="B9" s="27" t="s">
        <v>99</v>
      </c>
      <c r="C9" s="27" t="s">
        <v>95</v>
      </c>
      <c r="D9" s="31">
        <v>3475000</v>
      </c>
      <c r="E9" s="29">
        <v>51900.862500000003</v>
      </c>
      <c r="F9" s="30">
        <v>6.7781375543744202</v>
      </c>
    </row>
    <row r="10" spans="1:6" x14ac:dyDescent="0.2">
      <c r="A10" s="27" t="s">
        <v>104</v>
      </c>
      <c r="B10" s="27" t="s">
        <v>103</v>
      </c>
      <c r="C10" s="27" t="s">
        <v>105</v>
      </c>
      <c r="D10" s="31">
        <v>2650000</v>
      </c>
      <c r="E10" s="29">
        <v>46765.875</v>
      </c>
      <c r="F10" s="30">
        <v>6.1075195735076599</v>
      </c>
    </row>
    <row r="11" spans="1:6" x14ac:dyDescent="0.2">
      <c r="A11" s="27" t="s">
        <v>107</v>
      </c>
      <c r="B11" s="27" t="s">
        <v>106</v>
      </c>
      <c r="C11" s="27" t="s">
        <v>108</v>
      </c>
      <c r="D11" s="31">
        <v>5600000</v>
      </c>
      <c r="E11" s="29">
        <v>40782</v>
      </c>
      <c r="F11" s="30">
        <v>5.3260387675156204</v>
      </c>
    </row>
    <row r="12" spans="1:6" x14ac:dyDescent="0.2">
      <c r="A12" s="27" t="s">
        <v>94</v>
      </c>
      <c r="B12" s="27" t="s">
        <v>93</v>
      </c>
      <c r="C12" s="27" t="s">
        <v>95</v>
      </c>
      <c r="D12" s="31">
        <v>6000000</v>
      </c>
      <c r="E12" s="29">
        <v>39339</v>
      </c>
      <c r="F12" s="30">
        <v>5.13758616731148</v>
      </c>
    </row>
    <row r="13" spans="1:6" x14ac:dyDescent="0.2">
      <c r="A13" s="27" t="s">
        <v>97</v>
      </c>
      <c r="B13" s="27" t="s">
        <v>96</v>
      </c>
      <c r="C13" s="27" t="s">
        <v>98</v>
      </c>
      <c r="D13" s="31">
        <v>2250000</v>
      </c>
      <c r="E13" s="29">
        <v>38534.625</v>
      </c>
      <c r="F13" s="30">
        <v>5.03253657598147</v>
      </c>
    </row>
    <row r="14" spans="1:6" x14ac:dyDescent="0.2">
      <c r="A14" s="27" t="s">
        <v>366</v>
      </c>
      <c r="B14" s="27" t="s">
        <v>365</v>
      </c>
      <c r="C14" s="27" t="s">
        <v>356</v>
      </c>
      <c r="D14" s="31">
        <v>3476055</v>
      </c>
      <c r="E14" s="29">
        <v>29774.149099999999</v>
      </c>
      <c r="F14" s="30">
        <v>3.8884378494529499</v>
      </c>
    </row>
    <row r="15" spans="1:6" x14ac:dyDescent="0.2">
      <c r="A15" s="27" t="s">
        <v>526</v>
      </c>
      <c r="B15" s="27" t="s">
        <v>525</v>
      </c>
      <c r="C15" s="27" t="s">
        <v>127</v>
      </c>
      <c r="D15" s="31">
        <v>2800000</v>
      </c>
      <c r="E15" s="29">
        <v>27196.400000000001</v>
      </c>
      <c r="F15" s="30">
        <v>3.5517895330504099</v>
      </c>
    </row>
    <row r="16" spans="1:6" x14ac:dyDescent="0.2">
      <c r="A16" s="27" t="s">
        <v>176</v>
      </c>
      <c r="B16" s="27" t="s">
        <v>175</v>
      </c>
      <c r="C16" s="27" t="s">
        <v>168</v>
      </c>
      <c r="D16" s="31">
        <v>7000000</v>
      </c>
      <c r="E16" s="29">
        <v>25900</v>
      </c>
      <c r="F16" s="30">
        <v>3.3824825677665298</v>
      </c>
    </row>
    <row r="17" spans="1:6" x14ac:dyDescent="0.2">
      <c r="A17" s="27" t="s">
        <v>237</v>
      </c>
      <c r="B17" s="27" t="s">
        <v>236</v>
      </c>
      <c r="C17" s="27" t="s">
        <v>118</v>
      </c>
      <c r="D17" s="31">
        <v>1125000</v>
      </c>
      <c r="E17" s="29">
        <v>25722</v>
      </c>
      <c r="F17" s="30">
        <v>3.3592361624745402</v>
      </c>
    </row>
    <row r="18" spans="1:6" x14ac:dyDescent="0.2">
      <c r="A18" s="27" t="s">
        <v>112</v>
      </c>
      <c r="B18" s="27" t="s">
        <v>111</v>
      </c>
      <c r="C18" s="27" t="s">
        <v>113</v>
      </c>
      <c r="D18" s="31">
        <v>1000000</v>
      </c>
      <c r="E18" s="29">
        <v>23175.5</v>
      </c>
      <c r="F18" s="30">
        <v>3.0266689092383499</v>
      </c>
    </row>
    <row r="19" spans="1:6" x14ac:dyDescent="0.2">
      <c r="A19" s="27" t="s">
        <v>208</v>
      </c>
      <c r="B19" s="27" t="s">
        <v>207</v>
      </c>
      <c r="C19" s="27" t="s">
        <v>95</v>
      </c>
      <c r="D19" s="31">
        <v>26000000</v>
      </c>
      <c r="E19" s="29">
        <v>22568</v>
      </c>
      <c r="F19" s="30">
        <v>2.94733075634575</v>
      </c>
    </row>
    <row r="20" spans="1:6" x14ac:dyDescent="0.2">
      <c r="A20" s="27" t="s">
        <v>528</v>
      </c>
      <c r="B20" s="27" t="s">
        <v>527</v>
      </c>
      <c r="C20" s="27" t="s">
        <v>226</v>
      </c>
      <c r="D20" s="31">
        <v>2000000</v>
      </c>
      <c r="E20" s="29">
        <v>22098</v>
      </c>
      <c r="F20" s="30">
        <v>2.8859497985522999</v>
      </c>
    </row>
    <row r="21" spans="1:6" x14ac:dyDescent="0.2">
      <c r="A21" s="27" t="s">
        <v>235</v>
      </c>
      <c r="B21" s="27" t="s">
        <v>234</v>
      </c>
      <c r="C21" s="27" t="s">
        <v>124</v>
      </c>
      <c r="D21" s="31">
        <v>15000000</v>
      </c>
      <c r="E21" s="29">
        <v>19470</v>
      </c>
      <c r="F21" s="30">
        <v>2.5427388260391601</v>
      </c>
    </row>
    <row r="22" spans="1:6" x14ac:dyDescent="0.2">
      <c r="A22" s="27" t="s">
        <v>530</v>
      </c>
      <c r="B22" s="27" t="s">
        <v>529</v>
      </c>
      <c r="C22" s="27" t="s">
        <v>422</v>
      </c>
      <c r="D22" s="31">
        <v>1000000</v>
      </c>
      <c r="E22" s="29">
        <v>19050.5</v>
      </c>
      <c r="F22" s="30">
        <v>2.48795305626395</v>
      </c>
    </row>
    <row r="23" spans="1:6" x14ac:dyDescent="0.2">
      <c r="A23" s="27" t="s">
        <v>409</v>
      </c>
      <c r="B23" s="27" t="s">
        <v>408</v>
      </c>
      <c r="C23" s="27" t="s">
        <v>118</v>
      </c>
      <c r="D23" s="31">
        <v>3000000</v>
      </c>
      <c r="E23" s="29">
        <v>19048.5</v>
      </c>
      <c r="F23" s="30">
        <v>2.4876918606988698</v>
      </c>
    </row>
    <row r="24" spans="1:6" x14ac:dyDescent="0.2">
      <c r="A24" s="27" t="s">
        <v>146</v>
      </c>
      <c r="B24" s="27" t="s">
        <v>145</v>
      </c>
      <c r="C24" s="27" t="s">
        <v>132</v>
      </c>
      <c r="D24" s="31">
        <v>14300000</v>
      </c>
      <c r="E24" s="29">
        <v>18196.75</v>
      </c>
      <c r="F24" s="30">
        <v>2.3764551994210601</v>
      </c>
    </row>
    <row r="25" spans="1:6" x14ac:dyDescent="0.2">
      <c r="A25" s="27" t="s">
        <v>532</v>
      </c>
      <c r="B25" s="27" t="s">
        <v>531</v>
      </c>
      <c r="C25" s="27" t="s">
        <v>533</v>
      </c>
      <c r="D25" s="31">
        <v>1400000</v>
      </c>
      <c r="E25" s="29">
        <v>16247.7</v>
      </c>
      <c r="F25" s="30">
        <v>2.1219135913629401</v>
      </c>
    </row>
    <row r="26" spans="1:6" x14ac:dyDescent="0.2">
      <c r="A26" s="27" t="s">
        <v>255</v>
      </c>
      <c r="B26" s="27" t="s">
        <v>254</v>
      </c>
      <c r="C26" s="27" t="s">
        <v>127</v>
      </c>
      <c r="D26" s="31">
        <v>1750000</v>
      </c>
      <c r="E26" s="29">
        <v>15477</v>
      </c>
      <c r="F26" s="30">
        <v>2.02126188035994</v>
      </c>
    </row>
    <row r="27" spans="1:6" x14ac:dyDescent="0.2">
      <c r="A27" s="27" t="s">
        <v>231</v>
      </c>
      <c r="B27" s="27" t="s">
        <v>230</v>
      </c>
      <c r="C27" s="27" t="s">
        <v>168</v>
      </c>
      <c r="D27" s="31">
        <v>12500000</v>
      </c>
      <c r="E27" s="29">
        <v>14868.75</v>
      </c>
      <c r="F27" s="30">
        <v>1.9418257791304501</v>
      </c>
    </row>
    <row r="28" spans="1:6" x14ac:dyDescent="0.2">
      <c r="A28" s="27" t="s">
        <v>535</v>
      </c>
      <c r="B28" s="27" t="s">
        <v>534</v>
      </c>
      <c r="C28" s="27" t="s">
        <v>95</v>
      </c>
      <c r="D28" s="31">
        <v>1600000</v>
      </c>
      <c r="E28" s="29">
        <v>14128</v>
      </c>
      <c r="F28" s="30">
        <v>1.8450854717145</v>
      </c>
    </row>
    <row r="29" spans="1:6" x14ac:dyDescent="0.2">
      <c r="A29" s="27" t="s">
        <v>170</v>
      </c>
      <c r="B29" s="27" t="s">
        <v>169</v>
      </c>
      <c r="C29" s="27" t="s">
        <v>156</v>
      </c>
      <c r="D29" s="31">
        <v>425000</v>
      </c>
      <c r="E29" s="29">
        <v>13771.275</v>
      </c>
      <c r="F29" s="30">
        <v>1.79849797773818</v>
      </c>
    </row>
    <row r="30" spans="1:6" x14ac:dyDescent="0.2">
      <c r="A30" s="27" t="s">
        <v>537</v>
      </c>
      <c r="B30" s="27" t="s">
        <v>536</v>
      </c>
      <c r="C30" s="27" t="s">
        <v>118</v>
      </c>
      <c r="D30" s="31">
        <v>8200000</v>
      </c>
      <c r="E30" s="29">
        <v>12828.9</v>
      </c>
      <c r="F30" s="30">
        <v>1.6754258924177601</v>
      </c>
    </row>
    <row r="31" spans="1:6" x14ac:dyDescent="0.2">
      <c r="A31" s="27" t="s">
        <v>539</v>
      </c>
      <c r="B31" s="27" t="s">
        <v>538</v>
      </c>
      <c r="C31" s="27" t="s">
        <v>121</v>
      </c>
      <c r="D31" s="31">
        <v>1500000</v>
      </c>
      <c r="E31" s="29">
        <v>12420.75</v>
      </c>
      <c r="F31" s="30">
        <v>1.6221224074743701</v>
      </c>
    </row>
    <row r="32" spans="1:6" x14ac:dyDescent="0.2">
      <c r="A32" s="27" t="s">
        <v>461</v>
      </c>
      <c r="B32" s="27" t="s">
        <v>460</v>
      </c>
      <c r="C32" s="27" t="s">
        <v>446</v>
      </c>
      <c r="D32" s="31">
        <v>200000</v>
      </c>
      <c r="E32" s="29">
        <v>11375.5</v>
      </c>
      <c r="F32" s="30">
        <v>1.48561507527522</v>
      </c>
    </row>
    <row r="33" spans="1:9" x14ac:dyDescent="0.2">
      <c r="A33" s="27" t="s">
        <v>541</v>
      </c>
      <c r="B33" s="27" t="s">
        <v>540</v>
      </c>
      <c r="C33" s="27" t="s">
        <v>113</v>
      </c>
      <c r="D33" s="31">
        <v>1250000</v>
      </c>
      <c r="E33" s="29">
        <v>11036.875</v>
      </c>
      <c r="F33" s="30">
        <v>1.4413914011628599</v>
      </c>
    </row>
    <row r="34" spans="1:9" x14ac:dyDescent="0.2">
      <c r="A34" s="27" t="s">
        <v>543</v>
      </c>
      <c r="B34" s="27" t="s">
        <v>542</v>
      </c>
      <c r="C34" s="27" t="s">
        <v>356</v>
      </c>
      <c r="D34" s="31">
        <v>15000000</v>
      </c>
      <c r="E34" s="29">
        <v>10995</v>
      </c>
      <c r="F34" s="30">
        <v>1.43592261901903</v>
      </c>
    </row>
    <row r="35" spans="1:9" x14ac:dyDescent="0.2">
      <c r="A35" s="27" t="s">
        <v>545</v>
      </c>
      <c r="B35" s="27" t="s">
        <v>544</v>
      </c>
      <c r="C35" s="27" t="s">
        <v>226</v>
      </c>
      <c r="D35" s="31">
        <v>633330</v>
      </c>
      <c r="E35" s="29">
        <v>5563.8040499999997</v>
      </c>
      <c r="F35" s="30">
        <v>0.72662047141288799</v>
      </c>
    </row>
    <row r="36" spans="1:9" x14ac:dyDescent="0.2">
      <c r="A36" s="27" t="s">
        <v>182</v>
      </c>
      <c r="B36" s="27" t="s">
        <v>718</v>
      </c>
      <c r="C36" s="27" t="s">
        <v>108</v>
      </c>
      <c r="D36" s="31">
        <v>400000</v>
      </c>
      <c r="E36" s="29">
        <v>1563.2</v>
      </c>
      <c r="F36" s="30">
        <v>0.204150453665353</v>
      </c>
    </row>
    <row r="37" spans="1:9" x14ac:dyDescent="0.2">
      <c r="A37" s="26" t="s">
        <v>33</v>
      </c>
      <c r="B37" s="26"/>
      <c r="C37" s="26"/>
      <c r="D37" s="32"/>
      <c r="E37" s="33">
        <f>SUM(E7:E36)</f>
        <v>726339.31565</v>
      </c>
      <c r="F37" s="34">
        <f>SUM(F7:F36)</f>
        <v>94.858303994964984</v>
      </c>
      <c r="G37" s="18"/>
      <c r="H37" s="18"/>
      <c r="I37" s="18"/>
    </row>
    <row r="38" spans="1:9" x14ac:dyDescent="0.2">
      <c r="A38" s="27"/>
      <c r="B38" s="27"/>
      <c r="C38" s="27"/>
      <c r="D38" s="28"/>
      <c r="E38" s="29"/>
      <c r="F38" s="30"/>
    </row>
    <row r="39" spans="1:9" x14ac:dyDescent="0.2">
      <c r="A39" s="26" t="s">
        <v>35</v>
      </c>
      <c r="B39" s="26"/>
      <c r="C39" s="26"/>
      <c r="D39" s="32"/>
      <c r="E39" s="33">
        <f>E37</f>
        <v>726339.31565</v>
      </c>
      <c r="F39" s="34">
        <f>F37</f>
        <v>94.858303994964984</v>
      </c>
      <c r="G39" s="18"/>
      <c r="H39" s="18"/>
      <c r="I39" s="18"/>
    </row>
    <row r="40" spans="1:9" x14ac:dyDescent="0.2">
      <c r="A40" s="26"/>
      <c r="B40" s="26"/>
      <c r="C40" s="26"/>
      <c r="D40" s="32"/>
      <c r="E40" s="33"/>
      <c r="F40" s="34"/>
      <c r="G40" s="18"/>
      <c r="H40" s="18"/>
      <c r="I40" s="18"/>
    </row>
    <row r="41" spans="1:9" x14ac:dyDescent="0.2">
      <c r="A41" s="26" t="s">
        <v>37</v>
      </c>
      <c r="B41" s="26"/>
      <c r="C41" s="26"/>
      <c r="D41" s="32"/>
      <c r="E41" s="33">
        <f>E43-(E37)</f>
        <v>39370.469429600053</v>
      </c>
      <c r="F41" s="34">
        <f>F43-(F37)</f>
        <v>5.1416960050350156</v>
      </c>
      <c r="G41" s="18"/>
      <c r="H41" s="18"/>
      <c r="I41" s="18"/>
    </row>
    <row r="42" spans="1:9" x14ac:dyDescent="0.2">
      <c r="A42" s="26"/>
      <c r="B42" s="26"/>
      <c r="C42" s="26"/>
      <c r="D42" s="32"/>
      <c r="E42" s="33"/>
      <c r="F42" s="34"/>
      <c r="G42" s="18"/>
      <c r="H42" s="18"/>
      <c r="I42" s="18"/>
    </row>
    <row r="43" spans="1:9" x14ac:dyDescent="0.2">
      <c r="A43" s="35" t="s">
        <v>36</v>
      </c>
      <c r="B43" s="35"/>
      <c r="C43" s="35"/>
      <c r="D43" s="36"/>
      <c r="E43" s="37">
        <v>765709.78507960006</v>
      </c>
      <c r="F43" s="38">
        <v>100</v>
      </c>
      <c r="G43" s="18"/>
      <c r="H43" s="18"/>
      <c r="I43" s="18"/>
    </row>
    <row r="46" spans="1:9" x14ac:dyDescent="0.2">
      <c r="A46" s="18" t="s">
        <v>39</v>
      </c>
    </row>
    <row r="47" spans="1:9" x14ac:dyDescent="0.2">
      <c r="A47" s="18" t="s">
        <v>40</v>
      </c>
    </row>
    <row r="48" spans="1:9" x14ac:dyDescent="0.2">
      <c r="A48" s="18" t="s">
        <v>41</v>
      </c>
      <c r="B48" s="18"/>
      <c r="C48" s="39" t="s">
        <v>43</v>
      </c>
      <c r="D48" s="19" t="s">
        <v>42</v>
      </c>
    </row>
    <row r="49" spans="1:6" x14ac:dyDescent="0.2">
      <c r="A49" s="9" t="s">
        <v>66</v>
      </c>
      <c r="C49" s="40">
        <v>58.114199999999997</v>
      </c>
      <c r="D49" s="40">
        <v>64.397199999999998</v>
      </c>
    </row>
    <row r="50" spans="1:6" x14ac:dyDescent="0.2">
      <c r="A50" s="9" t="s">
        <v>72</v>
      </c>
      <c r="C50" s="40">
        <v>29.203600000000002</v>
      </c>
      <c r="D50" s="40">
        <v>30.0961</v>
      </c>
    </row>
    <row r="51" spans="1:6" x14ac:dyDescent="0.2">
      <c r="A51" s="9" t="s">
        <v>69</v>
      </c>
      <c r="C51" s="40">
        <v>63.313800000000001</v>
      </c>
      <c r="D51" s="40">
        <v>70.432000000000002</v>
      </c>
    </row>
    <row r="52" spans="1:6" x14ac:dyDescent="0.2">
      <c r="A52" s="9" t="s">
        <v>73</v>
      </c>
      <c r="C52" s="40">
        <v>32.871600000000001</v>
      </c>
      <c r="D52" s="40">
        <v>34.298299999999998</v>
      </c>
    </row>
    <row r="54" spans="1:6" x14ac:dyDescent="0.2">
      <c r="A54" s="18" t="s">
        <v>45</v>
      </c>
    </row>
    <row r="55" spans="1:6" x14ac:dyDescent="0.2">
      <c r="A55" s="82" t="s">
        <v>63</v>
      </c>
      <c r="B55" s="83"/>
      <c r="C55" s="43" t="s">
        <v>64</v>
      </c>
    </row>
    <row r="56" spans="1:6" x14ac:dyDescent="0.2">
      <c r="A56" s="78" t="s">
        <v>72</v>
      </c>
      <c r="B56" s="79"/>
      <c r="C56" s="44">
        <v>2.25</v>
      </c>
    </row>
    <row r="57" spans="1:6" x14ac:dyDescent="0.2">
      <c r="A57" s="78" t="s">
        <v>73</v>
      </c>
      <c r="B57" s="79"/>
      <c r="C57" s="44">
        <v>2.25</v>
      </c>
    </row>
    <row r="58" spans="1:6" x14ac:dyDescent="0.2">
      <c r="A58" s="9" t="s">
        <v>65</v>
      </c>
    </row>
    <row r="59" spans="1:6" x14ac:dyDescent="0.2">
      <c r="A59" s="9" t="s">
        <v>44</v>
      </c>
    </row>
    <row r="61" spans="1:6" x14ac:dyDescent="0.2">
      <c r="A61" s="18" t="s">
        <v>209</v>
      </c>
      <c r="D61" s="45">
        <v>0.1948</v>
      </c>
    </row>
    <row r="63" spans="1:6" x14ac:dyDescent="0.2">
      <c r="A63" s="18" t="s">
        <v>1192</v>
      </c>
      <c r="D63" s="9"/>
      <c r="F63" s="57"/>
    </row>
    <row r="64" spans="1:6" x14ac:dyDescent="0.2">
      <c r="A64" s="49"/>
      <c r="D64" s="9"/>
      <c r="F64" s="57"/>
    </row>
    <row r="65" spans="1:6" x14ac:dyDescent="0.2">
      <c r="A65" s="47" t="s">
        <v>805</v>
      </c>
      <c r="D65" s="9"/>
      <c r="F65" s="57"/>
    </row>
    <row r="66" spans="1:6" x14ac:dyDescent="0.2">
      <c r="A66" s="61"/>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47" t="s">
        <v>1201</v>
      </c>
      <c r="D79" s="9"/>
      <c r="F79" s="57"/>
    </row>
    <row r="80" spans="1:6" x14ac:dyDescent="0.2">
      <c r="A80" s="58"/>
      <c r="D80" s="9"/>
      <c r="F80" s="57"/>
    </row>
    <row r="81" spans="1:6" x14ac:dyDescent="0.2">
      <c r="A81" s="47" t="s">
        <v>807</v>
      </c>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D94" s="9"/>
      <c r="F94" s="57"/>
    </row>
    <row r="95" spans="1:6" x14ac:dyDescent="0.2">
      <c r="D95" s="9"/>
      <c r="F95" s="57"/>
    </row>
    <row r="96" spans="1:6" x14ac:dyDescent="0.2">
      <c r="D96" s="9"/>
      <c r="F96" s="57"/>
    </row>
    <row r="97" spans="4:6" x14ac:dyDescent="0.2">
      <c r="D97" s="9"/>
      <c r="F97" s="57"/>
    </row>
    <row r="98" spans="4:6" x14ac:dyDescent="0.2">
      <c r="D98" s="9"/>
      <c r="F98" s="57"/>
    </row>
  </sheetData>
  <mergeCells count="4">
    <mergeCell ref="A1:F1"/>
    <mergeCell ref="A55:B55"/>
    <mergeCell ref="A56:B56"/>
    <mergeCell ref="A57:B57"/>
  </mergeCells>
  <conditionalFormatting sqref="F2:F3 F5:F62 F99:F65536">
    <cfRule type="cellIs" dxfId="64" priority="3" stopIfTrue="1" operator="between">
      <formula>0.009</formula>
      <formula>-0.009</formula>
    </cfRule>
  </conditionalFormatting>
  <conditionalFormatting sqref="F95:F98">
    <cfRule type="cellIs" dxfId="63" priority="2" stopIfTrue="1" operator="between">
      <formula>0.009</formula>
      <formula>-0.009</formula>
    </cfRule>
  </conditionalFormatting>
  <conditionalFormatting sqref="F63:F94">
    <cfRule type="cellIs" dxfId="6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27"/>
  <sheetViews>
    <sheetView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20"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5" customHeight="1" x14ac:dyDescent="0.2">
      <c r="A1" s="80" t="s">
        <v>741</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102</v>
      </c>
      <c r="B7" s="27" t="s">
        <v>101</v>
      </c>
      <c r="C7" s="27" t="s">
        <v>95</v>
      </c>
      <c r="D7" s="31">
        <v>10800000</v>
      </c>
      <c r="E7" s="29">
        <v>77149.8</v>
      </c>
      <c r="F7" s="30">
        <v>7.6990478699388802</v>
      </c>
    </row>
    <row r="8" spans="1:6" x14ac:dyDescent="0.2">
      <c r="A8" s="27" t="s">
        <v>100</v>
      </c>
      <c r="B8" s="27" t="s">
        <v>99</v>
      </c>
      <c r="C8" s="27" t="s">
        <v>95</v>
      </c>
      <c r="D8" s="31">
        <v>5000000</v>
      </c>
      <c r="E8" s="29">
        <v>74677.5</v>
      </c>
      <c r="F8" s="30">
        <v>7.45232842220409</v>
      </c>
    </row>
    <row r="9" spans="1:6" x14ac:dyDescent="0.2">
      <c r="A9" s="27" t="s">
        <v>97</v>
      </c>
      <c r="B9" s="27" t="s">
        <v>96</v>
      </c>
      <c r="C9" s="27" t="s">
        <v>98</v>
      </c>
      <c r="D9" s="31">
        <v>4200000</v>
      </c>
      <c r="E9" s="29">
        <v>71931.3</v>
      </c>
      <c r="F9" s="30">
        <v>7.1782755372915403</v>
      </c>
    </row>
    <row r="10" spans="1:6" x14ac:dyDescent="0.2">
      <c r="A10" s="27" t="s">
        <v>107</v>
      </c>
      <c r="B10" s="27" t="s">
        <v>106</v>
      </c>
      <c r="C10" s="27" t="s">
        <v>108</v>
      </c>
      <c r="D10" s="31">
        <v>8300000</v>
      </c>
      <c r="E10" s="29">
        <v>60444.75</v>
      </c>
      <c r="F10" s="30">
        <v>6.0319926135451798</v>
      </c>
    </row>
    <row r="11" spans="1:6" x14ac:dyDescent="0.2">
      <c r="A11" s="27" t="s">
        <v>94</v>
      </c>
      <c r="B11" s="27" t="s">
        <v>93</v>
      </c>
      <c r="C11" s="27" t="s">
        <v>95</v>
      </c>
      <c r="D11" s="31">
        <v>9000000</v>
      </c>
      <c r="E11" s="29">
        <v>59008.5</v>
      </c>
      <c r="F11" s="30">
        <v>5.8886642121339099</v>
      </c>
    </row>
    <row r="12" spans="1:6" x14ac:dyDescent="0.2">
      <c r="A12" s="27" t="s">
        <v>104</v>
      </c>
      <c r="B12" s="27" t="s">
        <v>103</v>
      </c>
      <c r="C12" s="27" t="s">
        <v>105</v>
      </c>
      <c r="D12" s="31">
        <v>2900000</v>
      </c>
      <c r="E12" s="29">
        <v>51177.75</v>
      </c>
      <c r="F12" s="30">
        <v>5.1072063326899704</v>
      </c>
    </row>
    <row r="13" spans="1:6" x14ac:dyDescent="0.2">
      <c r="A13" s="27" t="s">
        <v>115</v>
      </c>
      <c r="B13" s="27" t="s">
        <v>114</v>
      </c>
      <c r="C13" s="27" t="s">
        <v>95</v>
      </c>
      <c r="D13" s="31">
        <v>9000000</v>
      </c>
      <c r="E13" s="29">
        <v>41449.5</v>
      </c>
      <c r="F13" s="30">
        <v>4.1363903041230401</v>
      </c>
    </row>
    <row r="14" spans="1:6" x14ac:dyDescent="0.2">
      <c r="A14" s="27" t="s">
        <v>163</v>
      </c>
      <c r="B14" s="27" t="s">
        <v>162</v>
      </c>
      <c r="C14" s="27" t="s">
        <v>156</v>
      </c>
      <c r="D14" s="31">
        <v>7000000</v>
      </c>
      <c r="E14" s="29">
        <v>32102</v>
      </c>
      <c r="F14" s="30">
        <v>3.2035706472444199</v>
      </c>
    </row>
    <row r="15" spans="1:6" x14ac:dyDescent="0.2">
      <c r="A15" s="27" t="s">
        <v>541</v>
      </c>
      <c r="B15" s="27" t="s">
        <v>540</v>
      </c>
      <c r="C15" s="27" t="s">
        <v>113</v>
      </c>
      <c r="D15" s="31">
        <v>3400000</v>
      </c>
      <c r="E15" s="29">
        <v>30020.3</v>
      </c>
      <c r="F15" s="30">
        <v>2.9958305370840401</v>
      </c>
    </row>
    <row r="16" spans="1:6" x14ac:dyDescent="0.2">
      <c r="A16" s="27" t="s">
        <v>129</v>
      </c>
      <c r="B16" s="27" t="s">
        <v>128</v>
      </c>
      <c r="C16" s="27" t="s">
        <v>98</v>
      </c>
      <c r="D16" s="31">
        <v>2600000</v>
      </c>
      <c r="E16" s="29">
        <v>29604.9</v>
      </c>
      <c r="F16" s="30">
        <v>2.9543763209334801</v>
      </c>
    </row>
    <row r="17" spans="1:6" x14ac:dyDescent="0.2">
      <c r="A17" s="27" t="s">
        <v>134</v>
      </c>
      <c r="B17" s="27" t="s">
        <v>133</v>
      </c>
      <c r="C17" s="27" t="s">
        <v>118</v>
      </c>
      <c r="D17" s="31">
        <v>1600000</v>
      </c>
      <c r="E17" s="29">
        <v>26599.200000000001</v>
      </c>
      <c r="F17" s="30">
        <v>2.6544270251132001</v>
      </c>
    </row>
    <row r="18" spans="1:6" x14ac:dyDescent="0.2">
      <c r="A18" s="27" t="s">
        <v>139</v>
      </c>
      <c r="B18" s="27" t="s">
        <v>138</v>
      </c>
      <c r="C18" s="27" t="s">
        <v>113</v>
      </c>
      <c r="D18" s="31">
        <v>1738413</v>
      </c>
      <c r="E18" s="29">
        <v>26151.81597</v>
      </c>
      <c r="F18" s="30">
        <v>2.6097810109535202</v>
      </c>
    </row>
    <row r="19" spans="1:6" x14ac:dyDescent="0.2">
      <c r="A19" s="27" t="s">
        <v>146</v>
      </c>
      <c r="B19" s="27" t="s">
        <v>145</v>
      </c>
      <c r="C19" s="27" t="s">
        <v>132</v>
      </c>
      <c r="D19" s="31">
        <v>20000000</v>
      </c>
      <c r="E19" s="29">
        <v>25450</v>
      </c>
      <c r="F19" s="30">
        <v>2.53974434528598</v>
      </c>
    </row>
    <row r="20" spans="1:6" x14ac:dyDescent="0.2">
      <c r="A20" s="27" t="s">
        <v>148</v>
      </c>
      <c r="B20" s="27" t="s">
        <v>147</v>
      </c>
      <c r="C20" s="27" t="s">
        <v>149</v>
      </c>
      <c r="D20" s="31">
        <v>9500000</v>
      </c>
      <c r="E20" s="29">
        <v>24234.5</v>
      </c>
      <c r="F20" s="30">
        <v>2.4184453570072</v>
      </c>
    </row>
    <row r="21" spans="1:6" x14ac:dyDescent="0.2">
      <c r="A21" s="27" t="s">
        <v>547</v>
      </c>
      <c r="B21" s="27" t="s">
        <v>546</v>
      </c>
      <c r="C21" s="27" t="s">
        <v>113</v>
      </c>
      <c r="D21" s="31">
        <v>4200000</v>
      </c>
      <c r="E21" s="29">
        <v>22610.7</v>
      </c>
      <c r="F21" s="30">
        <v>2.2564006863637598</v>
      </c>
    </row>
    <row r="22" spans="1:6" x14ac:dyDescent="0.2">
      <c r="A22" s="27" t="s">
        <v>120</v>
      </c>
      <c r="B22" s="27" t="s">
        <v>119</v>
      </c>
      <c r="C22" s="27" t="s">
        <v>121</v>
      </c>
      <c r="D22" s="31">
        <v>1800000</v>
      </c>
      <c r="E22" s="29">
        <v>21618</v>
      </c>
      <c r="F22" s="30">
        <v>2.1573356878739598</v>
      </c>
    </row>
    <row r="23" spans="1:6" x14ac:dyDescent="0.2">
      <c r="A23" s="27" t="s">
        <v>110</v>
      </c>
      <c r="B23" s="27" t="s">
        <v>109</v>
      </c>
      <c r="C23" s="27" t="s">
        <v>95</v>
      </c>
      <c r="D23" s="31">
        <v>1000000</v>
      </c>
      <c r="E23" s="29">
        <v>19619</v>
      </c>
      <c r="F23" s="30">
        <v>1.9578484994171199</v>
      </c>
    </row>
    <row r="24" spans="1:6" x14ac:dyDescent="0.2">
      <c r="A24" s="27" t="s">
        <v>167</v>
      </c>
      <c r="B24" s="27" t="s">
        <v>166</v>
      </c>
      <c r="C24" s="27" t="s">
        <v>168</v>
      </c>
      <c r="D24" s="31">
        <v>5700000</v>
      </c>
      <c r="E24" s="29">
        <v>16820.7</v>
      </c>
      <c r="F24" s="30">
        <v>1.6785963736248299</v>
      </c>
    </row>
    <row r="25" spans="1:6" x14ac:dyDescent="0.2">
      <c r="A25" s="27" t="s">
        <v>155</v>
      </c>
      <c r="B25" s="27" t="s">
        <v>154</v>
      </c>
      <c r="C25" s="27" t="s">
        <v>156</v>
      </c>
      <c r="D25" s="31">
        <v>2000000</v>
      </c>
      <c r="E25" s="29">
        <v>16710</v>
      </c>
      <c r="F25" s="30">
        <v>1.6675492341740199</v>
      </c>
    </row>
    <row r="26" spans="1:6" x14ac:dyDescent="0.2">
      <c r="A26" s="27" t="s">
        <v>233</v>
      </c>
      <c r="B26" s="27" t="s">
        <v>232</v>
      </c>
      <c r="C26" s="27" t="s">
        <v>98</v>
      </c>
      <c r="D26" s="31">
        <v>1000000</v>
      </c>
      <c r="E26" s="29">
        <v>15414.5</v>
      </c>
      <c r="F26" s="30">
        <v>1.53826676661732</v>
      </c>
    </row>
    <row r="27" spans="1:6" x14ac:dyDescent="0.2">
      <c r="A27" s="27" t="s">
        <v>153</v>
      </c>
      <c r="B27" s="27" t="s">
        <v>152</v>
      </c>
      <c r="C27" s="27" t="s">
        <v>113</v>
      </c>
      <c r="D27" s="31">
        <v>9200000</v>
      </c>
      <c r="E27" s="29">
        <v>14218.6</v>
      </c>
      <c r="F27" s="30">
        <v>1.41892373076162</v>
      </c>
    </row>
    <row r="28" spans="1:6" x14ac:dyDescent="0.2">
      <c r="A28" s="27" t="s">
        <v>126</v>
      </c>
      <c r="B28" s="27" t="s">
        <v>125</v>
      </c>
      <c r="C28" s="27" t="s">
        <v>127</v>
      </c>
      <c r="D28" s="31">
        <v>300000</v>
      </c>
      <c r="E28" s="29">
        <v>14027.55</v>
      </c>
      <c r="F28" s="30">
        <v>1.39985818431106</v>
      </c>
    </row>
    <row r="29" spans="1:6" x14ac:dyDescent="0.2">
      <c r="A29" s="27" t="s">
        <v>220</v>
      </c>
      <c r="B29" s="27" t="s">
        <v>219</v>
      </c>
      <c r="C29" s="27" t="s">
        <v>221</v>
      </c>
      <c r="D29" s="31">
        <v>6500000</v>
      </c>
      <c r="E29" s="29">
        <v>13243.75</v>
      </c>
      <c r="F29" s="30">
        <v>1.3216400460857101</v>
      </c>
    </row>
    <row r="30" spans="1:6" x14ac:dyDescent="0.2">
      <c r="A30" s="27" t="s">
        <v>549</v>
      </c>
      <c r="B30" s="27" t="s">
        <v>548</v>
      </c>
      <c r="C30" s="27" t="s">
        <v>142</v>
      </c>
      <c r="D30" s="31">
        <v>12000000</v>
      </c>
      <c r="E30" s="29">
        <v>13092</v>
      </c>
      <c r="F30" s="30">
        <v>1.30649638383042</v>
      </c>
    </row>
    <row r="31" spans="1:6" x14ac:dyDescent="0.2">
      <c r="A31" s="27" t="s">
        <v>239</v>
      </c>
      <c r="B31" s="27" t="s">
        <v>238</v>
      </c>
      <c r="C31" s="27" t="s">
        <v>240</v>
      </c>
      <c r="D31" s="31">
        <v>1600000</v>
      </c>
      <c r="E31" s="29">
        <v>12260.8</v>
      </c>
      <c r="F31" s="30">
        <v>1.2235480341328999</v>
      </c>
    </row>
    <row r="32" spans="1:6" x14ac:dyDescent="0.2">
      <c r="A32" s="27" t="s">
        <v>302</v>
      </c>
      <c r="B32" s="27" t="s">
        <v>301</v>
      </c>
      <c r="C32" s="27" t="s">
        <v>149</v>
      </c>
      <c r="D32" s="31">
        <v>8000000</v>
      </c>
      <c r="E32" s="29">
        <v>12204</v>
      </c>
      <c r="F32" s="30">
        <v>1.2178797638455801</v>
      </c>
    </row>
    <row r="33" spans="1:6" x14ac:dyDescent="0.2">
      <c r="A33" s="27" t="s">
        <v>235</v>
      </c>
      <c r="B33" s="27" t="s">
        <v>234</v>
      </c>
      <c r="C33" s="27" t="s">
        <v>124</v>
      </c>
      <c r="D33" s="31">
        <v>9000000</v>
      </c>
      <c r="E33" s="29">
        <v>11682</v>
      </c>
      <c r="F33" s="30">
        <v>1.1657875615572</v>
      </c>
    </row>
    <row r="34" spans="1:6" x14ac:dyDescent="0.2">
      <c r="A34" s="27" t="s">
        <v>170</v>
      </c>
      <c r="B34" s="27" t="s">
        <v>169</v>
      </c>
      <c r="C34" s="27" t="s">
        <v>156</v>
      </c>
      <c r="D34" s="31">
        <v>350000</v>
      </c>
      <c r="E34" s="29">
        <v>11341.05</v>
      </c>
      <c r="F34" s="30">
        <v>1.1317629708096499</v>
      </c>
    </row>
    <row r="35" spans="1:6" x14ac:dyDescent="0.2">
      <c r="A35" s="27" t="s">
        <v>218</v>
      </c>
      <c r="B35" s="27" t="s">
        <v>217</v>
      </c>
      <c r="C35" s="27" t="s">
        <v>156</v>
      </c>
      <c r="D35" s="31">
        <v>4000000</v>
      </c>
      <c r="E35" s="29">
        <v>10278</v>
      </c>
      <c r="F35" s="30">
        <v>1.0256775002298399</v>
      </c>
    </row>
    <row r="36" spans="1:6" x14ac:dyDescent="0.2">
      <c r="A36" s="27" t="s">
        <v>231</v>
      </c>
      <c r="B36" s="27" t="s">
        <v>230</v>
      </c>
      <c r="C36" s="27" t="s">
        <v>168</v>
      </c>
      <c r="D36" s="31">
        <v>8000000</v>
      </c>
      <c r="E36" s="29">
        <v>9516</v>
      </c>
      <c r="F36" s="30">
        <v>0.94963486010771703</v>
      </c>
    </row>
    <row r="37" spans="1:6" x14ac:dyDescent="0.2">
      <c r="A37" s="27" t="s">
        <v>551</v>
      </c>
      <c r="B37" s="27" t="s">
        <v>550</v>
      </c>
      <c r="C37" s="27" t="s">
        <v>127</v>
      </c>
      <c r="D37" s="31">
        <v>1200000</v>
      </c>
      <c r="E37" s="29">
        <v>9043.2000000000007</v>
      </c>
      <c r="F37" s="30">
        <v>0.90245249757525303</v>
      </c>
    </row>
    <row r="38" spans="1:6" x14ac:dyDescent="0.2">
      <c r="A38" s="27" t="s">
        <v>255</v>
      </c>
      <c r="B38" s="27" t="s">
        <v>254</v>
      </c>
      <c r="C38" s="27" t="s">
        <v>127</v>
      </c>
      <c r="D38" s="31">
        <v>1000000</v>
      </c>
      <c r="E38" s="29">
        <v>8844</v>
      </c>
      <c r="F38" s="30">
        <v>0.88257363417325096</v>
      </c>
    </row>
    <row r="39" spans="1:6" x14ac:dyDescent="0.2">
      <c r="A39" s="27" t="s">
        <v>553</v>
      </c>
      <c r="B39" s="27" t="s">
        <v>552</v>
      </c>
      <c r="C39" s="27" t="s">
        <v>149</v>
      </c>
      <c r="D39" s="31">
        <v>2401134</v>
      </c>
      <c r="E39" s="29">
        <v>6757.9916430000003</v>
      </c>
      <c r="F39" s="30">
        <v>0.67440357802747297</v>
      </c>
    </row>
    <row r="40" spans="1:6" x14ac:dyDescent="0.2">
      <c r="A40" s="27" t="s">
        <v>181</v>
      </c>
      <c r="B40" s="27" t="s">
        <v>180</v>
      </c>
      <c r="C40" s="27" t="s">
        <v>95</v>
      </c>
      <c r="D40" s="31">
        <v>4000000</v>
      </c>
      <c r="E40" s="29">
        <v>5788</v>
      </c>
      <c r="F40" s="30">
        <v>0.57760472575698496</v>
      </c>
    </row>
    <row r="41" spans="1:6" x14ac:dyDescent="0.2">
      <c r="A41" s="27" t="s">
        <v>158</v>
      </c>
      <c r="B41" s="27" t="s">
        <v>157</v>
      </c>
      <c r="C41" s="27" t="s">
        <v>159</v>
      </c>
      <c r="D41" s="31">
        <v>1000000</v>
      </c>
      <c r="E41" s="29">
        <v>5485</v>
      </c>
      <c r="F41" s="30">
        <v>0.54736729799189099</v>
      </c>
    </row>
    <row r="42" spans="1:6" x14ac:dyDescent="0.2">
      <c r="A42" s="27" t="s">
        <v>459</v>
      </c>
      <c r="B42" s="27" t="s">
        <v>458</v>
      </c>
      <c r="C42" s="27" t="s">
        <v>121</v>
      </c>
      <c r="D42" s="31">
        <v>1200000</v>
      </c>
      <c r="E42" s="29">
        <v>5379</v>
      </c>
      <c r="F42" s="30">
        <v>0.53678918794865604</v>
      </c>
    </row>
    <row r="43" spans="1:6" x14ac:dyDescent="0.2">
      <c r="A43" s="27" t="s">
        <v>165</v>
      </c>
      <c r="B43" s="27" t="s">
        <v>164</v>
      </c>
      <c r="C43" s="27" t="s">
        <v>113</v>
      </c>
      <c r="D43" s="31">
        <v>900000</v>
      </c>
      <c r="E43" s="29">
        <v>5366.25</v>
      </c>
      <c r="F43" s="30">
        <v>0.53551682093873898</v>
      </c>
    </row>
    <row r="44" spans="1:6" x14ac:dyDescent="0.2">
      <c r="A44" s="27" t="s">
        <v>242</v>
      </c>
      <c r="B44" s="27" t="s">
        <v>241</v>
      </c>
      <c r="C44" s="27" t="s">
        <v>137</v>
      </c>
      <c r="D44" s="31">
        <v>33000</v>
      </c>
      <c r="E44" s="29">
        <v>5335.6049999999996</v>
      </c>
      <c r="F44" s="30">
        <v>0.53245864940784304</v>
      </c>
    </row>
    <row r="45" spans="1:6" x14ac:dyDescent="0.2">
      <c r="A45" s="27" t="s">
        <v>178</v>
      </c>
      <c r="B45" s="27" t="s">
        <v>177</v>
      </c>
      <c r="C45" s="27" t="s">
        <v>179</v>
      </c>
      <c r="D45" s="31">
        <v>325000</v>
      </c>
      <c r="E45" s="29">
        <v>5196.9125000000004</v>
      </c>
      <c r="F45" s="30">
        <v>0.51861804066094497</v>
      </c>
    </row>
    <row r="46" spans="1:6" x14ac:dyDescent="0.2">
      <c r="A46" s="27" t="s">
        <v>257</v>
      </c>
      <c r="B46" s="27" t="s">
        <v>256</v>
      </c>
      <c r="C46" s="27" t="s">
        <v>168</v>
      </c>
      <c r="D46" s="31">
        <v>1000000</v>
      </c>
      <c r="E46" s="29">
        <v>5123</v>
      </c>
      <c r="F46" s="30">
        <v>0.511242054259336</v>
      </c>
    </row>
    <row r="47" spans="1:6" x14ac:dyDescent="0.2">
      <c r="A47" s="27" t="s">
        <v>151</v>
      </c>
      <c r="B47" s="27" t="s">
        <v>150</v>
      </c>
      <c r="C47" s="27" t="s">
        <v>127</v>
      </c>
      <c r="D47" s="31">
        <v>1100000</v>
      </c>
      <c r="E47" s="29">
        <v>5117.75</v>
      </c>
      <c r="F47" s="30">
        <v>0.51071813843172198</v>
      </c>
    </row>
    <row r="48" spans="1:6" x14ac:dyDescent="0.2">
      <c r="A48" s="27" t="s">
        <v>237</v>
      </c>
      <c r="B48" s="27" t="s">
        <v>236</v>
      </c>
      <c r="C48" s="27" t="s">
        <v>118</v>
      </c>
      <c r="D48" s="31">
        <v>200000</v>
      </c>
      <c r="E48" s="29">
        <v>4572.8</v>
      </c>
      <c r="F48" s="30">
        <v>0.45633567552549098</v>
      </c>
    </row>
    <row r="49" spans="1:9" x14ac:dyDescent="0.2">
      <c r="A49" s="27" t="s">
        <v>141</v>
      </c>
      <c r="B49" s="27" t="s">
        <v>140</v>
      </c>
      <c r="C49" s="27" t="s">
        <v>142</v>
      </c>
      <c r="D49" s="31">
        <v>388379</v>
      </c>
      <c r="E49" s="29">
        <v>3691.5423949999999</v>
      </c>
      <c r="F49" s="30">
        <v>0.36839190267523497</v>
      </c>
    </row>
    <row r="50" spans="1:9" x14ac:dyDescent="0.2">
      <c r="A50" s="27" t="s">
        <v>260</v>
      </c>
      <c r="B50" s="27" t="s">
        <v>259</v>
      </c>
      <c r="C50" s="27" t="s">
        <v>226</v>
      </c>
      <c r="D50" s="31">
        <v>1700448</v>
      </c>
      <c r="E50" s="29">
        <v>3602.3990880000001</v>
      </c>
      <c r="F50" s="30">
        <v>0.35949598087274598</v>
      </c>
    </row>
    <row r="51" spans="1:9" x14ac:dyDescent="0.2">
      <c r="A51" s="27" t="s">
        <v>182</v>
      </c>
      <c r="B51" s="27" t="s">
        <v>718</v>
      </c>
      <c r="C51" s="27" t="s">
        <v>108</v>
      </c>
      <c r="D51" s="31">
        <v>614285</v>
      </c>
      <c r="E51" s="29">
        <v>2400.6257799999998</v>
      </c>
      <c r="F51" s="30">
        <v>0.23956682710816299</v>
      </c>
    </row>
    <row r="52" spans="1:9" x14ac:dyDescent="0.2">
      <c r="A52" s="27" t="s">
        <v>397</v>
      </c>
      <c r="B52" s="27" t="s">
        <v>396</v>
      </c>
      <c r="C52" s="27" t="s">
        <v>95</v>
      </c>
      <c r="D52" s="31">
        <v>4500000</v>
      </c>
      <c r="E52" s="29">
        <v>2157.75</v>
      </c>
      <c r="F52" s="30">
        <v>0.21532940514895199</v>
      </c>
    </row>
    <row r="53" spans="1:9" x14ac:dyDescent="0.2">
      <c r="A53" s="26" t="s">
        <v>33</v>
      </c>
      <c r="B53" s="26"/>
      <c r="C53" s="26"/>
      <c r="D53" s="32"/>
      <c r="E53" s="33">
        <f>SUM(E7:E52)</f>
        <v>948520.29237599985</v>
      </c>
      <c r="F53" s="34">
        <f>SUM(F7:F52)</f>
        <v>94.656151235793857</v>
      </c>
      <c r="G53" s="18"/>
      <c r="H53" s="18"/>
      <c r="I53" s="18"/>
    </row>
    <row r="54" spans="1:9" x14ac:dyDescent="0.2">
      <c r="A54" s="27"/>
      <c r="B54" s="27"/>
      <c r="C54" s="27"/>
      <c r="D54" s="28"/>
      <c r="E54" s="29"/>
      <c r="F54" s="30"/>
    </row>
    <row r="55" spans="1:9" x14ac:dyDescent="0.2">
      <c r="A55" s="26" t="s">
        <v>214</v>
      </c>
      <c r="B55" s="27"/>
      <c r="C55" s="27"/>
      <c r="D55" s="28"/>
      <c r="E55" s="29"/>
      <c r="F55" s="30"/>
    </row>
    <row r="56" spans="1:9" x14ac:dyDescent="0.2">
      <c r="A56" s="27"/>
      <c r="B56" s="27" t="s">
        <v>724</v>
      </c>
      <c r="C56" s="27" t="s">
        <v>142</v>
      </c>
      <c r="D56" s="31">
        <v>73500</v>
      </c>
      <c r="E56" s="29">
        <v>7.3499999999999998E-3</v>
      </c>
      <c r="F56" s="30">
        <v>7.3348215865823102E-7</v>
      </c>
    </row>
    <row r="57" spans="1:9" x14ac:dyDescent="0.2">
      <c r="A57" s="27"/>
      <c r="B57" s="27" t="s">
        <v>732</v>
      </c>
      <c r="C57" s="27" t="s">
        <v>98</v>
      </c>
      <c r="D57" s="31">
        <v>45000</v>
      </c>
      <c r="E57" s="29">
        <v>4.4999999999999997E-3</v>
      </c>
      <c r="F57" s="30">
        <v>4.4907070938258997E-7</v>
      </c>
    </row>
    <row r="58" spans="1:9" x14ac:dyDescent="0.2">
      <c r="A58" s="27" t="s">
        <v>524</v>
      </c>
      <c r="B58" s="27" t="s">
        <v>730</v>
      </c>
      <c r="C58" s="27" t="s">
        <v>369</v>
      </c>
      <c r="D58" s="31">
        <v>38000</v>
      </c>
      <c r="E58" s="29">
        <v>3.8E-3</v>
      </c>
      <c r="F58" s="30">
        <v>3.7921526570085402E-7</v>
      </c>
    </row>
    <row r="59" spans="1:9" x14ac:dyDescent="0.2">
      <c r="A59" s="26" t="s">
        <v>33</v>
      </c>
      <c r="B59" s="26"/>
      <c r="C59" s="26"/>
      <c r="D59" s="32"/>
      <c r="E59" s="33">
        <f>SUM(E55:E58)</f>
        <v>1.5650000000000001E-2</v>
      </c>
      <c r="F59" s="34">
        <f>SUM(F55:F58)</f>
        <v>1.5617681337416751E-6</v>
      </c>
      <c r="G59" s="18"/>
      <c r="H59" s="18"/>
      <c r="I59" s="18"/>
    </row>
    <row r="60" spans="1:9" x14ac:dyDescent="0.2">
      <c r="A60" s="27"/>
      <c r="B60" s="27"/>
      <c r="C60" s="27"/>
      <c r="D60" s="28"/>
      <c r="E60" s="29"/>
      <c r="F60" s="30"/>
    </row>
    <row r="61" spans="1:9" x14ac:dyDescent="0.2">
      <c r="A61" s="26" t="s">
        <v>35</v>
      </c>
      <c r="B61" s="26"/>
      <c r="C61" s="26"/>
      <c r="D61" s="32"/>
      <c r="E61" s="33">
        <f>E53+E59</f>
        <v>948520.30802599981</v>
      </c>
      <c r="F61" s="34">
        <f>F53+F59</f>
        <v>94.656152797561987</v>
      </c>
      <c r="G61" s="18"/>
      <c r="H61" s="18"/>
      <c r="I61" s="18"/>
    </row>
    <row r="62" spans="1:9" x14ac:dyDescent="0.2">
      <c r="A62" s="26"/>
      <c r="B62" s="26"/>
      <c r="C62" s="26"/>
      <c r="D62" s="32"/>
      <c r="E62" s="33"/>
      <c r="F62" s="34"/>
      <c r="G62" s="18"/>
      <c r="H62" s="18"/>
      <c r="I62" s="18"/>
    </row>
    <row r="63" spans="1:9" x14ac:dyDescent="0.2">
      <c r="A63" s="26" t="s">
        <v>37</v>
      </c>
      <c r="B63" s="26"/>
      <c r="C63" s="26"/>
      <c r="D63" s="32"/>
      <c r="E63" s="33">
        <f>E65-(E53+E59)</f>
        <v>53549.05565770017</v>
      </c>
      <c r="F63" s="34">
        <f>F65-(F53+F59)</f>
        <v>5.3438472024380133</v>
      </c>
      <c r="G63" s="18"/>
      <c r="H63" s="18"/>
      <c r="I63" s="18"/>
    </row>
    <row r="64" spans="1:9" x14ac:dyDescent="0.2">
      <c r="A64" s="26"/>
      <c r="B64" s="26"/>
      <c r="C64" s="26"/>
      <c r="D64" s="32"/>
      <c r="E64" s="33"/>
      <c r="F64" s="34"/>
      <c r="G64" s="18"/>
      <c r="H64" s="18"/>
      <c r="I64" s="18"/>
    </row>
    <row r="65" spans="1:9" x14ac:dyDescent="0.2">
      <c r="A65" s="35" t="s">
        <v>36</v>
      </c>
      <c r="B65" s="35"/>
      <c r="C65" s="35"/>
      <c r="D65" s="36"/>
      <c r="E65" s="37">
        <v>1002069.3636837</v>
      </c>
      <c r="F65" s="38">
        <v>100</v>
      </c>
      <c r="G65" s="18"/>
      <c r="H65" s="18"/>
      <c r="I65" s="18"/>
    </row>
    <row r="66" spans="1:9" x14ac:dyDescent="0.2">
      <c r="F66" s="20" t="s">
        <v>50</v>
      </c>
    </row>
    <row r="67" spans="1:9" x14ac:dyDescent="0.2">
      <c r="A67" s="18" t="s">
        <v>38</v>
      </c>
      <c r="F67" s="20"/>
    </row>
    <row r="68" spans="1:9" x14ac:dyDescent="0.2">
      <c r="A68" s="18" t="s">
        <v>725</v>
      </c>
      <c r="F68" s="20"/>
    </row>
    <row r="70" spans="1:9" x14ac:dyDescent="0.2">
      <c r="A70" s="18" t="s">
        <v>39</v>
      </c>
    </row>
    <row r="71" spans="1:9" x14ac:dyDescent="0.2">
      <c r="A71" s="18" t="s">
        <v>40</v>
      </c>
    </row>
    <row r="72" spans="1:9" x14ac:dyDescent="0.2">
      <c r="A72" s="18" t="s">
        <v>41</v>
      </c>
      <c r="B72" s="18"/>
      <c r="C72" s="39" t="s">
        <v>43</v>
      </c>
      <c r="D72" s="19" t="s">
        <v>42</v>
      </c>
    </row>
    <row r="73" spans="1:9" x14ac:dyDescent="0.2">
      <c r="A73" s="9" t="s">
        <v>66</v>
      </c>
      <c r="C73" s="40">
        <v>821.80269999999996</v>
      </c>
      <c r="D73" s="40">
        <v>941.74180000000001</v>
      </c>
    </row>
    <row r="74" spans="1:9" x14ac:dyDescent="0.2">
      <c r="A74" s="9" t="s">
        <v>72</v>
      </c>
      <c r="C74" s="40">
        <v>43.522100000000002</v>
      </c>
      <c r="D74" s="40">
        <v>49.874000000000002</v>
      </c>
    </row>
    <row r="75" spans="1:9" x14ac:dyDescent="0.2">
      <c r="A75" s="9" t="s">
        <v>69</v>
      </c>
      <c r="C75" s="40">
        <v>886.6807</v>
      </c>
      <c r="D75" s="40">
        <v>1019.7121</v>
      </c>
    </row>
    <row r="76" spans="1:9" x14ac:dyDescent="0.2">
      <c r="A76" s="9" t="s">
        <v>73</v>
      </c>
      <c r="C76" s="40">
        <v>48.374400000000001</v>
      </c>
      <c r="D76" s="40">
        <v>55.631999999999998</v>
      </c>
    </row>
    <row r="78" spans="1:9" x14ac:dyDescent="0.2">
      <c r="A78" s="9" t="s">
        <v>44</v>
      </c>
    </row>
    <row r="80" spans="1:9" x14ac:dyDescent="0.2">
      <c r="A80" s="18" t="s">
        <v>45</v>
      </c>
      <c r="D80" s="41" t="s">
        <v>46</v>
      </c>
    </row>
    <row r="82" spans="1:6" x14ac:dyDescent="0.2">
      <c r="A82" s="18" t="s">
        <v>209</v>
      </c>
      <c r="D82" s="45">
        <v>7.5999999999999998E-2</v>
      </c>
    </row>
    <row r="84" spans="1:6" x14ac:dyDescent="0.2">
      <c r="A84" s="18" t="s">
        <v>48</v>
      </c>
      <c r="D84" s="41" t="s">
        <v>729</v>
      </c>
    </row>
    <row r="85" spans="1:6" x14ac:dyDescent="0.2">
      <c r="A85" s="9" t="s">
        <v>49</v>
      </c>
    </row>
    <row r="86" spans="1:6" x14ac:dyDescent="0.2">
      <c r="A86" s="49" t="s">
        <v>726</v>
      </c>
    </row>
    <row r="88" spans="1:6" x14ac:dyDescent="0.2">
      <c r="A88" s="18" t="s">
        <v>1195</v>
      </c>
      <c r="D88" s="9"/>
      <c r="F88" s="57"/>
    </row>
    <row r="89" spans="1:6" x14ac:dyDescent="0.2">
      <c r="A89" s="18"/>
      <c r="D89" s="9"/>
      <c r="F89" s="57"/>
    </row>
    <row r="90" spans="1:6" x14ac:dyDescent="0.2">
      <c r="A90" s="47" t="s">
        <v>805</v>
      </c>
      <c r="D90" s="9"/>
      <c r="F90" s="57"/>
    </row>
    <row r="91" spans="1:6" x14ac:dyDescent="0.2">
      <c r="A91" s="61"/>
      <c r="D91" s="9"/>
      <c r="F91" s="57"/>
    </row>
    <row r="92" spans="1:6" x14ac:dyDescent="0.2">
      <c r="A92" s="58"/>
      <c r="D92" s="9"/>
      <c r="F92" s="57"/>
    </row>
    <row r="93" spans="1:6" x14ac:dyDescent="0.2">
      <c r="A93" s="58"/>
      <c r="D93" s="9"/>
      <c r="F93" s="57"/>
    </row>
    <row r="94" spans="1:6" x14ac:dyDescent="0.2">
      <c r="A94" s="58"/>
      <c r="D94" s="9"/>
      <c r="F94" s="57"/>
    </row>
    <row r="95" spans="1:6" x14ac:dyDescent="0.2">
      <c r="A95" s="58"/>
      <c r="D95" s="9"/>
      <c r="F95" s="57"/>
    </row>
    <row r="96" spans="1:6" x14ac:dyDescent="0.2">
      <c r="A96" s="58"/>
      <c r="D96" s="9"/>
      <c r="F96" s="57"/>
    </row>
    <row r="97" spans="1:6" x14ac:dyDescent="0.2">
      <c r="A97" s="58"/>
      <c r="D97" s="9"/>
      <c r="F97" s="57"/>
    </row>
    <row r="98" spans="1:6" x14ac:dyDescent="0.2">
      <c r="A98" s="58"/>
      <c r="D98" s="9"/>
      <c r="F98" s="57"/>
    </row>
    <row r="99" spans="1:6" x14ac:dyDescent="0.2">
      <c r="A99" s="58"/>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47" t="s">
        <v>1201</v>
      </c>
      <c r="D104" s="9"/>
      <c r="F104" s="57"/>
    </row>
    <row r="105" spans="1:6" x14ac:dyDescent="0.2">
      <c r="A105" s="58"/>
      <c r="D105" s="9"/>
      <c r="F105" s="57"/>
    </row>
    <row r="106" spans="1:6" x14ac:dyDescent="0.2">
      <c r="A106" s="47" t="s">
        <v>807</v>
      </c>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A111" s="58"/>
      <c r="D111" s="9"/>
      <c r="F111" s="57"/>
    </row>
    <row r="112" spans="1:6" x14ac:dyDescent="0.2">
      <c r="A112" s="58"/>
      <c r="D112" s="9"/>
      <c r="F112" s="57"/>
    </row>
    <row r="113" spans="1:6" x14ac:dyDescent="0.2">
      <c r="A113" s="58"/>
      <c r="D113" s="9"/>
      <c r="F113" s="57"/>
    </row>
    <row r="114" spans="1:6" x14ac:dyDescent="0.2">
      <c r="A114" s="58"/>
      <c r="D114" s="9"/>
      <c r="F114" s="57"/>
    </row>
    <row r="115" spans="1:6" x14ac:dyDescent="0.2">
      <c r="A115" s="58"/>
      <c r="D115" s="9"/>
      <c r="F115" s="57"/>
    </row>
    <row r="116" spans="1:6" x14ac:dyDescent="0.2">
      <c r="A116" s="58"/>
      <c r="D116" s="9"/>
      <c r="F116" s="57"/>
    </row>
    <row r="117" spans="1:6" x14ac:dyDescent="0.2">
      <c r="A117" s="58"/>
      <c r="D117" s="9"/>
      <c r="F117" s="57"/>
    </row>
    <row r="118" spans="1:6" x14ac:dyDescent="0.2">
      <c r="A118" s="58"/>
      <c r="D118" s="9"/>
      <c r="F118" s="57"/>
    </row>
    <row r="119" spans="1:6" x14ac:dyDescent="0.2">
      <c r="D119" s="9"/>
      <c r="F119" s="57"/>
    </row>
    <row r="120" spans="1:6" x14ac:dyDescent="0.2">
      <c r="A120" s="18" t="s">
        <v>742</v>
      </c>
      <c r="D120" s="9"/>
      <c r="F120" s="57"/>
    </row>
    <row r="121" spans="1:6" x14ac:dyDescent="0.2">
      <c r="D121" s="9"/>
      <c r="F121" s="57"/>
    </row>
    <row r="122" spans="1:6" x14ac:dyDescent="0.2">
      <c r="D122" s="9"/>
      <c r="F122" s="57"/>
    </row>
    <row r="123" spans="1:6" x14ac:dyDescent="0.2">
      <c r="D123" s="9"/>
      <c r="F123" s="57"/>
    </row>
    <row r="124" spans="1:6" x14ac:dyDescent="0.2">
      <c r="D124" s="9"/>
      <c r="F124" s="57"/>
    </row>
    <row r="125" spans="1:6" x14ac:dyDescent="0.2">
      <c r="D125" s="9"/>
      <c r="F125" s="57"/>
    </row>
    <row r="126" spans="1:6" x14ac:dyDescent="0.2">
      <c r="D126" s="9"/>
      <c r="F126" s="57"/>
    </row>
    <row r="127" spans="1:6" x14ac:dyDescent="0.2">
      <c r="D127" s="9"/>
      <c r="F127" s="57"/>
    </row>
  </sheetData>
  <mergeCells count="1">
    <mergeCell ref="A1:F1"/>
  </mergeCells>
  <conditionalFormatting sqref="F2:F3 F5:F87 F128:F65536">
    <cfRule type="cellIs" dxfId="61" priority="3" stopIfTrue="1" operator="between">
      <formula>0.009</formula>
      <formula>-0.009</formula>
    </cfRule>
  </conditionalFormatting>
  <conditionalFormatting sqref="F120:F121">
    <cfRule type="cellIs" dxfId="60" priority="2" stopIfTrue="1" operator="between">
      <formula>0.009</formula>
      <formula>-0.009</formula>
    </cfRule>
  </conditionalFormatting>
  <conditionalFormatting sqref="F88:F119">
    <cfRule type="cellIs" dxfId="59" priority="1" stopIfTrue="1" operator="between">
      <formula>0.009</formula>
      <formula>-0.009</formula>
    </cfRule>
  </conditionalFormatting>
  <hyperlinks>
    <hyperlink ref="A86" r:id="rId1" xr:uid="{00000000-0004-0000-1A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17"/>
  <sheetViews>
    <sheetView workbookViewId="0">
      <selection sqref="A1:F1"/>
    </sheetView>
  </sheetViews>
  <sheetFormatPr defaultColWidth="9.109375" defaultRowHeight="10.199999999999999" x14ac:dyDescent="0.2"/>
  <cols>
    <col min="1" max="1" width="38.6640625" style="9" bestFit="1" customWidth="1"/>
    <col min="2" max="2" width="27.5546875" style="9" bestFit="1" customWidth="1"/>
    <col min="3" max="3" width="22.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17</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97</v>
      </c>
      <c r="B7" s="27" t="s">
        <v>96</v>
      </c>
      <c r="C7" s="27" t="s">
        <v>98</v>
      </c>
      <c r="D7" s="31">
        <v>1250000</v>
      </c>
      <c r="E7" s="29">
        <v>21408.125</v>
      </c>
      <c r="F7" s="30">
        <v>7.4960006024182801</v>
      </c>
    </row>
    <row r="8" spans="1:6" x14ac:dyDescent="0.2">
      <c r="A8" s="27" t="s">
        <v>100</v>
      </c>
      <c r="B8" s="27" t="s">
        <v>99</v>
      </c>
      <c r="C8" s="27" t="s">
        <v>95</v>
      </c>
      <c r="D8" s="31">
        <v>1248046</v>
      </c>
      <c r="E8" s="29">
        <v>18640.191030000002</v>
      </c>
      <c r="F8" s="30">
        <v>6.5268155520426001</v>
      </c>
    </row>
    <row r="9" spans="1:6" x14ac:dyDescent="0.2">
      <c r="A9" s="27" t="s">
        <v>102</v>
      </c>
      <c r="B9" s="27" t="s">
        <v>101</v>
      </c>
      <c r="C9" s="27" t="s">
        <v>95</v>
      </c>
      <c r="D9" s="31">
        <v>2285871</v>
      </c>
      <c r="E9" s="29">
        <v>16329.119489999999</v>
      </c>
      <c r="F9" s="30">
        <v>5.7175997213207701</v>
      </c>
    </row>
    <row r="10" spans="1:6" x14ac:dyDescent="0.2">
      <c r="A10" s="27" t="s">
        <v>174</v>
      </c>
      <c r="B10" s="27" t="s">
        <v>173</v>
      </c>
      <c r="C10" s="27" t="s">
        <v>132</v>
      </c>
      <c r="D10" s="31">
        <v>6762103</v>
      </c>
      <c r="E10" s="29">
        <v>14660.239299999999</v>
      </c>
      <c r="F10" s="30">
        <v>5.1332455609445597</v>
      </c>
    </row>
    <row r="11" spans="1:6" x14ac:dyDescent="0.2">
      <c r="A11" s="27" t="s">
        <v>94</v>
      </c>
      <c r="B11" s="27" t="s">
        <v>93</v>
      </c>
      <c r="C11" s="27" t="s">
        <v>95</v>
      </c>
      <c r="D11" s="31">
        <v>1769468</v>
      </c>
      <c r="E11" s="29">
        <v>11601.51694</v>
      </c>
      <c r="F11" s="30">
        <v>4.0622416942728998</v>
      </c>
    </row>
    <row r="12" spans="1:6" x14ac:dyDescent="0.2">
      <c r="A12" s="27" t="s">
        <v>473</v>
      </c>
      <c r="B12" s="27" t="s">
        <v>472</v>
      </c>
      <c r="C12" s="27" t="s">
        <v>159</v>
      </c>
      <c r="D12" s="31">
        <v>6017530</v>
      </c>
      <c r="E12" s="29">
        <v>10849.606589999999</v>
      </c>
      <c r="F12" s="30">
        <v>3.7989621947107199</v>
      </c>
    </row>
    <row r="13" spans="1:6" x14ac:dyDescent="0.2">
      <c r="A13" s="27" t="s">
        <v>107</v>
      </c>
      <c r="B13" s="27" t="s">
        <v>106</v>
      </c>
      <c r="C13" s="27" t="s">
        <v>108</v>
      </c>
      <c r="D13" s="31">
        <v>1433873</v>
      </c>
      <c r="E13" s="29">
        <v>10442.180120000001</v>
      </c>
      <c r="F13" s="30">
        <v>3.6563028509073199</v>
      </c>
    </row>
    <row r="14" spans="1:6" x14ac:dyDescent="0.2">
      <c r="A14" s="27" t="s">
        <v>104</v>
      </c>
      <c r="B14" s="27" t="s">
        <v>103</v>
      </c>
      <c r="C14" s="27" t="s">
        <v>105</v>
      </c>
      <c r="D14" s="31">
        <v>506801</v>
      </c>
      <c r="E14" s="29">
        <v>8943.7706479999997</v>
      </c>
      <c r="F14" s="30">
        <v>3.1316385795252502</v>
      </c>
    </row>
    <row r="15" spans="1:6" x14ac:dyDescent="0.2">
      <c r="A15" s="27" t="s">
        <v>461</v>
      </c>
      <c r="B15" s="27" t="s">
        <v>460</v>
      </c>
      <c r="C15" s="27" t="s">
        <v>446</v>
      </c>
      <c r="D15" s="31">
        <v>157232</v>
      </c>
      <c r="E15" s="29">
        <v>8942.9630799999995</v>
      </c>
      <c r="F15" s="30">
        <v>3.1313558116408799</v>
      </c>
    </row>
    <row r="16" spans="1:6" x14ac:dyDescent="0.2">
      <c r="A16" s="27" t="s">
        <v>181</v>
      </c>
      <c r="B16" s="27" t="s">
        <v>180</v>
      </c>
      <c r="C16" s="27" t="s">
        <v>95</v>
      </c>
      <c r="D16" s="31">
        <v>5486879</v>
      </c>
      <c r="E16" s="29">
        <v>7939.5139129999998</v>
      </c>
      <c r="F16" s="30">
        <v>2.7800006340936601</v>
      </c>
    </row>
    <row r="17" spans="1:6" x14ac:dyDescent="0.2">
      <c r="A17" s="27" t="s">
        <v>208</v>
      </c>
      <c r="B17" s="27" t="s">
        <v>207</v>
      </c>
      <c r="C17" s="27" t="s">
        <v>95</v>
      </c>
      <c r="D17" s="31">
        <v>9130054</v>
      </c>
      <c r="E17" s="29">
        <v>7924.886872</v>
      </c>
      <c r="F17" s="30">
        <v>2.77487901283315</v>
      </c>
    </row>
    <row r="18" spans="1:6" x14ac:dyDescent="0.2">
      <c r="A18" s="27" t="s">
        <v>139</v>
      </c>
      <c r="B18" s="27" t="s">
        <v>138</v>
      </c>
      <c r="C18" s="27" t="s">
        <v>113</v>
      </c>
      <c r="D18" s="31">
        <v>497050</v>
      </c>
      <c r="E18" s="29">
        <v>7477.3716750000003</v>
      </c>
      <c r="F18" s="30">
        <v>2.6181827030767701</v>
      </c>
    </row>
    <row r="19" spans="1:6" x14ac:dyDescent="0.2">
      <c r="A19" s="27" t="s">
        <v>220</v>
      </c>
      <c r="B19" s="27" t="s">
        <v>219</v>
      </c>
      <c r="C19" s="27" t="s">
        <v>221</v>
      </c>
      <c r="D19" s="31">
        <v>3644411</v>
      </c>
      <c r="E19" s="29">
        <v>7425.4874129999998</v>
      </c>
      <c r="F19" s="30">
        <v>2.60001556049852</v>
      </c>
    </row>
    <row r="20" spans="1:6" x14ac:dyDescent="0.2">
      <c r="A20" s="27" t="s">
        <v>483</v>
      </c>
      <c r="B20" s="27" t="s">
        <v>482</v>
      </c>
      <c r="C20" s="27" t="s">
        <v>127</v>
      </c>
      <c r="D20" s="31">
        <v>350000</v>
      </c>
      <c r="E20" s="29">
        <v>7350.7</v>
      </c>
      <c r="F20" s="30">
        <v>2.5738289377606001</v>
      </c>
    </row>
    <row r="21" spans="1:6" x14ac:dyDescent="0.2">
      <c r="A21" s="27" t="s">
        <v>218</v>
      </c>
      <c r="B21" s="27" t="s">
        <v>217</v>
      </c>
      <c r="C21" s="27" t="s">
        <v>156</v>
      </c>
      <c r="D21" s="31">
        <v>2415915</v>
      </c>
      <c r="E21" s="29">
        <v>6207.693593</v>
      </c>
      <c r="F21" s="30">
        <v>2.1736081470355799</v>
      </c>
    </row>
    <row r="22" spans="1:6" x14ac:dyDescent="0.2">
      <c r="A22" s="27" t="s">
        <v>144</v>
      </c>
      <c r="B22" s="27" t="s">
        <v>143</v>
      </c>
      <c r="C22" s="27" t="s">
        <v>124</v>
      </c>
      <c r="D22" s="31">
        <v>1965841</v>
      </c>
      <c r="E22" s="29">
        <v>6158.9798529999998</v>
      </c>
      <c r="F22" s="30">
        <v>2.1565511546840299</v>
      </c>
    </row>
    <row r="23" spans="1:6" x14ac:dyDescent="0.2">
      <c r="A23" s="27" t="s">
        <v>136</v>
      </c>
      <c r="B23" s="27" t="s">
        <v>135</v>
      </c>
      <c r="C23" s="27" t="s">
        <v>137</v>
      </c>
      <c r="D23" s="31">
        <v>282387</v>
      </c>
      <c r="E23" s="29">
        <v>6141.2112829999996</v>
      </c>
      <c r="F23" s="30">
        <v>2.1503295350221499</v>
      </c>
    </row>
    <row r="24" spans="1:6" x14ac:dyDescent="0.2">
      <c r="A24" s="27" t="s">
        <v>129</v>
      </c>
      <c r="B24" s="27" t="s">
        <v>128</v>
      </c>
      <c r="C24" s="27" t="s">
        <v>98</v>
      </c>
      <c r="D24" s="31">
        <v>530000</v>
      </c>
      <c r="E24" s="29">
        <v>6034.8450000000003</v>
      </c>
      <c r="F24" s="30">
        <v>2.1130856511488498</v>
      </c>
    </row>
    <row r="25" spans="1:6" x14ac:dyDescent="0.2">
      <c r="A25" s="27" t="s">
        <v>555</v>
      </c>
      <c r="B25" s="27" t="s">
        <v>554</v>
      </c>
      <c r="C25" s="27" t="s">
        <v>226</v>
      </c>
      <c r="D25" s="31">
        <v>2493349</v>
      </c>
      <c r="E25" s="29">
        <v>5966.5841570000002</v>
      </c>
      <c r="F25" s="30">
        <v>2.0891842903220801</v>
      </c>
    </row>
    <row r="26" spans="1:6" x14ac:dyDescent="0.2">
      <c r="A26" s="27" t="s">
        <v>120</v>
      </c>
      <c r="B26" s="27" t="s">
        <v>119</v>
      </c>
      <c r="C26" s="27" t="s">
        <v>121</v>
      </c>
      <c r="D26" s="31">
        <v>448797</v>
      </c>
      <c r="E26" s="29">
        <v>5390.0519700000004</v>
      </c>
      <c r="F26" s="30">
        <v>1.88731300915825</v>
      </c>
    </row>
    <row r="27" spans="1:6" x14ac:dyDescent="0.2">
      <c r="A27" s="27" t="s">
        <v>279</v>
      </c>
      <c r="B27" s="27" t="s">
        <v>278</v>
      </c>
      <c r="C27" s="27" t="s">
        <v>113</v>
      </c>
      <c r="D27" s="31">
        <v>641207</v>
      </c>
      <c r="E27" s="29">
        <v>4992.4377020000002</v>
      </c>
      <c r="F27" s="30">
        <v>1.74808938296688</v>
      </c>
    </row>
    <row r="28" spans="1:6" x14ac:dyDescent="0.2">
      <c r="A28" s="27" t="s">
        <v>112</v>
      </c>
      <c r="B28" s="27" t="s">
        <v>111</v>
      </c>
      <c r="C28" s="27" t="s">
        <v>113</v>
      </c>
      <c r="D28" s="31">
        <v>210633</v>
      </c>
      <c r="E28" s="29">
        <v>4881.5250919999999</v>
      </c>
      <c r="F28" s="30">
        <v>1.7092536142400101</v>
      </c>
    </row>
    <row r="29" spans="1:6" x14ac:dyDescent="0.2">
      <c r="A29" s="27" t="s">
        <v>126</v>
      </c>
      <c r="B29" s="27" t="s">
        <v>125</v>
      </c>
      <c r="C29" s="27" t="s">
        <v>127</v>
      </c>
      <c r="D29" s="31">
        <v>100000</v>
      </c>
      <c r="E29" s="29">
        <v>4675.8500000000004</v>
      </c>
      <c r="F29" s="30">
        <v>1.6372370030919401</v>
      </c>
    </row>
    <row r="30" spans="1:6" x14ac:dyDescent="0.2">
      <c r="A30" s="27" t="s">
        <v>475</v>
      </c>
      <c r="B30" s="27" t="s">
        <v>474</v>
      </c>
      <c r="C30" s="27" t="s">
        <v>156</v>
      </c>
      <c r="D30" s="31">
        <v>3769680</v>
      </c>
      <c r="E30" s="29">
        <v>4512.3069599999999</v>
      </c>
      <c r="F30" s="30">
        <v>1.57997282295653</v>
      </c>
    </row>
    <row r="31" spans="1:6" x14ac:dyDescent="0.2">
      <c r="A31" s="27" t="s">
        <v>233</v>
      </c>
      <c r="B31" s="27" t="s">
        <v>232</v>
      </c>
      <c r="C31" s="27" t="s">
        <v>98</v>
      </c>
      <c r="D31" s="31">
        <v>283932</v>
      </c>
      <c r="E31" s="29">
        <v>4376.6698139999999</v>
      </c>
      <c r="F31" s="30">
        <v>1.53247982073768</v>
      </c>
    </row>
    <row r="32" spans="1:6" x14ac:dyDescent="0.2">
      <c r="A32" s="27" t="s">
        <v>557</v>
      </c>
      <c r="B32" s="27" t="s">
        <v>556</v>
      </c>
      <c r="C32" s="27" t="s">
        <v>127</v>
      </c>
      <c r="D32" s="31">
        <v>135237</v>
      </c>
      <c r="E32" s="29">
        <v>4113.977159</v>
      </c>
      <c r="F32" s="30">
        <v>1.44049865470232</v>
      </c>
    </row>
    <row r="33" spans="1:6" x14ac:dyDescent="0.2">
      <c r="A33" s="27" t="s">
        <v>485</v>
      </c>
      <c r="B33" s="27" t="s">
        <v>484</v>
      </c>
      <c r="C33" s="27" t="s">
        <v>486</v>
      </c>
      <c r="D33" s="31">
        <v>511291</v>
      </c>
      <c r="E33" s="29">
        <v>3784.5759819999998</v>
      </c>
      <c r="F33" s="30">
        <v>1.32515966909619</v>
      </c>
    </row>
    <row r="34" spans="1:6" x14ac:dyDescent="0.2">
      <c r="A34" s="27" t="s">
        <v>469</v>
      </c>
      <c r="B34" s="27" t="s">
        <v>468</v>
      </c>
      <c r="C34" s="27" t="s">
        <v>142</v>
      </c>
      <c r="D34" s="31">
        <v>532607</v>
      </c>
      <c r="E34" s="29">
        <v>3721.058806</v>
      </c>
      <c r="F34" s="30">
        <v>1.30291929122284</v>
      </c>
    </row>
    <row r="35" spans="1:6" x14ac:dyDescent="0.2">
      <c r="A35" s="27" t="s">
        <v>199</v>
      </c>
      <c r="B35" s="27" t="s">
        <v>198</v>
      </c>
      <c r="C35" s="27" t="s">
        <v>113</v>
      </c>
      <c r="D35" s="31">
        <v>602514</v>
      </c>
      <c r="E35" s="29">
        <v>3584.6570430000002</v>
      </c>
      <c r="F35" s="30">
        <v>1.2551585603032001</v>
      </c>
    </row>
    <row r="36" spans="1:6" x14ac:dyDescent="0.2">
      <c r="A36" s="27" t="s">
        <v>141</v>
      </c>
      <c r="B36" s="27" t="s">
        <v>140</v>
      </c>
      <c r="C36" s="27" t="s">
        <v>142</v>
      </c>
      <c r="D36" s="31">
        <v>375000</v>
      </c>
      <c r="E36" s="29">
        <v>3564.375</v>
      </c>
      <c r="F36" s="30">
        <v>1.2480568544533801</v>
      </c>
    </row>
    <row r="37" spans="1:6" x14ac:dyDescent="0.2">
      <c r="A37" s="27" t="s">
        <v>304</v>
      </c>
      <c r="B37" s="27" t="s">
        <v>303</v>
      </c>
      <c r="C37" s="27" t="s">
        <v>305</v>
      </c>
      <c r="D37" s="31">
        <v>257205</v>
      </c>
      <c r="E37" s="29">
        <v>3126.5839799999999</v>
      </c>
      <c r="F37" s="30">
        <v>1.0947654405788201</v>
      </c>
    </row>
    <row r="38" spans="1:6" x14ac:dyDescent="0.2">
      <c r="A38" s="27" t="s">
        <v>302</v>
      </c>
      <c r="B38" s="27" t="s">
        <v>301</v>
      </c>
      <c r="C38" s="27" t="s">
        <v>149</v>
      </c>
      <c r="D38" s="31">
        <v>2000000</v>
      </c>
      <c r="E38" s="29">
        <v>3051</v>
      </c>
      <c r="F38" s="30">
        <v>1.06829990192874</v>
      </c>
    </row>
    <row r="39" spans="1:6" x14ac:dyDescent="0.2">
      <c r="A39" s="27" t="s">
        <v>488</v>
      </c>
      <c r="B39" s="27" t="s">
        <v>487</v>
      </c>
      <c r="C39" s="27" t="s">
        <v>422</v>
      </c>
      <c r="D39" s="31">
        <v>491969</v>
      </c>
      <c r="E39" s="29">
        <v>3050.2078000000001</v>
      </c>
      <c r="F39" s="30">
        <v>1.06802251511055</v>
      </c>
    </row>
    <row r="40" spans="1:6" x14ac:dyDescent="0.2">
      <c r="A40" s="27" t="s">
        <v>311</v>
      </c>
      <c r="B40" s="27" t="s">
        <v>310</v>
      </c>
      <c r="C40" s="27" t="s">
        <v>149</v>
      </c>
      <c r="D40" s="31">
        <v>123516</v>
      </c>
      <c r="E40" s="29">
        <v>3014.3462220000001</v>
      </c>
      <c r="F40" s="30">
        <v>1.05546567464499</v>
      </c>
    </row>
    <row r="41" spans="1:6" x14ac:dyDescent="0.2">
      <c r="A41" s="27" t="s">
        <v>276</v>
      </c>
      <c r="B41" s="27" t="s">
        <v>275</v>
      </c>
      <c r="C41" s="27" t="s">
        <v>277</v>
      </c>
      <c r="D41" s="31">
        <v>339983</v>
      </c>
      <c r="E41" s="29">
        <v>2965.501718</v>
      </c>
      <c r="F41" s="30">
        <v>1.0383628956109201</v>
      </c>
    </row>
    <row r="42" spans="1:6" x14ac:dyDescent="0.2">
      <c r="A42" s="27" t="s">
        <v>197</v>
      </c>
      <c r="B42" s="27" t="s">
        <v>196</v>
      </c>
      <c r="C42" s="27" t="s">
        <v>156</v>
      </c>
      <c r="D42" s="31">
        <v>40000</v>
      </c>
      <c r="E42" s="29">
        <v>2827.12</v>
      </c>
      <c r="F42" s="30">
        <v>0.98990888847616398</v>
      </c>
    </row>
    <row r="43" spans="1:6" x14ac:dyDescent="0.2">
      <c r="A43" s="27" t="s">
        <v>161</v>
      </c>
      <c r="B43" s="27" t="s">
        <v>160</v>
      </c>
      <c r="C43" s="27" t="s">
        <v>118</v>
      </c>
      <c r="D43" s="31">
        <v>518730</v>
      </c>
      <c r="E43" s="29">
        <v>2756.271855</v>
      </c>
      <c r="F43" s="30">
        <v>0.96510159042459598</v>
      </c>
    </row>
    <row r="44" spans="1:6" x14ac:dyDescent="0.2">
      <c r="A44" s="27" t="s">
        <v>375</v>
      </c>
      <c r="B44" s="27" t="s">
        <v>374</v>
      </c>
      <c r="C44" s="27" t="s">
        <v>137</v>
      </c>
      <c r="D44" s="31">
        <v>150123</v>
      </c>
      <c r="E44" s="29">
        <v>2435.820737</v>
      </c>
      <c r="F44" s="30">
        <v>0.85289644524847197</v>
      </c>
    </row>
    <row r="45" spans="1:6" x14ac:dyDescent="0.2">
      <c r="A45" s="27" t="s">
        <v>559</v>
      </c>
      <c r="B45" s="27" t="s">
        <v>558</v>
      </c>
      <c r="C45" s="27" t="s">
        <v>226</v>
      </c>
      <c r="D45" s="31">
        <v>60000</v>
      </c>
      <c r="E45" s="29">
        <v>2326.71</v>
      </c>
      <c r="F45" s="30">
        <v>0.814691597776669</v>
      </c>
    </row>
    <row r="46" spans="1:6" x14ac:dyDescent="0.2">
      <c r="A46" s="27" t="s">
        <v>148</v>
      </c>
      <c r="B46" s="27" t="s">
        <v>147</v>
      </c>
      <c r="C46" s="27" t="s">
        <v>149</v>
      </c>
      <c r="D46" s="31">
        <v>899890</v>
      </c>
      <c r="E46" s="29">
        <v>2295.6193899999998</v>
      </c>
      <c r="F46" s="30">
        <v>0.80380529964035097</v>
      </c>
    </row>
    <row r="47" spans="1:6" x14ac:dyDescent="0.2">
      <c r="A47" s="27" t="s">
        <v>225</v>
      </c>
      <c r="B47" s="27" t="s">
        <v>224</v>
      </c>
      <c r="C47" s="27" t="s">
        <v>226</v>
      </c>
      <c r="D47" s="31">
        <v>360275</v>
      </c>
      <c r="E47" s="29">
        <v>2042.939388</v>
      </c>
      <c r="F47" s="30">
        <v>0.71533003862561695</v>
      </c>
    </row>
    <row r="48" spans="1:6" x14ac:dyDescent="0.2">
      <c r="A48" s="27" t="s">
        <v>165</v>
      </c>
      <c r="B48" s="27" t="s">
        <v>164</v>
      </c>
      <c r="C48" s="27" t="s">
        <v>113</v>
      </c>
      <c r="D48" s="31">
        <v>312320</v>
      </c>
      <c r="E48" s="29">
        <v>1862.2080000000001</v>
      </c>
      <c r="F48" s="30">
        <v>0.65204740208813905</v>
      </c>
    </row>
    <row r="49" spans="1:9" x14ac:dyDescent="0.2">
      <c r="A49" s="27" t="s">
        <v>530</v>
      </c>
      <c r="B49" s="27" t="s">
        <v>529</v>
      </c>
      <c r="C49" s="27" t="s">
        <v>422</v>
      </c>
      <c r="D49" s="31">
        <v>85000</v>
      </c>
      <c r="E49" s="29">
        <v>1619.2925</v>
      </c>
      <c r="F49" s="30">
        <v>0.56699115665157096</v>
      </c>
    </row>
    <row r="50" spans="1:9" x14ac:dyDescent="0.2">
      <c r="A50" s="27" t="s">
        <v>203</v>
      </c>
      <c r="B50" s="27" t="s">
        <v>202</v>
      </c>
      <c r="C50" s="27" t="s">
        <v>204</v>
      </c>
      <c r="D50" s="31">
        <v>656332</v>
      </c>
      <c r="E50" s="29">
        <v>1380.9225280000001</v>
      </c>
      <c r="F50" s="30">
        <v>0.48352651630075</v>
      </c>
    </row>
    <row r="51" spans="1:9" x14ac:dyDescent="0.2">
      <c r="A51" s="27" t="s">
        <v>251</v>
      </c>
      <c r="B51" s="27" t="s">
        <v>250</v>
      </c>
      <c r="C51" s="27" t="s">
        <v>142</v>
      </c>
      <c r="D51" s="31">
        <v>1113029</v>
      </c>
      <c r="E51" s="29">
        <v>1349.5476630000001</v>
      </c>
      <c r="F51" s="30">
        <v>0.47254068699805302</v>
      </c>
    </row>
    <row r="52" spans="1:9" x14ac:dyDescent="0.2">
      <c r="A52" s="27" t="s">
        <v>182</v>
      </c>
      <c r="B52" s="27" t="s">
        <v>718</v>
      </c>
      <c r="C52" s="27" t="s">
        <v>108</v>
      </c>
      <c r="D52" s="31">
        <v>102419</v>
      </c>
      <c r="E52" s="29">
        <v>400.25345199999998</v>
      </c>
      <c r="F52" s="30">
        <v>0.140147729766712</v>
      </c>
    </row>
    <row r="53" spans="1:9" x14ac:dyDescent="0.2">
      <c r="A53" s="26" t="s">
        <v>33</v>
      </c>
      <c r="B53" s="26"/>
      <c r="C53" s="26"/>
      <c r="D53" s="32"/>
      <c r="E53" s="33">
        <f>SUM(E7:E52)</f>
        <v>274546.81671799999</v>
      </c>
      <c r="F53" s="34">
        <f>SUM(F7:F52)</f>
        <v>96.131870657059039</v>
      </c>
      <c r="G53" s="18"/>
      <c r="H53" s="18"/>
      <c r="I53" s="18"/>
    </row>
    <row r="54" spans="1:9" x14ac:dyDescent="0.2">
      <c r="A54" s="27"/>
      <c r="B54" s="27"/>
      <c r="C54" s="27"/>
      <c r="D54" s="28"/>
      <c r="E54" s="29"/>
      <c r="F54" s="30"/>
    </row>
    <row r="55" spans="1:9" x14ac:dyDescent="0.2">
      <c r="A55" s="26" t="s">
        <v>282</v>
      </c>
      <c r="B55" s="27"/>
      <c r="C55" s="27"/>
      <c r="D55" s="28"/>
      <c r="E55" s="29"/>
      <c r="F55" s="30"/>
    </row>
    <row r="56" spans="1:9" x14ac:dyDescent="0.2">
      <c r="A56" s="27" t="s">
        <v>317</v>
      </c>
      <c r="B56" s="27" t="s">
        <v>316</v>
      </c>
      <c r="C56" s="27" t="s">
        <v>98</v>
      </c>
      <c r="D56" s="31">
        <v>200000</v>
      </c>
      <c r="E56" s="29">
        <v>3837.9249</v>
      </c>
      <c r="F56" s="30">
        <v>1.34383965725332</v>
      </c>
    </row>
    <row r="57" spans="1:9" x14ac:dyDescent="0.2">
      <c r="A57" s="26" t="s">
        <v>33</v>
      </c>
      <c r="B57" s="26"/>
      <c r="C57" s="26"/>
      <c r="D57" s="32"/>
      <c r="E57" s="33">
        <f>SUM(E55:E56)</f>
        <v>3837.9249</v>
      </c>
      <c r="F57" s="34">
        <f>SUM(F55:F56)</f>
        <v>1.34383965725332</v>
      </c>
      <c r="G57" s="18"/>
      <c r="H57" s="18"/>
      <c r="I57" s="18"/>
    </row>
    <row r="58" spans="1:9" x14ac:dyDescent="0.2">
      <c r="A58" s="27"/>
      <c r="B58" s="27"/>
      <c r="C58" s="27"/>
      <c r="D58" s="28"/>
      <c r="E58" s="29"/>
      <c r="F58" s="30"/>
    </row>
    <row r="59" spans="1:9" x14ac:dyDescent="0.2">
      <c r="A59" s="26" t="s">
        <v>35</v>
      </c>
      <c r="B59" s="26"/>
      <c r="C59" s="26"/>
      <c r="D59" s="32"/>
      <c r="E59" s="33">
        <f>E53+E57</f>
        <v>278384.74161799997</v>
      </c>
      <c r="F59" s="34">
        <f>F53+F57</f>
        <v>97.475710314312366</v>
      </c>
      <c r="G59" s="18"/>
      <c r="H59" s="18"/>
      <c r="I59" s="18"/>
    </row>
    <row r="60" spans="1:9" x14ac:dyDescent="0.2">
      <c r="A60" s="26"/>
      <c r="B60" s="26"/>
      <c r="C60" s="26"/>
      <c r="D60" s="32"/>
      <c r="E60" s="33"/>
      <c r="F60" s="34"/>
      <c r="G60" s="18"/>
      <c r="H60" s="18"/>
      <c r="I60" s="18"/>
    </row>
    <row r="61" spans="1:9" x14ac:dyDescent="0.2">
      <c r="A61" s="26" t="s">
        <v>37</v>
      </c>
      <c r="B61" s="26"/>
      <c r="C61" s="26"/>
      <c r="D61" s="32"/>
      <c r="E61" s="33">
        <f>E63-(E53+E57)</f>
        <v>7209.2188880000031</v>
      </c>
      <c r="F61" s="34">
        <f>F63-(F53+F57)</f>
        <v>2.5242896856876342</v>
      </c>
      <c r="G61" s="18"/>
      <c r="H61" s="18"/>
      <c r="I61" s="18"/>
    </row>
    <row r="62" spans="1:9" x14ac:dyDescent="0.2">
      <c r="A62" s="26"/>
      <c r="B62" s="26"/>
      <c r="C62" s="26"/>
      <c r="D62" s="32"/>
      <c r="E62" s="33"/>
      <c r="F62" s="34"/>
      <c r="G62" s="18"/>
      <c r="H62" s="18"/>
      <c r="I62" s="18"/>
    </row>
    <row r="63" spans="1:9" x14ac:dyDescent="0.2">
      <c r="A63" s="35" t="s">
        <v>36</v>
      </c>
      <c r="B63" s="35"/>
      <c r="C63" s="35"/>
      <c r="D63" s="36"/>
      <c r="E63" s="37">
        <v>285593.96050599997</v>
      </c>
      <c r="F63" s="38">
        <v>100</v>
      </c>
      <c r="G63" s="18"/>
      <c r="H63" s="18"/>
      <c r="I63" s="18"/>
    </row>
    <row r="66" spans="1:6" x14ac:dyDescent="0.2">
      <c r="A66" s="18" t="s">
        <v>39</v>
      </c>
    </row>
    <row r="67" spans="1:6" x14ac:dyDescent="0.2">
      <c r="A67" s="18" t="s">
        <v>40</v>
      </c>
    </row>
    <row r="68" spans="1:6" x14ac:dyDescent="0.2">
      <c r="A68" s="18" t="s">
        <v>41</v>
      </c>
      <c r="B68" s="18"/>
      <c r="C68" s="39" t="s">
        <v>43</v>
      </c>
      <c r="D68" s="19" t="s">
        <v>42</v>
      </c>
    </row>
    <row r="69" spans="1:6" x14ac:dyDescent="0.2">
      <c r="A69" s="9" t="s">
        <v>66</v>
      </c>
      <c r="C69" s="40">
        <v>106.8329</v>
      </c>
      <c r="D69" s="40">
        <v>122.8527</v>
      </c>
    </row>
    <row r="70" spans="1:6" x14ac:dyDescent="0.2">
      <c r="A70" s="9" t="s">
        <v>72</v>
      </c>
      <c r="C70" s="40">
        <v>17.104800000000001</v>
      </c>
      <c r="D70" s="40">
        <v>19.669699999999999</v>
      </c>
    </row>
    <row r="71" spans="1:6" x14ac:dyDescent="0.2">
      <c r="A71" s="9" t="s">
        <v>69</v>
      </c>
      <c r="C71" s="40">
        <v>113.8524</v>
      </c>
      <c r="D71" s="40">
        <v>131.39269999999999</v>
      </c>
    </row>
    <row r="72" spans="1:6" x14ac:dyDescent="0.2">
      <c r="A72" s="9" t="s">
        <v>73</v>
      </c>
      <c r="C72" s="40">
        <v>18.831299999999999</v>
      </c>
      <c r="D72" s="40">
        <v>21.7317</v>
      </c>
    </row>
    <row r="74" spans="1:6" x14ac:dyDescent="0.2">
      <c r="A74" s="9" t="s">
        <v>44</v>
      </c>
    </row>
    <row r="76" spans="1:6" x14ac:dyDescent="0.2">
      <c r="A76" s="18" t="s">
        <v>45</v>
      </c>
      <c r="D76" s="41" t="s">
        <v>46</v>
      </c>
    </row>
    <row r="78" spans="1:6" x14ac:dyDescent="0.2">
      <c r="A78" s="18" t="s">
        <v>209</v>
      </c>
      <c r="D78" s="45">
        <v>0.17660000000000001</v>
      </c>
    </row>
    <row r="80" spans="1:6" x14ac:dyDescent="0.2">
      <c r="A80" s="18" t="s">
        <v>1202</v>
      </c>
      <c r="D80" s="9"/>
      <c r="F80" s="57"/>
    </row>
    <row r="81" spans="1:6" x14ac:dyDescent="0.2">
      <c r="A81" s="49"/>
      <c r="D81" s="9"/>
      <c r="F81" s="57"/>
    </row>
    <row r="82" spans="1:6" x14ac:dyDescent="0.2">
      <c r="A82" s="47" t="s">
        <v>805</v>
      </c>
      <c r="D82" s="9"/>
      <c r="F82" s="57"/>
    </row>
    <row r="83" spans="1:6" x14ac:dyDescent="0.2">
      <c r="A83" s="61"/>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A95" s="58"/>
      <c r="D95" s="9"/>
      <c r="F95" s="57"/>
    </row>
    <row r="96" spans="1:6" x14ac:dyDescent="0.2">
      <c r="A96" s="47" t="s">
        <v>1203</v>
      </c>
      <c r="D96" s="9"/>
      <c r="F96" s="57"/>
    </row>
    <row r="97" spans="1:6" x14ac:dyDescent="0.2">
      <c r="A97" s="58"/>
      <c r="D97" s="9"/>
      <c r="F97" s="57"/>
    </row>
    <row r="98" spans="1:6" x14ac:dyDescent="0.2">
      <c r="A98" s="47" t="s">
        <v>807</v>
      </c>
      <c r="D98" s="9"/>
      <c r="F98" s="57"/>
    </row>
    <row r="99" spans="1:6" x14ac:dyDescent="0.2">
      <c r="A99" s="58"/>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D111" s="9"/>
      <c r="F111" s="57"/>
    </row>
    <row r="112" spans="1:6" x14ac:dyDescent="0.2">
      <c r="D112" s="9"/>
      <c r="F112" s="57"/>
    </row>
    <row r="113" spans="4:6" x14ac:dyDescent="0.2">
      <c r="D113" s="9"/>
      <c r="F113" s="57"/>
    </row>
    <row r="114" spans="4:6" x14ac:dyDescent="0.2">
      <c r="D114" s="9"/>
      <c r="F114" s="57"/>
    </row>
    <row r="115" spans="4:6" x14ac:dyDescent="0.2">
      <c r="D115" s="9"/>
      <c r="F115" s="57"/>
    </row>
    <row r="116" spans="4:6" x14ac:dyDescent="0.2">
      <c r="D116" s="9"/>
      <c r="F116" s="57"/>
    </row>
    <row r="117" spans="4:6" x14ac:dyDescent="0.2">
      <c r="D117" s="9"/>
      <c r="F117" s="57"/>
    </row>
  </sheetData>
  <mergeCells count="1">
    <mergeCell ref="A1:F1"/>
  </mergeCells>
  <conditionalFormatting sqref="F2:F3 F5:F79 F118:F65536">
    <cfRule type="cellIs" dxfId="58" priority="3" stopIfTrue="1" operator="between">
      <formula>0.009</formula>
      <formula>-0.009</formula>
    </cfRule>
  </conditionalFormatting>
  <conditionalFormatting sqref="F80:F112">
    <cfRule type="cellIs" dxfId="57" priority="1" stopIfTrue="1" operator="between">
      <formula>0.009</formula>
      <formula>-0.009</formula>
    </cfRule>
  </conditionalFormatting>
  <conditionalFormatting sqref="F113">
    <cfRule type="cellIs" dxfId="56"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07"/>
  <sheetViews>
    <sheetView showGridLines="0" workbookViewId="0">
      <selection sqref="A1:H1"/>
    </sheetView>
  </sheetViews>
  <sheetFormatPr defaultColWidth="9.109375" defaultRowHeight="10.199999999999999" x14ac:dyDescent="0.2"/>
  <cols>
    <col min="1" max="1" width="38.6640625" style="9" bestFit="1" customWidth="1"/>
    <col min="2" max="2" width="26.88671875" style="9" bestFit="1" customWidth="1"/>
    <col min="3" max="3" width="20" style="9" bestFit="1" customWidth="1"/>
    <col min="4" max="4" width="15.33203125" style="10" bestFit="1" customWidth="1"/>
    <col min="5" max="5" width="23" style="13" bestFit="1" customWidth="1"/>
    <col min="6" max="6" width="13.5546875" style="14" bestFit="1" customWidth="1"/>
    <col min="7" max="7" width="16.109375" style="14" customWidth="1"/>
    <col min="8" max="8" width="19.6640625" style="9" customWidth="1"/>
    <col min="9" max="16384" width="9.109375" style="9"/>
  </cols>
  <sheetData>
    <row r="1" spans="1:8" s="1" customFormat="1" ht="13.8" x14ac:dyDescent="0.2">
      <c r="A1" s="80" t="s">
        <v>18</v>
      </c>
      <c r="B1" s="81"/>
      <c r="C1" s="81"/>
      <c r="D1" s="81"/>
      <c r="E1" s="81"/>
      <c r="F1" s="81"/>
      <c r="G1" s="81"/>
      <c r="H1" s="81"/>
    </row>
    <row r="2" spans="1:8" s="1" customFormat="1" ht="11.4" x14ac:dyDescent="0.2">
      <c r="D2" s="6"/>
      <c r="E2" s="7"/>
      <c r="F2" s="12"/>
      <c r="G2" s="12"/>
    </row>
    <row r="3" spans="1:8" s="1" customFormat="1" ht="12" x14ac:dyDescent="0.2">
      <c r="A3" s="11" t="s">
        <v>7</v>
      </c>
      <c r="B3" s="2"/>
      <c r="C3" s="3"/>
      <c r="D3" s="4"/>
      <c r="E3" s="5"/>
      <c r="F3" s="12"/>
      <c r="G3" s="12"/>
    </row>
    <row r="4" spans="1:8" s="1" customFormat="1" ht="51" x14ac:dyDescent="0.2">
      <c r="A4" s="8" t="s">
        <v>2</v>
      </c>
      <c r="B4" s="8" t="s">
        <v>0</v>
      </c>
      <c r="C4" s="17" t="s">
        <v>258</v>
      </c>
      <c r="D4" s="16" t="s">
        <v>1</v>
      </c>
      <c r="E4" s="15" t="s">
        <v>3</v>
      </c>
      <c r="F4" s="46" t="s">
        <v>717</v>
      </c>
      <c r="G4" s="46" t="s">
        <v>743</v>
      </c>
      <c r="H4" s="46" t="s">
        <v>744</v>
      </c>
    </row>
    <row r="5" spans="1:8" x14ac:dyDescent="0.2">
      <c r="A5" s="21" t="s">
        <v>92</v>
      </c>
      <c r="B5" s="22"/>
      <c r="C5" s="22"/>
      <c r="D5" s="23"/>
      <c r="E5" s="24"/>
      <c r="F5" s="25"/>
      <c r="G5" s="25"/>
      <c r="H5" s="25"/>
    </row>
    <row r="6" spans="1:8" x14ac:dyDescent="0.2">
      <c r="A6" s="26" t="s">
        <v>32</v>
      </c>
      <c r="B6" s="27"/>
      <c r="C6" s="27"/>
      <c r="D6" s="28"/>
      <c r="E6" s="29"/>
      <c r="F6" s="30"/>
      <c r="G6" s="30"/>
      <c r="H6" s="30"/>
    </row>
    <row r="7" spans="1:8" x14ac:dyDescent="0.2">
      <c r="A7" s="27" t="s">
        <v>102</v>
      </c>
      <c r="B7" s="27" t="s">
        <v>101</v>
      </c>
      <c r="C7" s="27" t="s">
        <v>95</v>
      </c>
      <c r="D7" s="31">
        <v>9500000</v>
      </c>
      <c r="E7" s="29">
        <v>67863.25</v>
      </c>
      <c r="F7" s="30">
        <v>10.2511701809049</v>
      </c>
      <c r="G7" s="30"/>
      <c r="H7" s="30"/>
    </row>
    <row r="8" spans="1:8" x14ac:dyDescent="0.2">
      <c r="A8" s="27" t="s">
        <v>100</v>
      </c>
      <c r="B8" s="27" t="s">
        <v>99</v>
      </c>
      <c r="C8" s="27" t="s">
        <v>95</v>
      </c>
      <c r="D8" s="31">
        <v>2775000</v>
      </c>
      <c r="E8" s="29">
        <v>41446.012499999997</v>
      </c>
      <c r="F8" s="30">
        <v>6.2606805223358704</v>
      </c>
      <c r="G8" s="30"/>
      <c r="H8" s="30"/>
    </row>
    <row r="9" spans="1:8" x14ac:dyDescent="0.2">
      <c r="A9" s="27" t="s">
        <v>104</v>
      </c>
      <c r="B9" s="27" t="s">
        <v>103</v>
      </c>
      <c r="C9" s="27" t="s">
        <v>105</v>
      </c>
      <c r="D9" s="31">
        <v>2100000</v>
      </c>
      <c r="E9" s="29">
        <v>37059.75</v>
      </c>
      <c r="F9" s="30">
        <v>5.59810802034663</v>
      </c>
      <c r="G9" s="30"/>
      <c r="H9" s="30"/>
    </row>
    <row r="10" spans="1:8" x14ac:dyDescent="0.2">
      <c r="A10" s="27" t="s">
        <v>107</v>
      </c>
      <c r="B10" s="27" t="s">
        <v>106</v>
      </c>
      <c r="C10" s="27" t="s">
        <v>108</v>
      </c>
      <c r="D10" s="31">
        <v>5000000</v>
      </c>
      <c r="E10" s="29">
        <v>36412.5</v>
      </c>
      <c r="F10" s="30">
        <v>5.5003368422850096</v>
      </c>
      <c r="G10" s="30"/>
      <c r="H10" s="30"/>
    </row>
    <row r="11" spans="1:8" x14ac:dyDescent="0.2">
      <c r="A11" s="27" t="s">
        <v>97</v>
      </c>
      <c r="B11" s="27" t="s">
        <v>96</v>
      </c>
      <c r="C11" s="27" t="s">
        <v>98</v>
      </c>
      <c r="D11" s="31">
        <v>2100000</v>
      </c>
      <c r="E11" s="29">
        <v>35965.65</v>
      </c>
      <c r="F11" s="30">
        <v>5.4328373429928698</v>
      </c>
      <c r="G11" s="30"/>
      <c r="H11" s="30"/>
    </row>
    <row r="12" spans="1:8" x14ac:dyDescent="0.2">
      <c r="A12" s="27" t="s">
        <v>129</v>
      </c>
      <c r="B12" s="27" t="s">
        <v>128</v>
      </c>
      <c r="C12" s="27" t="s">
        <v>98</v>
      </c>
      <c r="D12" s="31">
        <v>3000000</v>
      </c>
      <c r="E12" s="29">
        <v>34159.5</v>
      </c>
      <c r="F12" s="30">
        <v>5.1600070405502203</v>
      </c>
      <c r="G12" s="30"/>
      <c r="H12" s="30"/>
    </row>
    <row r="13" spans="1:8" x14ac:dyDescent="0.2">
      <c r="A13" s="27" t="s">
        <v>262</v>
      </c>
      <c r="B13" s="27" t="s">
        <v>261</v>
      </c>
      <c r="C13" s="27" t="s">
        <v>98</v>
      </c>
      <c r="D13" s="31">
        <v>865554</v>
      </c>
      <c r="E13" s="29">
        <v>30546.698990000001</v>
      </c>
      <c r="F13" s="30">
        <v>4.6142707549574196</v>
      </c>
      <c r="G13" s="30"/>
      <c r="H13" s="30"/>
    </row>
    <row r="14" spans="1:8" x14ac:dyDescent="0.2">
      <c r="A14" s="27" t="s">
        <v>115</v>
      </c>
      <c r="B14" s="27" t="s">
        <v>114</v>
      </c>
      <c r="C14" s="27" t="s">
        <v>95</v>
      </c>
      <c r="D14" s="31">
        <v>6000000</v>
      </c>
      <c r="E14" s="29">
        <v>27633</v>
      </c>
      <c r="F14" s="30">
        <v>4.1741382207445703</v>
      </c>
      <c r="G14" s="30"/>
      <c r="H14" s="30"/>
    </row>
    <row r="15" spans="1:8" x14ac:dyDescent="0.2">
      <c r="A15" s="27" t="s">
        <v>94</v>
      </c>
      <c r="B15" s="27" t="s">
        <v>93</v>
      </c>
      <c r="C15" s="27" t="s">
        <v>95</v>
      </c>
      <c r="D15" s="31">
        <v>3900000</v>
      </c>
      <c r="E15" s="29">
        <v>25570.35</v>
      </c>
      <c r="F15" s="30">
        <v>3.86256198215235</v>
      </c>
      <c r="G15" s="30"/>
      <c r="H15" s="30"/>
    </row>
    <row r="16" spans="1:8" x14ac:dyDescent="0.2">
      <c r="A16" s="27" t="s">
        <v>237</v>
      </c>
      <c r="B16" s="27" t="s">
        <v>236</v>
      </c>
      <c r="C16" s="27" t="s">
        <v>118</v>
      </c>
      <c r="D16" s="31">
        <v>1000000</v>
      </c>
      <c r="E16" s="29">
        <v>22864</v>
      </c>
      <c r="F16" s="30">
        <v>3.4537508152970702</v>
      </c>
      <c r="G16" s="30"/>
      <c r="H16" s="30"/>
    </row>
    <row r="17" spans="1:8" x14ac:dyDescent="0.2">
      <c r="A17" s="27" t="s">
        <v>532</v>
      </c>
      <c r="B17" s="27" t="s">
        <v>531</v>
      </c>
      <c r="C17" s="27" t="s">
        <v>533</v>
      </c>
      <c r="D17" s="31">
        <v>1700000</v>
      </c>
      <c r="E17" s="29">
        <v>19729.349999999999</v>
      </c>
      <c r="F17" s="30">
        <v>2.98024224316748</v>
      </c>
      <c r="G17" s="30"/>
      <c r="H17" s="30"/>
    </row>
    <row r="18" spans="1:8" x14ac:dyDescent="0.2">
      <c r="A18" s="27" t="s">
        <v>541</v>
      </c>
      <c r="B18" s="27" t="s">
        <v>540</v>
      </c>
      <c r="C18" s="27" t="s">
        <v>113</v>
      </c>
      <c r="D18" s="31">
        <v>2200000</v>
      </c>
      <c r="E18" s="29">
        <v>19424.900000000001</v>
      </c>
      <c r="F18" s="30">
        <v>2.9342531583303</v>
      </c>
      <c r="G18" s="30"/>
      <c r="H18" s="30"/>
    </row>
    <row r="19" spans="1:8" x14ac:dyDescent="0.2">
      <c r="A19" s="27" t="s">
        <v>561</v>
      </c>
      <c r="B19" s="27" t="s">
        <v>560</v>
      </c>
      <c r="C19" s="27" t="s">
        <v>533</v>
      </c>
      <c r="D19" s="31">
        <v>2500000</v>
      </c>
      <c r="E19" s="29">
        <v>17020</v>
      </c>
      <c r="F19" s="30">
        <v>2.5709779074683401</v>
      </c>
      <c r="G19" s="30"/>
      <c r="H19" s="30"/>
    </row>
    <row r="20" spans="1:8" x14ac:dyDescent="0.2">
      <c r="A20" s="27" t="s">
        <v>530</v>
      </c>
      <c r="B20" s="27" t="s">
        <v>529</v>
      </c>
      <c r="C20" s="27" t="s">
        <v>422</v>
      </c>
      <c r="D20" s="31">
        <v>825000</v>
      </c>
      <c r="E20" s="29">
        <v>15716.6625</v>
      </c>
      <c r="F20" s="30">
        <v>2.3741005914592299</v>
      </c>
      <c r="G20" s="30"/>
      <c r="H20" s="30"/>
    </row>
    <row r="21" spans="1:8" x14ac:dyDescent="0.2">
      <c r="A21" s="27" t="s">
        <v>126</v>
      </c>
      <c r="B21" s="27" t="s">
        <v>125</v>
      </c>
      <c r="C21" s="27" t="s">
        <v>127</v>
      </c>
      <c r="D21" s="31">
        <v>325000</v>
      </c>
      <c r="E21" s="29">
        <v>15196.512500000001</v>
      </c>
      <c r="F21" s="30">
        <v>2.2955286667489099</v>
      </c>
      <c r="G21" s="30"/>
      <c r="H21" s="30"/>
    </row>
    <row r="22" spans="1:8" x14ac:dyDescent="0.2">
      <c r="A22" s="27" t="s">
        <v>526</v>
      </c>
      <c r="B22" s="27" t="s">
        <v>525</v>
      </c>
      <c r="C22" s="27" t="s">
        <v>127</v>
      </c>
      <c r="D22" s="31">
        <v>1450000</v>
      </c>
      <c r="E22" s="29">
        <v>14083.85</v>
      </c>
      <c r="F22" s="30">
        <v>2.1274540071737902</v>
      </c>
      <c r="G22" s="30"/>
      <c r="H22" s="30"/>
    </row>
    <row r="23" spans="1:8" x14ac:dyDescent="0.2">
      <c r="A23" s="27" t="s">
        <v>199</v>
      </c>
      <c r="B23" s="27" t="s">
        <v>198</v>
      </c>
      <c r="C23" s="27" t="s">
        <v>113</v>
      </c>
      <c r="D23" s="31">
        <v>2300000</v>
      </c>
      <c r="E23" s="29">
        <v>13683.85</v>
      </c>
      <c r="F23" s="30">
        <v>2.06703149465985</v>
      </c>
      <c r="G23" s="30"/>
      <c r="H23" s="30"/>
    </row>
    <row r="24" spans="1:8" x14ac:dyDescent="0.2">
      <c r="A24" s="27" t="s">
        <v>170</v>
      </c>
      <c r="B24" s="27" t="s">
        <v>169</v>
      </c>
      <c r="C24" s="27" t="s">
        <v>156</v>
      </c>
      <c r="D24" s="31">
        <v>400000</v>
      </c>
      <c r="E24" s="29">
        <v>12961.2</v>
      </c>
      <c r="F24" s="30">
        <v>1.95787067298934</v>
      </c>
      <c r="G24" s="30"/>
      <c r="H24" s="30"/>
    </row>
    <row r="25" spans="1:8" x14ac:dyDescent="0.2">
      <c r="A25" s="27" t="s">
        <v>131</v>
      </c>
      <c r="B25" s="27" t="s">
        <v>130</v>
      </c>
      <c r="C25" s="27" t="s">
        <v>132</v>
      </c>
      <c r="D25" s="31">
        <v>6000000</v>
      </c>
      <c r="E25" s="29">
        <v>12405</v>
      </c>
      <c r="F25" s="30">
        <v>1.8738531693386999</v>
      </c>
      <c r="G25" s="30"/>
      <c r="H25" s="30"/>
    </row>
    <row r="26" spans="1:8" x14ac:dyDescent="0.2">
      <c r="A26" s="27" t="s">
        <v>141</v>
      </c>
      <c r="B26" s="27" t="s">
        <v>140</v>
      </c>
      <c r="C26" s="27" t="s">
        <v>142</v>
      </c>
      <c r="D26" s="31">
        <v>1300000</v>
      </c>
      <c r="E26" s="29">
        <v>12356.5</v>
      </c>
      <c r="F26" s="30">
        <v>1.8665269396963899</v>
      </c>
      <c r="G26" s="30"/>
      <c r="H26" s="30"/>
    </row>
    <row r="27" spans="1:8" x14ac:dyDescent="0.2">
      <c r="A27" s="27" t="s">
        <v>231</v>
      </c>
      <c r="B27" s="27" t="s">
        <v>230</v>
      </c>
      <c r="C27" s="27" t="s">
        <v>168</v>
      </c>
      <c r="D27" s="31">
        <v>10000000</v>
      </c>
      <c r="E27" s="29">
        <v>11895</v>
      </c>
      <c r="F27" s="30">
        <v>1.79681446588342</v>
      </c>
      <c r="G27" s="30"/>
      <c r="H27" s="30"/>
    </row>
    <row r="28" spans="1:8" x14ac:dyDescent="0.2">
      <c r="A28" s="27" t="s">
        <v>461</v>
      </c>
      <c r="B28" s="27" t="s">
        <v>460</v>
      </c>
      <c r="C28" s="27" t="s">
        <v>446</v>
      </c>
      <c r="D28" s="31">
        <v>200000</v>
      </c>
      <c r="E28" s="29">
        <v>11375.5</v>
      </c>
      <c r="F28" s="30">
        <v>1.7183407277559399</v>
      </c>
      <c r="G28" s="30"/>
      <c r="H28" s="30"/>
    </row>
    <row r="29" spans="1:8" x14ac:dyDescent="0.2">
      <c r="A29" s="27" t="s">
        <v>563</v>
      </c>
      <c r="B29" s="27" t="s">
        <v>562</v>
      </c>
      <c r="C29" s="27" t="s">
        <v>118</v>
      </c>
      <c r="D29" s="31">
        <v>150000</v>
      </c>
      <c r="E29" s="29">
        <v>11150.625</v>
      </c>
      <c r="F29" s="30">
        <v>1.6843719465020099</v>
      </c>
      <c r="G29" s="30"/>
      <c r="H29" s="30"/>
    </row>
    <row r="30" spans="1:8" x14ac:dyDescent="0.2">
      <c r="A30" s="27" t="s">
        <v>255</v>
      </c>
      <c r="B30" s="27" t="s">
        <v>254</v>
      </c>
      <c r="C30" s="27" t="s">
        <v>127</v>
      </c>
      <c r="D30" s="31">
        <v>1242373</v>
      </c>
      <c r="E30" s="29">
        <v>10987.54681</v>
      </c>
      <c r="F30" s="30">
        <v>1.6597379615619401</v>
      </c>
      <c r="G30" s="30"/>
      <c r="H30" s="30"/>
    </row>
    <row r="31" spans="1:8" x14ac:dyDescent="0.2">
      <c r="A31" s="27" t="s">
        <v>176</v>
      </c>
      <c r="B31" s="27" t="s">
        <v>175</v>
      </c>
      <c r="C31" s="27" t="s">
        <v>168</v>
      </c>
      <c r="D31" s="31">
        <v>2700000</v>
      </c>
      <c r="E31" s="29">
        <v>9990</v>
      </c>
      <c r="F31" s="30">
        <v>1.5090522500357599</v>
      </c>
      <c r="G31" s="30"/>
      <c r="H31" s="30"/>
    </row>
    <row r="32" spans="1:8" x14ac:dyDescent="0.2">
      <c r="A32" s="27" t="s">
        <v>110</v>
      </c>
      <c r="B32" s="27" t="s">
        <v>109</v>
      </c>
      <c r="C32" s="27" t="s">
        <v>95</v>
      </c>
      <c r="D32" s="31">
        <v>500000</v>
      </c>
      <c r="E32" s="29">
        <v>9809.5</v>
      </c>
      <c r="F32" s="30">
        <v>1.4817865912638499</v>
      </c>
      <c r="G32" s="30"/>
      <c r="H32" s="30"/>
    </row>
    <row r="33" spans="1:10" x14ac:dyDescent="0.2">
      <c r="A33" s="27" t="s">
        <v>146</v>
      </c>
      <c r="B33" s="27" t="s">
        <v>145</v>
      </c>
      <c r="C33" s="27" t="s">
        <v>132</v>
      </c>
      <c r="D33" s="31">
        <v>7500000</v>
      </c>
      <c r="E33" s="29">
        <v>9543.75</v>
      </c>
      <c r="F33" s="30">
        <v>1.4416433845123899</v>
      </c>
      <c r="G33" s="30"/>
      <c r="H33" s="30"/>
    </row>
    <row r="34" spans="1:10" x14ac:dyDescent="0.2">
      <c r="A34" s="27" t="s">
        <v>208</v>
      </c>
      <c r="B34" s="27" t="s">
        <v>207</v>
      </c>
      <c r="C34" s="27" t="s">
        <v>95</v>
      </c>
      <c r="D34" s="31">
        <v>10000000</v>
      </c>
      <c r="E34" s="29">
        <v>8680</v>
      </c>
      <c r="F34" s="30">
        <v>1.3111685215526001</v>
      </c>
      <c r="G34" s="30"/>
      <c r="H34" s="30"/>
    </row>
    <row r="35" spans="1:10" x14ac:dyDescent="0.2">
      <c r="A35" s="27" t="s">
        <v>235</v>
      </c>
      <c r="B35" s="27" t="s">
        <v>234</v>
      </c>
      <c r="C35" s="27" t="s">
        <v>124</v>
      </c>
      <c r="D35" s="31">
        <v>5000000</v>
      </c>
      <c r="E35" s="29">
        <v>6490</v>
      </c>
      <c r="F35" s="30">
        <v>0.98035526553874897</v>
      </c>
      <c r="G35" s="30"/>
      <c r="H35" s="30"/>
    </row>
    <row r="36" spans="1:10" x14ac:dyDescent="0.2">
      <c r="A36" s="27" t="s">
        <v>197</v>
      </c>
      <c r="B36" s="27" t="s">
        <v>196</v>
      </c>
      <c r="C36" s="27" t="s">
        <v>156</v>
      </c>
      <c r="D36" s="31">
        <v>90000</v>
      </c>
      <c r="E36" s="29">
        <v>6361.02</v>
      </c>
      <c r="F36" s="30">
        <v>0.96087202637862801</v>
      </c>
      <c r="G36" s="30"/>
      <c r="H36" s="30"/>
    </row>
    <row r="37" spans="1:10" x14ac:dyDescent="0.2">
      <c r="A37" s="27" t="s">
        <v>117</v>
      </c>
      <c r="B37" s="27" t="s">
        <v>116</v>
      </c>
      <c r="C37" s="27" t="s">
        <v>118</v>
      </c>
      <c r="D37" s="31">
        <v>1600000</v>
      </c>
      <c r="E37" s="29">
        <v>5993.6</v>
      </c>
      <c r="F37" s="30">
        <v>0.90537092750894399</v>
      </c>
      <c r="G37" s="30"/>
      <c r="H37" s="30"/>
    </row>
    <row r="38" spans="1:10" x14ac:dyDescent="0.2">
      <c r="A38" s="27" t="s">
        <v>565</v>
      </c>
      <c r="B38" s="27" t="s">
        <v>564</v>
      </c>
      <c r="C38" s="27" t="s">
        <v>566</v>
      </c>
      <c r="D38" s="31">
        <v>1200000</v>
      </c>
      <c r="E38" s="29">
        <v>4953</v>
      </c>
      <c r="F38" s="30">
        <v>0.748181761203917</v>
      </c>
      <c r="G38" s="30"/>
      <c r="H38" s="30"/>
    </row>
    <row r="39" spans="1:10" x14ac:dyDescent="0.2">
      <c r="A39" s="27" t="s">
        <v>302</v>
      </c>
      <c r="B39" s="27" t="s">
        <v>301</v>
      </c>
      <c r="C39" s="27" t="s">
        <v>149</v>
      </c>
      <c r="D39" s="31">
        <v>2500000</v>
      </c>
      <c r="E39" s="29">
        <v>3813.75</v>
      </c>
      <c r="F39" s="30">
        <v>0.57609089275013903</v>
      </c>
      <c r="G39" s="30"/>
      <c r="H39" s="30"/>
    </row>
    <row r="40" spans="1:10" x14ac:dyDescent="0.2">
      <c r="A40" s="27" t="s">
        <v>182</v>
      </c>
      <c r="B40" s="27" t="s">
        <v>718</v>
      </c>
      <c r="C40" s="27" t="s">
        <v>108</v>
      </c>
      <c r="D40" s="31">
        <v>357142</v>
      </c>
      <c r="E40" s="29">
        <v>1395.7109359999999</v>
      </c>
      <c r="F40" s="30">
        <v>0.21083090374077301</v>
      </c>
      <c r="G40" s="30"/>
      <c r="H40" s="30"/>
    </row>
    <row r="41" spans="1:10" x14ac:dyDescent="0.2">
      <c r="A41" s="26" t="s">
        <v>33</v>
      </c>
      <c r="B41" s="26"/>
      <c r="C41" s="26"/>
      <c r="D41" s="32"/>
      <c r="E41" s="34">
        <f>SUM(E7:E40)</f>
        <v>624537.53923599981</v>
      </c>
      <c r="F41" s="34">
        <f>SUM(F7:F40)</f>
        <v>94.340318199788314</v>
      </c>
      <c r="G41" s="34"/>
      <c r="H41" s="30"/>
      <c r="I41" s="18"/>
      <c r="J41" s="18"/>
    </row>
    <row r="42" spans="1:10" x14ac:dyDescent="0.2">
      <c r="A42" s="27"/>
      <c r="B42" s="27"/>
      <c r="C42" s="27"/>
      <c r="D42" s="28"/>
      <c r="E42" s="29"/>
      <c r="F42" s="30"/>
      <c r="G42" s="30"/>
      <c r="H42" s="30"/>
    </row>
    <row r="43" spans="1:10" x14ac:dyDescent="0.2">
      <c r="A43" s="26" t="s">
        <v>745</v>
      </c>
      <c r="B43" s="27"/>
      <c r="C43" s="27"/>
      <c r="D43" s="28"/>
      <c r="E43" s="29"/>
      <c r="F43" s="30"/>
      <c r="G43" s="30"/>
      <c r="H43" s="30"/>
    </row>
    <row r="44" spans="1:10" x14ac:dyDescent="0.2">
      <c r="A44" s="27"/>
      <c r="B44" s="27" t="s">
        <v>746</v>
      </c>
      <c r="C44" s="27"/>
      <c r="D44" s="28"/>
      <c r="E44" s="29"/>
      <c r="F44" s="30"/>
      <c r="G44" s="30">
        <v>10220.16</v>
      </c>
      <c r="H44" s="55">
        <v>1.5438193637362867</v>
      </c>
    </row>
    <row r="45" spans="1:10" x14ac:dyDescent="0.2">
      <c r="A45" s="27"/>
      <c r="B45" s="27"/>
      <c r="C45" s="27"/>
      <c r="D45" s="28"/>
      <c r="E45" s="29"/>
      <c r="F45" s="30"/>
      <c r="G45" s="34">
        <f>SUM(G44)</f>
        <v>10220.16</v>
      </c>
      <c r="H45" s="34">
        <f>SUM(H44)</f>
        <v>1.5438193637362867</v>
      </c>
    </row>
    <row r="46" spans="1:10" x14ac:dyDescent="0.2">
      <c r="A46" s="26" t="s">
        <v>35</v>
      </c>
      <c r="B46" s="26"/>
      <c r="C46" s="26"/>
      <c r="D46" s="32"/>
      <c r="E46" s="33">
        <f>E41</f>
        <v>624537.53923599981</v>
      </c>
      <c r="F46" s="34">
        <f>F41</f>
        <v>94.340318199788314</v>
      </c>
      <c r="G46" s="34"/>
      <c r="H46" s="34"/>
      <c r="I46" s="18"/>
      <c r="J46" s="18"/>
    </row>
    <row r="47" spans="1:10" x14ac:dyDescent="0.2">
      <c r="A47" s="26"/>
      <c r="B47" s="26"/>
      <c r="C47" s="26"/>
      <c r="D47" s="32"/>
      <c r="E47" s="33"/>
      <c r="F47" s="34"/>
      <c r="G47" s="34"/>
      <c r="H47" s="34"/>
      <c r="I47" s="18"/>
      <c r="J47" s="18"/>
    </row>
    <row r="48" spans="1:10" x14ac:dyDescent="0.2">
      <c r="A48" s="26" t="s">
        <v>1218</v>
      </c>
      <c r="B48" s="26"/>
      <c r="C48" s="26"/>
      <c r="D48" s="26"/>
      <c r="E48" s="33">
        <v>1888.22</v>
      </c>
      <c r="F48" s="34">
        <v>0.28522749144770054</v>
      </c>
      <c r="G48" s="34"/>
      <c r="H48" s="34"/>
      <c r="I48" s="18"/>
      <c r="J48" s="18"/>
    </row>
    <row r="49" spans="1:10" x14ac:dyDescent="0.2">
      <c r="A49" s="26" t="s">
        <v>37</v>
      </c>
      <c r="B49" s="26"/>
      <c r="C49" s="26"/>
      <c r="D49" s="26"/>
      <c r="E49" s="33">
        <f>E51-(E41)-E48</f>
        <v>35579.151446400181</v>
      </c>
      <c r="F49" s="33">
        <f>F51-(F41)-F48</f>
        <v>5.374454308763986</v>
      </c>
      <c r="G49" s="34"/>
      <c r="H49" s="34"/>
      <c r="I49" s="18"/>
      <c r="J49" s="18"/>
    </row>
    <row r="50" spans="1:10" x14ac:dyDescent="0.2">
      <c r="A50" s="26"/>
      <c r="B50" s="26"/>
      <c r="C50" s="26"/>
      <c r="D50" s="32"/>
      <c r="E50" s="33"/>
      <c r="F50" s="34"/>
      <c r="G50" s="34"/>
      <c r="H50" s="34"/>
      <c r="I50" s="18"/>
      <c r="J50" s="18"/>
    </row>
    <row r="51" spans="1:10" x14ac:dyDescent="0.2">
      <c r="A51" s="35" t="s">
        <v>36</v>
      </c>
      <c r="B51" s="35"/>
      <c r="C51" s="35"/>
      <c r="D51" s="36"/>
      <c r="E51" s="37">
        <v>662004.91068239999</v>
      </c>
      <c r="F51" s="38">
        <v>100</v>
      </c>
      <c r="G51" s="38"/>
      <c r="H51" s="38"/>
      <c r="I51" s="18"/>
      <c r="J51" s="18"/>
    </row>
    <row r="54" spans="1:10" x14ac:dyDescent="0.2">
      <c r="A54" s="18" t="s">
        <v>39</v>
      </c>
    </row>
    <row r="55" spans="1:10" x14ac:dyDescent="0.2">
      <c r="A55" s="18" t="s">
        <v>40</v>
      </c>
    </row>
    <row r="56" spans="1:10" x14ac:dyDescent="0.2">
      <c r="A56" s="18" t="s">
        <v>41</v>
      </c>
      <c r="B56" s="18"/>
      <c r="C56" s="39" t="s">
        <v>43</v>
      </c>
      <c r="D56" s="19" t="s">
        <v>42</v>
      </c>
    </row>
    <row r="57" spans="1:10" x14ac:dyDescent="0.2">
      <c r="A57" s="9" t="s">
        <v>66</v>
      </c>
      <c r="C57" s="40">
        <v>648.96019999999999</v>
      </c>
      <c r="D57" s="40">
        <v>698.2835</v>
      </c>
    </row>
    <row r="58" spans="1:10" x14ac:dyDescent="0.2">
      <c r="A58" s="9" t="s">
        <v>72</v>
      </c>
      <c r="C58" s="40">
        <v>43.737099999999998</v>
      </c>
      <c r="D58" s="40">
        <v>47.061300000000003</v>
      </c>
    </row>
    <row r="59" spans="1:10" x14ac:dyDescent="0.2">
      <c r="A59" s="9" t="s">
        <v>69</v>
      </c>
      <c r="C59" s="40">
        <v>695.10709999999995</v>
      </c>
      <c r="D59" s="40">
        <v>750.64649999999995</v>
      </c>
    </row>
    <row r="60" spans="1:10" x14ac:dyDescent="0.2">
      <c r="A60" s="9" t="s">
        <v>73</v>
      </c>
      <c r="C60" s="40">
        <v>48.557200000000002</v>
      </c>
      <c r="D60" s="40">
        <v>52.436599999999999</v>
      </c>
    </row>
    <row r="62" spans="1:10" x14ac:dyDescent="0.2">
      <c r="A62" s="9" t="s">
        <v>44</v>
      </c>
    </row>
    <row r="64" spans="1:10" x14ac:dyDescent="0.2">
      <c r="A64" s="18" t="s">
        <v>45</v>
      </c>
      <c r="D64" s="41" t="s">
        <v>46</v>
      </c>
    </row>
    <row r="66" spans="1:7" x14ac:dyDescent="0.2">
      <c r="A66" s="47" t="s">
        <v>728</v>
      </c>
      <c r="D66" s="48" t="s">
        <v>733</v>
      </c>
    </row>
    <row r="68" spans="1:7" x14ac:dyDescent="0.2">
      <c r="A68" s="18" t="s">
        <v>719</v>
      </c>
      <c r="D68" s="42">
        <f>H45</f>
        <v>1.5438193637362867</v>
      </c>
    </row>
    <row r="70" spans="1:7" x14ac:dyDescent="0.2">
      <c r="A70" s="18" t="s">
        <v>720</v>
      </c>
      <c r="D70" s="45">
        <v>0.29310000000000003</v>
      </c>
    </row>
    <row r="72" spans="1:7" x14ac:dyDescent="0.2">
      <c r="A72" s="18" t="s">
        <v>1204</v>
      </c>
      <c r="D72" s="9"/>
      <c r="F72" s="57"/>
      <c r="G72" s="57"/>
    </row>
    <row r="73" spans="1:7" x14ac:dyDescent="0.2">
      <c r="A73" s="49"/>
      <c r="D73" s="9"/>
      <c r="F73" s="57"/>
      <c r="G73" s="57"/>
    </row>
    <row r="74" spans="1:7" x14ac:dyDescent="0.2">
      <c r="A74" s="47" t="s">
        <v>805</v>
      </c>
      <c r="D74" s="9"/>
      <c r="F74" s="57"/>
      <c r="G74" s="57"/>
    </row>
    <row r="75" spans="1:7" x14ac:dyDescent="0.2">
      <c r="A75" s="61"/>
      <c r="D75" s="9"/>
      <c r="F75" s="57"/>
      <c r="G75" s="57"/>
    </row>
    <row r="76" spans="1:7" x14ac:dyDescent="0.2">
      <c r="A76" s="58"/>
      <c r="D76" s="9"/>
      <c r="F76" s="57"/>
      <c r="G76" s="57"/>
    </row>
    <row r="77" spans="1:7" x14ac:dyDescent="0.2">
      <c r="A77" s="58"/>
      <c r="D77" s="9"/>
      <c r="F77" s="57"/>
      <c r="G77" s="57"/>
    </row>
    <row r="78" spans="1:7" x14ac:dyDescent="0.2">
      <c r="A78" s="58"/>
      <c r="D78" s="9"/>
      <c r="F78" s="57"/>
      <c r="G78" s="57"/>
    </row>
    <row r="79" spans="1:7" x14ac:dyDescent="0.2">
      <c r="A79" s="58"/>
      <c r="D79" s="9"/>
      <c r="F79" s="57"/>
      <c r="G79" s="57"/>
    </row>
    <row r="80" spans="1:7" x14ac:dyDescent="0.2">
      <c r="A80" s="58"/>
      <c r="D80" s="9"/>
      <c r="F80" s="57"/>
      <c r="G80" s="57"/>
    </row>
    <row r="81" spans="1:7" x14ac:dyDescent="0.2">
      <c r="A81" s="58"/>
      <c r="D81" s="9"/>
      <c r="F81" s="57"/>
      <c r="G81" s="57"/>
    </row>
    <row r="82" spans="1:7" x14ac:dyDescent="0.2">
      <c r="A82" s="58"/>
      <c r="D82" s="9"/>
      <c r="F82" s="57"/>
      <c r="G82" s="57"/>
    </row>
    <row r="83" spans="1:7" x14ac:dyDescent="0.2">
      <c r="A83" s="58"/>
      <c r="D83" s="9"/>
      <c r="F83" s="57"/>
      <c r="G83" s="57"/>
    </row>
    <row r="84" spans="1:7" x14ac:dyDescent="0.2">
      <c r="A84" s="58"/>
      <c r="D84" s="9"/>
      <c r="F84" s="57"/>
      <c r="G84" s="57"/>
    </row>
    <row r="85" spans="1:7" x14ac:dyDescent="0.2">
      <c r="A85" s="58"/>
      <c r="D85" s="9"/>
      <c r="F85" s="57"/>
      <c r="G85" s="57"/>
    </row>
    <row r="86" spans="1:7" x14ac:dyDescent="0.2">
      <c r="A86" s="58"/>
      <c r="D86" s="9"/>
      <c r="F86" s="57"/>
      <c r="G86" s="57"/>
    </row>
    <row r="87" spans="1:7" x14ac:dyDescent="0.2">
      <c r="A87" s="58"/>
      <c r="D87" s="9"/>
      <c r="F87" s="57"/>
      <c r="G87" s="57"/>
    </row>
    <row r="88" spans="1:7" x14ac:dyDescent="0.2">
      <c r="A88" s="47" t="s">
        <v>1205</v>
      </c>
      <c r="D88" s="9"/>
      <c r="F88" s="57"/>
      <c r="G88" s="57"/>
    </row>
    <row r="89" spans="1:7" x14ac:dyDescent="0.2">
      <c r="A89" s="58"/>
      <c r="D89" s="9"/>
      <c r="F89" s="57"/>
      <c r="G89" s="57"/>
    </row>
    <row r="90" spans="1:7" x14ac:dyDescent="0.2">
      <c r="A90" s="47" t="s">
        <v>807</v>
      </c>
      <c r="D90" s="9"/>
      <c r="F90" s="57"/>
      <c r="G90" s="57"/>
    </row>
    <row r="91" spans="1:7" x14ac:dyDescent="0.2">
      <c r="A91" s="58"/>
      <c r="D91" s="9"/>
      <c r="F91" s="57"/>
      <c r="G91" s="57"/>
    </row>
    <row r="92" spans="1:7" x14ac:dyDescent="0.2">
      <c r="A92" s="58"/>
      <c r="D92" s="9"/>
      <c r="F92" s="57"/>
      <c r="G92" s="57"/>
    </row>
    <row r="93" spans="1:7" x14ac:dyDescent="0.2">
      <c r="A93" s="58"/>
      <c r="D93" s="9"/>
      <c r="F93" s="57"/>
      <c r="G93" s="57"/>
    </row>
    <row r="94" spans="1:7" x14ac:dyDescent="0.2">
      <c r="A94" s="58"/>
      <c r="D94" s="9"/>
      <c r="F94" s="57"/>
      <c r="G94" s="57"/>
    </row>
    <row r="95" spans="1:7" x14ac:dyDescent="0.2">
      <c r="A95" s="58"/>
      <c r="D95" s="9"/>
      <c r="F95" s="57"/>
      <c r="G95" s="57"/>
    </row>
    <row r="96" spans="1:7" x14ac:dyDescent="0.2">
      <c r="A96" s="58"/>
      <c r="D96" s="9"/>
      <c r="F96" s="57"/>
      <c r="G96" s="57"/>
    </row>
    <row r="97" spans="1:7" x14ac:dyDescent="0.2">
      <c r="A97" s="58"/>
      <c r="D97" s="9"/>
      <c r="F97" s="57"/>
      <c r="G97" s="57"/>
    </row>
    <row r="98" spans="1:7" x14ac:dyDescent="0.2">
      <c r="A98" s="58"/>
      <c r="D98" s="9"/>
      <c r="F98" s="57"/>
      <c r="G98" s="57"/>
    </row>
    <row r="99" spans="1:7" x14ac:dyDescent="0.2">
      <c r="A99" s="58"/>
      <c r="D99" s="9"/>
      <c r="F99" s="57"/>
      <c r="G99" s="57"/>
    </row>
    <row r="100" spans="1:7" x14ac:dyDescent="0.2">
      <c r="A100" s="58"/>
      <c r="D100" s="9"/>
      <c r="F100" s="57"/>
      <c r="G100" s="57"/>
    </row>
    <row r="101" spans="1:7" x14ac:dyDescent="0.2">
      <c r="A101" s="58"/>
      <c r="D101" s="9"/>
      <c r="F101" s="57"/>
      <c r="G101" s="57"/>
    </row>
    <row r="102" spans="1:7" x14ac:dyDescent="0.2">
      <c r="A102" s="58"/>
      <c r="D102" s="9"/>
      <c r="F102" s="57"/>
      <c r="G102" s="57"/>
    </row>
    <row r="103" spans="1:7" x14ac:dyDescent="0.2">
      <c r="D103" s="9"/>
      <c r="F103" s="57"/>
      <c r="G103" s="57"/>
    </row>
    <row r="104" spans="1:7" x14ac:dyDescent="0.2">
      <c r="D104" s="9"/>
      <c r="F104" s="57"/>
      <c r="G104" s="57"/>
    </row>
    <row r="105" spans="1:7" x14ac:dyDescent="0.2">
      <c r="D105" s="9"/>
      <c r="F105" s="57"/>
      <c r="G105" s="57"/>
    </row>
    <row r="106" spans="1:7" x14ac:dyDescent="0.2">
      <c r="D106" s="9"/>
      <c r="F106" s="57"/>
      <c r="G106" s="57"/>
    </row>
    <row r="107" spans="1:7" x14ac:dyDescent="0.2">
      <c r="D107" s="9"/>
      <c r="F107" s="57"/>
      <c r="G107" s="57"/>
    </row>
  </sheetData>
  <mergeCells count="1">
    <mergeCell ref="A1:H1"/>
  </mergeCells>
  <conditionalFormatting sqref="F2:G3 F5:G40 F42:G47 H5:H51 F108:G65542 F50:G71 G48:G49">
    <cfRule type="cellIs" dxfId="55" priority="7" stopIfTrue="1" operator="between">
      <formula>0.009</formula>
      <formula>-0.009</formula>
    </cfRule>
  </conditionalFormatting>
  <conditionalFormatting sqref="F41:G41">
    <cfRule type="cellIs" dxfId="54" priority="5" stopIfTrue="1" operator="between">
      <formula>0.009</formula>
      <formula>-0.009</formula>
    </cfRule>
  </conditionalFormatting>
  <conditionalFormatting sqref="E41">
    <cfRule type="cellIs" dxfId="53" priority="4" stopIfTrue="1" operator="between">
      <formula>0.009</formula>
      <formula>-0.009</formula>
    </cfRule>
  </conditionalFormatting>
  <conditionalFormatting sqref="F104:G107">
    <cfRule type="cellIs" dxfId="52" priority="3" stopIfTrue="1" operator="between">
      <formula>0.009</formula>
      <formula>-0.009</formula>
    </cfRule>
  </conditionalFormatting>
  <conditionalFormatting sqref="F72:G103">
    <cfRule type="cellIs" dxfId="51" priority="2" stopIfTrue="1" operator="between">
      <formula>0.009</formula>
      <formula>-0.009</formula>
    </cfRule>
  </conditionalFormatting>
  <conditionalFormatting sqref="F48">
    <cfRule type="cellIs" dxfId="5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95"/>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0"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19</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104</v>
      </c>
      <c r="B7" s="27" t="s">
        <v>103</v>
      </c>
      <c r="C7" s="27" t="s">
        <v>105</v>
      </c>
      <c r="D7" s="31">
        <v>535000</v>
      </c>
      <c r="E7" s="29">
        <v>9441.4125000000004</v>
      </c>
      <c r="F7" s="30">
        <v>8.5009297613723103</v>
      </c>
    </row>
    <row r="8" spans="1:6" x14ac:dyDescent="0.2">
      <c r="A8" s="27" t="s">
        <v>102</v>
      </c>
      <c r="B8" s="27" t="s">
        <v>101</v>
      </c>
      <c r="C8" s="27" t="s">
        <v>95</v>
      </c>
      <c r="D8" s="31">
        <v>1210000</v>
      </c>
      <c r="E8" s="29">
        <v>8643.6350000000002</v>
      </c>
      <c r="F8" s="30">
        <v>7.7826208756305597</v>
      </c>
    </row>
    <row r="9" spans="1:6" x14ac:dyDescent="0.2">
      <c r="A9" s="27" t="s">
        <v>107</v>
      </c>
      <c r="B9" s="27" t="s">
        <v>106</v>
      </c>
      <c r="C9" s="27" t="s">
        <v>108</v>
      </c>
      <c r="D9" s="31">
        <v>1000000</v>
      </c>
      <c r="E9" s="29">
        <v>7282.5</v>
      </c>
      <c r="F9" s="30">
        <v>6.5570719410039402</v>
      </c>
    </row>
    <row r="10" spans="1:6" x14ac:dyDescent="0.2">
      <c r="A10" s="27" t="s">
        <v>94</v>
      </c>
      <c r="B10" s="27" t="s">
        <v>93</v>
      </c>
      <c r="C10" s="27" t="s">
        <v>95</v>
      </c>
      <c r="D10" s="31">
        <v>935000</v>
      </c>
      <c r="E10" s="29">
        <v>6130.3275000000003</v>
      </c>
      <c r="F10" s="30">
        <v>5.51967022854992</v>
      </c>
    </row>
    <row r="11" spans="1:6" x14ac:dyDescent="0.2">
      <c r="A11" s="27" t="s">
        <v>115</v>
      </c>
      <c r="B11" s="27" t="s">
        <v>114</v>
      </c>
      <c r="C11" s="27" t="s">
        <v>95</v>
      </c>
      <c r="D11" s="31">
        <v>1300000</v>
      </c>
      <c r="E11" s="29">
        <v>5987.15</v>
      </c>
      <c r="F11" s="30">
        <v>5.3907549978141702</v>
      </c>
    </row>
    <row r="12" spans="1:6" x14ac:dyDescent="0.2">
      <c r="A12" s="27" t="s">
        <v>568</v>
      </c>
      <c r="B12" s="27" t="s">
        <v>567</v>
      </c>
      <c r="C12" s="27" t="s">
        <v>168</v>
      </c>
      <c r="D12" s="31">
        <v>210000</v>
      </c>
      <c r="E12" s="29">
        <v>5051.34</v>
      </c>
      <c r="F12" s="30">
        <v>4.54816337500458</v>
      </c>
    </row>
    <row r="13" spans="1:6" x14ac:dyDescent="0.2">
      <c r="A13" s="27" t="s">
        <v>528</v>
      </c>
      <c r="B13" s="27" t="s">
        <v>527</v>
      </c>
      <c r="C13" s="27" t="s">
        <v>226</v>
      </c>
      <c r="D13" s="31">
        <v>446302</v>
      </c>
      <c r="E13" s="29">
        <v>4931.1907979999996</v>
      </c>
      <c r="F13" s="30">
        <v>4.4399825358465703</v>
      </c>
    </row>
    <row r="14" spans="1:6" x14ac:dyDescent="0.2">
      <c r="A14" s="27" t="s">
        <v>366</v>
      </c>
      <c r="B14" s="27" t="s">
        <v>365</v>
      </c>
      <c r="C14" s="27" t="s">
        <v>356</v>
      </c>
      <c r="D14" s="31">
        <v>574506</v>
      </c>
      <c r="E14" s="29">
        <v>4920.9311429999998</v>
      </c>
      <c r="F14" s="30">
        <v>4.43074487076934</v>
      </c>
    </row>
    <row r="15" spans="1:6" x14ac:dyDescent="0.2">
      <c r="A15" s="27" t="s">
        <v>146</v>
      </c>
      <c r="B15" s="27" t="s">
        <v>145</v>
      </c>
      <c r="C15" s="27" t="s">
        <v>132</v>
      </c>
      <c r="D15" s="31">
        <v>3500000</v>
      </c>
      <c r="E15" s="29">
        <v>4453.75</v>
      </c>
      <c r="F15" s="30">
        <v>4.0101008111563701</v>
      </c>
    </row>
    <row r="16" spans="1:6" x14ac:dyDescent="0.2">
      <c r="A16" s="27" t="s">
        <v>237</v>
      </c>
      <c r="B16" s="27" t="s">
        <v>236</v>
      </c>
      <c r="C16" s="27" t="s">
        <v>118</v>
      </c>
      <c r="D16" s="31">
        <v>175000</v>
      </c>
      <c r="E16" s="29">
        <v>4001.2</v>
      </c>
      <c r="F16" s="30">
        <v>3.6026304497555701</v>
      </c>
    </row>
    <row r="17" spans="1:6" x14ac:dyDescent="0.2">
      <c r="A17" s="27" t="s">
        <v>409</v>
      </c>
      <c r="B17" s="27" t="s">
        <v>408</v>
      </c>
      <c r="C17" s="27" t="s">
        <v>118</v>
      </c>
      <c r="D17" s="31">
        <v>600000</v>
      </c>
      <c r="E17" s="29">
        <v>3809.7</v>
      </c>
      <c r="F17" s="30">
        <v>3.4302062442351802</v>
      </c>
    </row>
    <row r="18" spans="1:6" x14ac:dyDescent="0.2">
      <c r="A18" s="27" t="s">
        <v>176</v>
      </c>
      <c r="B18" s="27" t="s">
        <v>175</v>
      </c>
      <c r="C18" s="27" t="s">
        <v>168</v>
      </c>
      <c r="D18" s="31">
        <v>1000000</v>
      </c>
      <c r="E18" s="29">
        <v>3700</v>
      </c>
      <c r="F18" s="30">
        <v>3.3314337359031301</v>
      </c>
    </row>
    <row r="19" spans="1:6" x14ac:dyDescent="0.2">
      <c r="A19" s="27" t="s">
        <v>231</v>
      </c>
      <c r="B19" s="27" t="s">
        <v>230</v>
      </c>
      <c r="C19" s="27" t="s">
        <v>168</v>
      </c>
      <c r="D19" s="31">
        <v>2875000</v>
      </c>
      <c r="E19" s="29">
        <v>3419.8125</v>
      </c>
      <c r="F19" s="30">
        <v>3.0791564143143901</v>
      </c>
    </row>
    <row r="20" spans="1:6" x14ac:dyDescent="0.2">
      <c r="A20" s="27" t="s">
        <v>235</v>
      </c>
      <c r="B20" s="27" t="s">
        <v>234</v>
      </c>
      <c r="C20" s="27" t="s">
        <v>124</v>
      </c>
      <c r="D20" s="31">
        <v>2400000</v>
      </c>
      <c r="E20" s="29">
        <v>3115.2</v>
      </c>
      <c r="F20" s="30">
        <v>2.8048871281311998</v>
      </c>
    </row>
    <row r="21" spans="1:6" x14ac:dyDescent="0.2">
      <c r="A21" s="27" t="s">
        <v>539</v>
      </c>
      <c r="B21" s="27" t="s">
        <v>538</v>
      </c>
      <c r="C21" s="27" t="s">
        <v>121</v>
      </c>
      <c r="D21" s="31">
        <v>350000</v>
      </c>
      <c r="E21" s="29">
        <v>2898.1750000000002</v>
      </c>
      <c r="F21" s="30">
        <v>2.6094805317705601</v>
      </c>
    </row>
    <row r="22" spans="1:6" x14ac:dyDescent="0.2">
      <c r="A22" s="27" t="s">
        <v>530</v>
      </c>
      <c r="B22" s="27" t="s">
        <v>529</v>
      </c>
      <c r="C22" s="27" t="s">
        <v>422</v>
      </c>
      <c r="D22" s="31">
        <v>150000</v>
      </c>
      <c r="E22" s="29">
        <v>2857.5749999999998</v>
      </c>
      <c r="F22" s="30">
        <v>2.5729247994252402</v>
      </c>
    </row>
    <row r="23" spans="1:6" x14ac:dyDescent="0.2">
      <c r="A23" s="27" t="s">
        <v>570</v>
      </c>
      <c r="B23" s="27" t="s">
        <v>569</v>
      </c>
      <c r="C23" s="27" t="s">
        <v>356</v>
      </c>
      <c r="D23" s="31">
        <v>2000000</v>
      </c>
      <c r="E23" s="29">
        <v>2714</v>
      </c>
      <c r="F23" s="30">
        <v>2.4436516646597601</v>
      </c>
    </row>
    <row r="24" spans="1:6" x14ac:dyDescent="0.2">
      <c r="A24" s="27" t="s">
        <v>488</v>
      </c>
      <c r="B24" s="27" t="s">
        <v>487</v>
      </c>
      <c r="C24" s="27" t="s">
        <v>422</v>
      </c>
      <c r="D24" s="31">
        <v>400000</v>
      </c>
      <c r="E24" s="29">
        <v>2480</v>
      </c>
      <c r="F24" s="30">
        <v>2.2329609905512902</v>
      </c>
    </row>
    <row r="25" spans="1:6" x14ac:dyDescent="0.2">
      <c r="A25" s="27" t="s">
        <v>225</v>
      </c>
      <c r="B25" s="27" t="s">
        <v>224</v>
      </c>
      <c r="C25" s="27" t="s">
        <v>226</v>
      </c>
      <c r="D25" s="31">
        <v>425000</v>
      </c>
      <c r="E25" s="29">
        <v>2409.9625000000001</v>
      </c>
      <c r="F25" s="30">
        <v>2.1699001012868799</v>
      </c>
    </row>
    <row r="26" spans="1:6" x14ac:dyDescent="0.2">
      <c r="A26" s="27" t="s">
        <v>271</v>
      </c>
      <c r="B26" s="27" t="s">
        <v>270</v>
      </c>
      <c r="C26" s="27" t="s">
        <v>272</v>
      </c>
      <c r="D26" s="31">
        <v>1400000</v>
      </c>
      <c r="E26" s="29">
        <v>1989.4</v>
      </c>
      <c r="F26" s="30">
        <v>1.7912308849204599</v>
      </c>
    </row>
    <row r="27" spans="1:6" x14ac:dyDescent="0.2">
      <c r="A27" s="27" t="s">
        <v>424</v>
      </c>
      <c r="B27" s="27" t="s">
        <v>423</v>
      </c>
      <c r="C27" s="27" t="s">
        <v>105</v>
      </c>
      <c r="D27" s="31">
        <v>92378</v>
      </c>
      <c r="E27" s="29">
        <v>1988.990718</v>
      </c>
      <c r="F27" s="30">
        <v>1.7908623725252399</v>
      </c>
    </row>
    <row r="28" spans="1:6" x14ac:dyDescent="0.2">
      <c r="A28" s="27" t="s">
        <v>399</v>
      </c>
      <c r="B28" s="27" t="s">
        <v>398</v>
      </c>
      <c r="C28" s="27" t="s">
        <v>226</v>
      </c>
      <c r="D28" s="31">
        <v>250000</v>
      </c>
      <c r="E28" s="29">
        <v>1939.75</v>
      </c>
      <c r="F28" s="30">
        <v>1.74652664573462</v>
      </c>
    </row>
    <row r="29" spans="1:6" x14ac:dyDescent="0.2">
      <c r="A29" s="27" t="s">
        <v>572</v>
      </c>
      <c r="B29" s="27" t="s">
        <v>571</v>
      </c>
      <c r="C29" s="27" t="s">
        <v>226</v>
      </c>
      <c r="D29" s="31">
        <v>1200000</v>
      </c>
      <c r="E29" s="29">
        <v>1897.8</v>
      </c>
      <c r="F29" s="30">
        <v>1.7087553902694499</v>
      </c>
    </row>
    <row r="30" spans="1:6" x14ac:dyDescent="0.2">
      <c r="A30" s="27" t="s">
        <v>421</v>
      </c>
      <c r="B30" s="27" t="s">
        <v>420</v>
      </c>
      <c r="C30" s="27" t="s">
        <v>422</v>
      </c>
      <c r="D30" s="31">
        <v>684603</v>
      </c>
      <c r="E30" s="29">
        <v>1889.161979</v>
      </c>
      <c r="F30" s="30">
        <v>1.7009778241692199</v>
      </c>
    </row>
    <row r="31" spans="1:6" x14ac:dyDescent="0.2">
      <c r="A31" s="27" t="s">
        <v>510</v>
      </c>
      <c r="B31" s="27" t="s">
        <v>509</v>
      </c>
      <c r="C31" s="27" t="s">
        <v>124</v>
      </c>
      <c r="D31" s="31">
        <v>350000</v>
      </c>
      <c r="E31" s="29">
        <v>1694.875</v>
      </c>
      <c r="F31" s="30">
        <v>1.5260442576050901</v>
      </c>
    </row>
    <row r="32" spans="1:6" x14ac:dyDescent="0.2">
      <c r="A32" s="27" t="s">
        <v>543</v>
      </c>
      <c r="B32" s="27" t="s">
        <v>542</v>
      </c>
      <c r="C32" s="27" t="s">
        <v>356</v>
      </c>
      <c r="D32" s="31">
        <v>2100000</v>
      </c>
      <c r="E32" s="29">
        <v>1539.3</v>
      </c>
      <c r="F32" s="30">
        <v>1.38596647288532</v>
      </c>
    </row>
    <row r="33" spans="1:9" x14ac:dyDescent="0.2">
      <c r="A33" s="27" t="s">
        <v>574</v>
      </c>
      <c r="B33" s="27" t="s">
        <v>573</v>
      </c>
      <c r="C33" s="27" t="s">
        <v>422</v>
      </c>
      <c r="D33" s="31">
        <v>1500000</v>
      </c>
      <c r="E33" s="29">
        <v>1477.5</v>
      </c>
      <c r="F33" s="30">
        <v>1.33032252562078</v>
      </c>
    </row>
    <row r="34" spans="1:9" x14ac:dyDescent="0.2">
      <c r="A34" s="27" t="s">
        <v>253</v>
      </c>
      <c r="B34" s="27" t="s">
        <v>252</v>
      </c>
      <c r="C34" s="27" t="s">
        <v>226</v>
      </c>
      <c r="D34" s="31">
        <v>793171</v>
      </c>
      <c r="E34" s="29">
        <v>1452.2961009999999</v>
      </c>
      <c r="F34" s="30">
        <v>1.3076292501059401</v>
      </c>
    </row>
    <row r="35" spans="1:9" x14ac:dyDescent="0.2">
      <c r="A35" s="27" t="s">
        <v>131</v>
      </c>
      <c r="B35" s="27" t="s">
        <v>130</v>
      </c>
      <c r="C35" s="27" t="s">
        <v>132</v>
      </c>
      <c r="D35" s="31">
        <v>666666</v>
      </c>
      <c r="E35" s="29">
        <v>1378.3319550000001</v>
      </c>
      <c r="F35" s="30">
        <v>1.24103285788117</v>
      </c>
    </row>
    <row r="36" spans="1:9" x14ac:dyDescent="0.2">
      <c r="A36" s="27" t="s">
        <v>182</v>
      </c>
      <c r="B36" s="27" t="s">
        <v>718</v>
      </c>
      <c r="C36" s="27" t="s">
        <v>108</v>
      </c>
      <c r="D36" s="31">
        <v>71428</v>
      </c>
      <c r="E36" s="29">
        <v>279.140624</v>
      </c>
      <c r="F36" s="30">
        <v>0.25133472752828401</v>
      </c>
    </row>
    <row r="37" spans="1:9" x14ac:dyDescent="0.2">
      <c r="A37" s="26" t="s">
        <v>33</v>
      </c>
      <c r="B37" s="26"/>
      <c r="C37" s="26"/>
      <c r="D37" s="32"/>
      <c r="E37" s="33">
        <f>SUM(E7:E36)</f>
        <v>105774.408318</v>
      </c>
      <c r="F37" s="34">
        <f>SUM(F7:F36)</f>
        <v>95.237954666426532</v>
      </c>
      <c r="G37" s="18"/>
      <c r="H37" s="18"/>
      <c r="I37" s="18"/>
    </row>
    <row r="38" spans="1:9" x14ac:dyDescent="0.2">
      <c r="A38" s="27"/>
      <c r="B38" s="27"/>
      <c r="C38" s="27"/>
      <c r="D38" s="28"/>
      <c r="E38" s="29"/>
      <c r="F38" s="30"/>
    </row>
    <row r="39" spans="1:9" x14ac:dyDescent="0.2">
      <c r="A39" s="26" t="s">
        <v>35</v>
      </c>
      <c r="B39" s="26"/>
      <c r="C39" s="26"/>
      <c r="D39" s="32"/>
      <c r="E39" s="33">
        <f>E37</f>
        <v>105774.408318</v>
      </c>
      <c r="F39" s="34">
        <f>F37</f>
        <v>95.237954666426532</v>
      </c>
      <c r="G39" s="18"/>
      <c r="H39" s="18"/>
      <c r="I39" s="18"/>
    </row>
    <row r="40" spans="1:9" x14ac:dyDescent="0.2">
      <c r="A40" s="26"/>
      <c r="B40" s="26"/>
      <c r="C40" s="26"/>
      <c r="D40" s="32"/>
      <c r="E40" s="33"/>
      <c r="F40" s="34"/>
      <c r="G40" s="18"/>
      <c r="H40" s="18"/>
      <c r="I40" s="18"/>
    </row>
    <row r="41" spans="1:9" x14ac:dyDescent="0.2">
      <c r="A41" s="26" t="s">
        <v>37</v>
      </c>
      <c r="B41" s="26"/>
      <c r="C41" s="26"/>
      <c r="D41" s="32"/>
      <c r="E41" s="33">
        <f>E43-(E37)</f>
        <v>5288.8843456000031</v>
      </c>
      <c r="F41" s="34">
        <f>F43-(F37)</f>
        <v>4.762045333573468</v>
      </c>
      <c r="G41" s="18"/>
      <c r="H41" s="18"/>
      <c r="I41" s="18"/>
    </row>
    <row r="42" spans="1:9" x14ac:dyDescent="0.2">
      <c r="A42" s="26"/>
      <c r="B42" s="26"/>
      <c r="C42" s="26"/>
      <c r="D42" s="32"/>
      <c r="E42" s="33"/>
      <c r="F42" s="34"/>
      <c r="G42" s="18"/>
      <c r="H42" s="18"/>
      <c r="I42" s="18"/>
    </row>
    <row r="43" spans="1:9" x14ac:dyDescent="0.2">
      <c r="A43" s="35" t="s">
        <v>36</v>
      </c>
      <c r="B43" s="35"/>
      <c r="C43" s="35"/>
      <c r="D43" s="36"/>
      <c r="E43" s="37">
        <v>111063.2926636</v>
      </c>
      <c r="F43" s="38">
        <v>100</v>
      </c>
      <c r="G43" s="18"/>
      <c r="H43" s="18"/>
      <c r="I43" s="18"/>
    </row>
    <row r="46" spans="1:9" x14ac:dyDescent="0.2">
      <c r="A46" s="18" t="s">
        <v>39</v>
      </c>
    </row>
    <row r="47" spans="1:9" x14ac:dyDescent="0.2">
      <c r="A47" s="18" t="s">
        <v>40</v>
      </c>
    </row>
    <row r="48" spans="1:9" x14ac:dyDescent="0.2">
      <c r="A48" s="18" t="s">
        <v>41</v>
      </c>
      <c r="B48" s="18"/>
      <c r="C48" s="39" t="s">
        <v>43</v>
      </c>
      <c r="D48" s="19" t="s">
        <v>42</v>
      </c>
    </row>
    <row r="49" spans="1:6" x14ac:dyDescent="0.2">
      <c r="A49" s="9" t="s">
        <v>66</v>
      </c>
      <c r="C49" s="40">
        <v>55.411099999999998</v>
      </c>
      <c r="D49" s="40">
        <v>63.963099999999997</v>
      </c>
    </row>
    <row r="50" spans="1:6" x14ac:dyDescent="0.2">
      <c r="A50" s="9" t="s">
        <v>72</v>
      </c>
      <c r="C50" s="40">
        <v>24.3125</v>
      </c>
      <c r="D50" s="40">
        <v>28.064800000000002</v>
      </c>
    </row>
    <row r="51" spans="1:6" x14ac:dyDescent="0.2">
      <c r="A51" s="9" t="s">
        <v>69</v>
      </c>
      <c r="C51" s="40">
        <v>61.055500000000002</v>
      </c>
      <c r="D51" s="40">
        <v>70.83</v>
      </c>
    </row>
    <row r="52" spans="1:6" x14ac:dyDescent="0.2">
      <c r="A52" s="9" t="s">
        <v>73</v>
      </c>
      <c r="C52" s="40">
        <v>27.954000000000001</v>
      </c>
      <c r="D52" s="40">
        <v>32.428400000000003</v>
      </c>
    </row>
    <row r="54" spans="1:6" x14ac:dyDescent="0.2">
      <c r="A54" s="9" t="s">
        <v>44</v>
      </c>
    </row>
    <row r="56" spans="1:6" x14ac:dyDescent="0.2">
      <c r="A56" s="18" t="s">
        <v>45</v>
      </c>
      <c r="D56" s="41" t="s">
        <v>46</v>
      </c>
    </row>
    <row r="58" spans="1:6" x14ac:dyDescent="0.2">
      <c r="A58" s="18" t="s">
        <v>209</v>
      </c>
      <c r="D58" s="45">
        <v>0.16950000000000001</v>
      </c>
    </row>
    <row r="60" spans="1:6" x14ac:dyDescent="0.2">
      <c r="A60" s="18" t="s">
        <v>1202</v>
      </c>
      <c r="D60" s="9"/>
      <c r="F60" s="57"/>
    </row>
    <row r="61" spans="1:6" x14ac:dyDescent="0.2">
      <c r="A61" s="49"/>
      <c r="D61" s="9"/>
      <c r="F61" s="57"/>
    </row>
    <row r="62" spans="1:6" x14ac:dyDescent="0.2">
      <c r="A62" s="47" t="s">
        <v>805</v>
      </c>
      <c r="D62" s="9"/>
      <c r="F62" s="57"/>
    </row>
    <row r="63" spans="1:6" x14ac:dyDescent="0.2">
      <c r="A63" s="61"/>
      <c r="D63" s="9"/>
      <c r="F63" s="57"/>
    </row>
    <row r="64" spans="1:6"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47" t="s">
        <v>1206</v>
      </c>
      <c r="D76" s="9"/>
      <c r="F76" s="57"/>
    </row>
    <row r="77" spans="1:6" x14ac:dyDescent="0.2">
      <c r="A77" s="58"/>
      <c r="D77" s="9"/>
      <c r="F77" s="57"/>
    </row>
    <row r="78" spans="1:6" x14ac:dyDescent="0.2">
      <c r="A78" s="47" t="s">
        <v>807</v>
      </c>
      <c r="D78" s="9"/>
      <c r="F78" s="57"/>
    </row>
    <row r="79" spans="1:6" x14ac:dyDescent="0.2">
      <c r="A79" s="58"/>
      <c r="D79" s="9"/>
      <c r="F79" s="57"/>
    </row>
    <row r="80" spans="1:6" x14ac:dyDescent="0.2">
      <c r="A80" s="58"/>
      <c r="D80" s="9"/>
      <c r="F80" s="57"/>
    </row>
    <row r="81" spans="1:6" x14ac:dyDescent="0.2">
      <c r="A81" s="58"/>
      <c r="D81" s="9"/>
      <c r="F81" s="57"/>
    </row>
    <row r="82" spans="1:6" x14ac:dyDescent="0.2">
      <c r="A82" s="58"/>
      <c r="D82" s="9"/>
      <c r="F82" s="57"/>
    </row>
    <row r="83" spans="1:6" x14ac:dyDescent="0.2">
      <c r="A83" s="58"/>
      <c r="D83" s="9"/>
      <c r="F83" s="57"/>
    </row>
    <row r="84" spans="1:6" x14ac:dyDescent="0.2">
      <c r="A84" s="58"/>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D91" s="9"/>
      <c r="F91" s="57"/>
    </row>
    <row r="92" spans="1:6" x14ac:dyDescent="0.2">
      <c r="D92" s="9"/>
      <c r="F92" s="57"/>
    </row>
    <row r="93" spans="1:6" x14ac:dyDescent="0.2">
      <c r="D93" s="9"/>
      <c r="F93" s="57"/>
    </row>
    <row r="94" spans="1:6" x14ac:dyDescent="0.2">
      <c r="D94" s="9"/>
      <c r="F94" s="57"/>
    </row>
    <row r="95" spans="1:6" x14ac:dyDescent="0.2">
      <c r="D95" s="9"/>
      <c r="F95" s="57"/>
    </row>
  </sheetData>
  <mergeCells count="1">
    <mergeCell ref="A1:F1"/>
  </mergeCells>
  <conditionalFormatting sqref="F2:F3 F5:F59 F96:F65534">
    <cfRule type="cellIs" dxfId="49" priority="3" stopIfTrue="1" operator="between">
      <formula>0.009</formula>
      <formula>-0.009</formula>
    </cfRule>
  </conditionalFormatting>
  <conditionalFormatting sqref="F60:F92">
    <cfRule type="cellIs" dxfId="48" priority="1" stopIfTrue="1" operator="between">
      <formula>0.009</formula>
      <formula>-0.009</formula>
    </cfRule>
  </conditionalFormatting>
  <conditionalFormatting sqref="F93:F95">
    <cfRule type="cellIs" dxfId="47"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30"/>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26.8867187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20</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102</v>
      </c>
      <c r="B7" s="27" t="s">
        <v>101</v>
      </c>
      <c r="C7" s="27" t="s">
        <v>95</v>
      </c>
      <c r="D7" s="31">
        <v>136587</v>
      </c>
      <c r="E7" s="29">
        <v>975.70923449999998</v>
      </c>
      <c r="F7" s="30">
        <v>2.8417650688014802</v>
      </c>
    </row>
    <row r="8" spans="1:6" x14ac:dyDescent="0.2">
      <c r="A8" s="27" t="s">
        <v>100</v>
      </c>
      <c r="B8" s="27" t="s">
        <v>99</v>
      </c>
      <c r="C8" s="27" t="s">
        <v>95</v>
      </c>
      <c r="D8" s="31">
        <v>39897</v>
      </c>
      <c r="E8" s="29">
        <v>595.8816435</v>
      </c>
      <c r="F8" s="30">
        <v>1.7355125684611099</v>
      </c>
    </row>
    <row r="9" spans="1:6" x14ac:dyDescent="0.2">
      <c r="A9" s="27" t="s">
        <v>104</v>
      </c>
      <c r="B9" s="27" t="s">
        <v>103</v>
      </c>
      <c r="C9" s="27" t="s">
        <v>105</v>
      </c>
      <c r="D9" s="31">
        <v>31825</v>
      </c>
      <c r="E9" s="29">
        <v>561.6316875</v>
      </c>
      <c r="F9" s="30">
        <v>1.6357591530712601</v>
      </c>
    </row>
    <row r="10" spans="1:6" x14ac:dyDescent="0.2">
      <c r="A10" s="27" t="s">
        <v>110</v>
      </c>
      <c r="B10" s="27" t="s">
        <v>109</v>
      </c>
      <c r="C10" s="27" t="s">
        <v>95</v>
      </c>
      <c r="D10" s="31">
        <v>26999</v>
      </c>
      <c r="E10" s="29">
        <v>529.69338100000004</v>
      </c>
      <c r="F10" s="30">
        <v>1.5427384450988799</v>
      </c>
    </row>
    <row r="11" spans="1:6" x14ac:dyDescent="0.2">
      <c r="A11" s="27" t="s">
        <v>279</v>
      </c>
      <c r="B11" s="27" t="s">
        <v>278</v>
      </c>
      <c r="C11" s="27" t="s">
        <v>113</v>
      </c>
      <c r="D11" s="31">
        <v>40295</v>
      </c>
      <c r="E11" s="29">
        <v>313.73687000000001</v>
      </c>
      <c r="F11" s="30">
        <v>0.91376246778887105</v>
      </c>
    </row>
    <row r="12" spans="1:6" x14ac:dyDescent="0.2">
      <c r="A12" s="27" t="s">
        <v>576</v>
      </c>
      <c r="B12" s="27" t="s">
        <v>575</v>
      </c>
      <c r="C12" s="27" t="s">
        <v>179</v>
      </c>
      <c r="D12" s="31">
        <v>32972</v>
      </c>
      <c r="E12" s="29">
        <v>311.91512</v>
      </c>
      <c r="F12" s="30">
        <v>0.90845659865179995</v>
      </c>
    </row>
    <row r="13" spans="1:6" x14ac:dyDescent="0.2">
      <c r="A13" s="27" t="s">
        <v>578</v>
      </c>
      <c r="B13" s="27" t="s">
        <v>577</v>
      </c>
      <c r="C13" s="27" t="s">
        <v>356</v>
      </c>
      <c r="D13" s="31">
        <v>15153</v>
      </c>
      <c r="E13" s="29">
        <v>302.55995100000001</v>
      </c>
      <c r="F13" s="30">
        <v>0.88120955461766404</v>
      </c>
    </row>
    <row r="14" spans="1:6" x14ac:dyDescent="0.2">
      <c r="A14" s="27" t="s">
        <v>473</v>
      </c>
      <c r="B14" s="27" t="s">
        <v>472</v>
      </c>
      <c r="C14" s="27" t="s">
        <v>159</v>
      </c>
      <c r="D14" s="31">
        <v>159609</v>
      </c>
      <c r="E14" s="29">
        <v>287.77502700000002</v>
      </c>
      <c r="F14" s="30">
        <v>0.83814828279356901</v>
      </c>
    </row>
    <row r="15" spans="1:6" x14ac:dyDescent="0.2">
      <c r="A15" s="27" t="s">
        <v>541</v>
      </c>
      <c r="B15" s="27" t="s">
        <v>540</v>
      </c>
      <c r="C15" s="27" t="s">
        <v>113</v>
      </c>
      <c r="D15" s="31">
        <v>31928</v>
      </c>
      <c r="E15" s="29">
        <v>281.908276</v>
      </c>
      <c r="F15" s="30">
        <v>0.82106129881344903</v>
      </c>
    </row>
    <row r="16" spans="1:6" x14ac:dyDescent="0.2">
      <c r="A16" s="27" t="s">
        <v>461</v>
      </c>
      <c r="B16" s="27" t="s">
        <v>460</v>
      </c>
      <c r="C16" s="27" t="s">
        <v>446</v>
      </c>
      <c r="D16" s="31">
        <v>4528</v>
      </c>
      <c r="E16" s="29">
        <v>257.54131999999998</v>
      </c>
      <c r="F16" s="30">
        <v>0.750092241695416</v>
      </c>
    </row>
    <row r="17" spans="1:9" x14ac:dyDescent="0.2">
      <c r="A17" s="27" t="s">
        <v>465</v>
      </c>
      <c r="B17" s="27" t="s">
        <v>464</v>
      </c>
      <c r="C17" s="27" t="s">
        <v>356</v>
      </c>
      <c r="D17" s="31">
        <v>27579</v>
      </c>
      <c r="E17" s="29">
        <v>229.66412249999999</v>
      </c>
      <c r="F17" s="30">
        <v>0.66889956331293099</v>
      </c>
    </row>
    <row r="18" spans="1:9" x14ac:dyDescent="0.2">
      <c r="A18" s="27" t="s">
        <v>561</v>
      </c>
      <c r="B18" s="27" t="s">
        <v>560</v>
      </c>
      <c r="C18" s="27" t="s">
        <v>533</v>
      </c>
      <c r="D18" s="31">
        <v>32403</v>
      </c>
      <c r="E18" s="29">
        <v>220.59962400000001</v>
      </c>
      <c r="F18" s="30">
        <v>0.64249910066208404</v>
      </c>
    </row>
    <row r="19" spans="1:9" x14ac:dyDescent="0.2">
      <c r="A19" s="27" t="s">
        <v>300</v>
      </c>
      <c r="B19" s="27" t="s">
        <v>299</v>
      </c>
      <c r="C19" s="27" t="s">
        <v>149</v>
      </c>
      <c r="D19" s="31">
        <v>3461</v>
      </c>
      <c r="E19" s="29">
        <v>200.9127805</v>
      </c>
      <c r="F19" s="30">
        <v>0.58516092839201195</v>
      </c>
    </row>
    <row r="20" spans="1:9" x14ac:dyDescent="0.2">
      <c r="A20" s="27" t="s">
        <v>302</v>
      </c>
      <c r="B20" s="27" t="s">
        <v>301</v>
      </c>
      <c r="C20" s="27" t="s">
        <v>149</v>
      </c>
      <c r="D20" s="31">
        <v>21507</v>
      </c>
      <c r="E20" s="29">
        <v>32.8089285</v>
      </c>
      <c r="F20" s="30">
        <v>9.5556405186513899E-2</v>
      </c>
    </row>
    <row r="21" spans="1:9" x14ac:dyDescent="0.2">
      <c r="A21" s="27" t="s">
        <v>513</v>
      </c>
      <c r="B21" s="27" t="s">
        <v>472</v>
      </c>
      <c r="C21" s="27" t="s">
        <v>159</v>
      </c>
      <c r="D21" s="31">
        <v>17734</v>
      </c>
      <c r="E21" s="29">
        <v>5.5330079999999997</v>
      </c>
      <c r="F21" s="30">
        <v>1.6114953414227601E-2</v>
      </c>
    </row>
    <row r="22" spans="1:9" x14ac:dyDescent="0.2">
      <c r="A22" s="26" t="s">
        <v>33</v>
      </c>
      <c r="B22" s="26"/>
      <c r="C22" s="26"/>
      <c r="D22" s="32"/>
      <c r="E22" s="33">
        <f>SUM(E7:E21)</f>
        <v>5107.8709740000013</v>
      </c>
      <c r="F22" s="34">
        <f>SUM(F7:F21)</f>
        <v>14.876736630761265</v>
      </c>
      <c r="G22" s="18"/>
      <c r="H22" s="18"/>
      <c r="I22" s="18"/>
    </row>
    <row r="23" spans="1:9" x14ac:dyDescent="0.2">
      <c r="A23" s="27"/>
      <c r="B23" s="27"/>
      <c r="C23" s="27"/>
      <c r="D23" s="28"/>
      <c r="E23" s="29"/>
      <c r="F23" s="30"/>
    </row>
    <row r="24" spans="1:9" x14ac:dyDescent="0.2">
      <c r="A24" s="26" t="s">
        <v>282</v>
      </c>
      <c r="B24" s="27"/>
      <c r="C24" s="27"/>
      <c r="D24" s="28"/>
      <c r="E24" s="29"/>
      <c r="F24" s="30"/>
    </row>
    <row r="25" spans="1:9" x14ac:dyDescent="0.2">
      <c r="A25" s="27" t="s">
        <v>321</v>
      </c>
      <c r="B25" s="27" t="s">
        <v>320</v>
      </c>
      <c r="C25" s="27" t="s">
        <v>294</v>
      </c>
      <c r="D25" s="31">
        <v>191714</v>
      </c>
      <c r="E25" s="29">
        <v>3100.642245</v>
      </c>
      <c r="F25" s="30">
        <v>9.0306584288981604</v>
      </c>
    </row>
    <row r="26" spans="1:9" x14ac:dyDescent="0.2">
      <c r="A26" s="27" t="s">
        <v>331</v>
      </c>
      <c r="B26" s="27" t="s">
        <v>330</v>
      </c>
      <c r="C26" s="27" t="s">
        <v>294</v>
      </c>
      <c r="D26" s="31">
        <v>66981</v>
      </c>
      <c r="E26" s="29">
        <v>3017.35673</v>
      </c>
      <c r="F26" s="30">
        <v>8.7880883486985795</v>
      </c>
    </row>
    <row r="27" spans="1:9" x14ac:dyDescent="0.2">
      <c r="A27" s="27" t="s">
        <v>343</v>
      </c>
      <c r="B27" s="27" t="s">
        <v>342</v>
      </c>
      <c r="C27" s="27" t="s">
        <v>98</v>
      </c>
      <c r="D27" s="31">
        <v>47300</v>
      </c>
      <c r="E27" s="29">
        <v>2094.7217129999999</v>
      </c>
      <c r="F27" s="30">
        <v>6.10090258694113</v>
      </c>
    </row>
    <row r="28" spans="1:9" x14ac:dyDescent="0.2">
      <c r="A28" s="27" t="s">
        <v>347</v>
      </c>
      <c r="B28" s="27" t="s">
        <v>346</v>
      </c>
      <c r="C28" s="27" t="s">
        <v>149</v>
      </c>
      <c r="D28" s="31">
        <v>117004</v>
      </c>
      <c r="E28" s="29">
        <v>1435.8309670000001</v>
      </c>
      <c r="F28" s="30">
        <v>4.1818752374676302</v>
      </c>
    </row>
    <row r="29" spans="1:9" x14ac:dyDescent="0.2">
      <c r="A29" s="27" t="s">
        <v>580</v>
      </c>
      <c r="B29" s="27" t="s">
        <v>579</v>
      </c>
      <c r="C29" s="27" t="s">
        <v>142</v>
      </c>
      <c r="D29" s="31">
        <v>153324</v>
      </c>
      <c r="E29" s="29">
        <v>1212.7266709999999</v>
      </c>
      <c r="F29" s="30">
        <v>3.5320812489980602</v>
      </c>
    </row>
    <row r="30" spans="1:9" x14ac:dyDescent="0.2">
      <c r="A30" s="27" t="s">
        <v>582</v>
      </c>
      <c r="B30" s="27" t="s">
        <v>581</v>
      </c>
      <c r="C30" s="27" t="s">
        <v>98</v>
      </c>
      <c r="D30" s="31">
        <v>32000</v>
      </c>
      <c r="E30" s="29">
        <v>1048.2082069999999</v>
      </c>
      <c r="F30" s="30">
        <v>3.0529192121565698</v>
      </c>
    </row>
    <row r="31" spans="1:9" x14ac:dyDescent="0.2">
      <c r="A31" s="27" t="s">
        <v>584</v>
      </c>
      <c r="B31" s="27" t="s">
        <v>583</v>
      </c>
      <c r="C31" s="27" t="s">
        <v>95</v>
      </c>
      <c r="D31" s="31">
        <v>2313645</v>
      </c>
      <c r="E31" s="29">
        <v>883.33726290000004</v>
      </c>
      <c r="F31" s="30">
        <v>2.5727305727164702</v>
      </c>
    </row>
    <row r="32" spans="1:9" x14ac:dyDescent="0.2">
      <c r="A32" s="27" t="s">
        <v>586</v>
      </c>
      <c r="B32" s="27" t="s">
        <v>585</v>
      </c>
      <c r="C32" s="27" t="s">
        <v>98</v>
      </c>
      <c r="D32" s="31">
        <v>3499</v>
      </c>
      <c r="E32" s="29">
        <v>842.27598709999995</v>
      </c>
      <c r="F32" s="30">
        <v>2.4531391051737201</v>
      </c>
    </row>
    <row r="33" spans="1:6" x14ac:dyDescent="0.2">
      <c r="A33" s="27" t="s">
        <v>588</v>
      </c>
      <c r="B33" s="27" t="s">
        <v>587</v>
      </c>
      <c r="C33" s="27" t="s">
        <v>149</v>
      </c>
      <c r="D33" s="31">
        <v>33700</v>
      </c>
      <c r="E33" s="29">
        <v>773.1807996</v>
      </c>
      <c r="F33" s="30">
        <v>2.25189852722592</v>
      </c>
    </row>
    <row r="34" spans="1:6" x14ac:dyDescent="0.2">
      <c r="A34" s="27" t="s">
        <v>590</v>
      </c>
      <c r="B34" s="27" t="s">
        <v>589</v>
      </c>
      <c r="C34" s="27" t="s">
        <v>95</v>
      </c>
      <c r="D34" s="31">
        <v>129000</v>
      </c>
      <c r="E34" s="29">
        <v>749.86179170000003</v>
      </c>
      <c r="F34" s="30">
        <v>2.1839816317552199</v>
      </c>
    </row>
    <row r="35" spans="1:6" x14ac:dyDescent="0.2">
      <c r="A35" s="27" t="s">
        <v>592</v>
      </c>
      <c r="B35" s="27" t="s">
        <v>591</v>
      </c>
      <c r="C35" s="27" t="s">
        <v>294</v>
      </c>
      <c r="D35" s="31">
        <v>8399</v>
      </c>
      <c r="E35" s="29">
        <v>604.94784470000002</v>
      </c>
      <c r="F35" s="30">
        <v>1.7619179902465101</v>
      </c>
    </row>
    <row r="36" spans="1:6" x14ac:dyDescent="0.2">
      <c r="A36" s="27" t="s">
        <v>594</v>
      </c>
      <c r="B36" s="27" t="s">
        <v>593</v>
      </c>
      <c r="C36" s="27" t="s">
        <v>277</v>
      </c>
      <c r="D36" s="31">
        <v>36865</v>
      </c>
      <c r="E36" s="29">
        <v>587.18711110000004</v>
      </c>
      <c r="F36" s="30">
        <v>1.71018963659755</v>
      </c>
    </row>
    <row r="37" spans="1:6" x14ac:dyDescent="0.2">
      <c r="A37" s="27" t="s">
        <v>345</v>
      </c>
      <c r="B37" s="27" t="s">
        <v>344</v>
      </c>
      <c r="C37" s="27" t="s">
        <v>277</v>
      </c>
      <c r="D37" s="31">
        <v>1291</v>
      </c>
      <c r="E37" s="29">
        <v>566.07140079999999</v>
      </c>
      <c r="F37" s="30">
        <v>1.64868987231151</v>
      </c>
    </row>
    <row r="38" spans="1:6" x14ac:dyDescent="0.2">
      <c r="A38" s="27" t="s">
        <v>596</v>
      </c>
      <c r="B38" s="27" t="s">
        <v>595</v>
      </c>
      <c r="C38" s="27" t="s">
        <v>95</v>
      </c>
      <c r="D38" s="31">
        <v>34200</v>
      </c>
      <c r="E38" s="29">
        <v>561.76688309999997</v>
      </c>
      <c r="F38" s="30">
        <v>1.63615291190837</v>
      </c>
    </row>
    <row r="39" spans="1:6" x14ac:dyDescent="0.2">
      <c r="A39" s="27" t="s">
        <v>598</v>
      </c>
      <c r="B39" s="27" t="s">
        <v>597</v>
      </c>
      <c r="C39" s="27" t="s">
        <v>113</v>
      </c>
      <c r="D39" s="31">
        <v>127000</v>
      </c>
      <c r="E39" s="29">
        <v>532.55832829999997</v>
      </c>
      <c r="F39" s="30">
        <v>1.5510826391202399</v>
      </c>
    </row>
    <row r="40" spans="1:6" x14ac:dyDescent="0.2">
      <c r="A40" s="27" t="s">
        <v>293</v>
      </c>
      <c r="B40" s="27" t="s">
        <v>292</v>
      </c>
      <c r="C40" s="27" t="s">
        <v>294</v>
      </c>
      <c r="D40" s="31">
        <v>19000</v>
      </c>
      <c r="E40" s="29">
        <v>520.74672369999996</v>
      </c>
      <c r="F40" s="30">
        <v>1.51668119638308</v>
      </c>
    </row>
    <row r="41" spans="1:6" x14ac:dyDescent="0.2">
      <c r="A41" s="27" t="s">
        <v>600</v>
      </c>
      <c r="B41" s="27" t="s">
        <v>599</v>
      </c>
      <c r="C41" s="27" t="s">
        <v>149</v>
      </c>
      <c r="D41" s="31">
        <v>33521</v>
      </c>
      <c r="E41" s="29">
        <v>519.93279649999999</v>
      </c>
      <c r="F41" s="30">
        <v>1.51431062346676</v>
      </c>
    </row>
    <row r="42" spans="1:6" x14ac:dyDescent="0.2">
      <c r="A42" s="27" t="s">
        <v>602</v>
      </c>
      <c r="B42" s="27" t="s">
        <v>601</v>
      </c>
      <c r="C42" s="27" t="s">
        <v>121</v>
      </c>
      <c r="D42" s="31">
        <v>64700</v>
      </c>
      <c r="E42" s="29">
        <v>517.40944539999998</v>
      </c>
      <c r="F42" s="30">
        <v>1.5069613325522599</v>
      </c>
    </row>
    <row r="43" spans="1:6" x14ac:dyDescent="0.2">
      <c r="A43" s="27" t="s">
        <v>604</v>
      </c>
      <c r="B43" s="27" t="s">
        <v>603</v>
      </c>
      <c r="C43" s="27" t="s">
        <v>291</v>
      </c>
      <c r="D43" s="31">
        <v>48360</v>
      </c>
      <c r="E43" s="29">
        <v>498.7990317</v>
      </c>
      <c r="F43" s="30">
        <v>1.4527582752288299</v>
      </c>
    </row>
    <row r="44" spans="1:6" x14ac:dyDescent="0.2">
      <c r="A44" s="27" t="s">
        <v>606</v>
      </c>
      <c r="B44" s="27" t="s">
        <v>605</v>
      </c>
      <c r="C44" s="27" t="s">
        <v>113</v>
      </c>
      <c r="D44" s="31">
        <v>13100</v>
      </c>
      <c r="E44" s="29">
        <v>496.95865909999998</v>
      </c>
      <c r="F44" s="30">
        <v>1.44739816754169</v>
      </c>
    </row>
    <row r="45" spans="1:6" x14ac:dyDescent="0.2">
      <c r="A45" s="27" t="s">
        <v>608</v>
      </c>
      <c r="B45" s="27" t="s">
        <v>607</v>
      </c>
      <c r="C45" s="27" t="s">
        <v>98</v>
      </c>
      <c r="D45" s="31">
        <v>2100</v>
      </c>
      <c r="E45" s="29">
        <v>470.31943139999998</v>
      </c>
      <c r="F45" s="30">
        <v>1.36981109132989</v>
      </c>
    </row>
    <row r="46" spans="1:6" x14ac:dyDescent="0.2">
      <c r="A46" s="27" t="s">
        <v>610</v>
      </c>
      <c r="B46" s="27" t="s">
        <v>609</v>
      </c>
      <c r="C46" s="27" t="s">
        <v>326</v>
      </c>
      <c r="D46" s="31">
        <v>93000</v>
      </c>
      <c r="E46" s="29">
        <v>467.98038919999999</v>
      </c>
      <c r="F46" s="30">
        <v>1.36299860233892</v>
      </c>
    </row>
    <row r="47" spans="1:6" x14ac:dyDescent="0.2">
      <c r="A47" s="27" t="s">
        <v>612</v>
      </c>
      <c r="B47" s="27" t="s">
        <v>611</v>
      </c>
      <c r="C47" s="27" t="s">
        <v>113</v>
      </c>
      <c r="D47" s="31">
        <v>2000</v>
      </c>
      <c r="E47" s="29">
        <v>455.60559139999998</v>
      </c>
      <c r="F47" s="30">
        <v>1.3269568525244499</v>
      </c>
    </row>
    <row r="48" spans="1:6" x14ac:dyDescent="0.2">
      <c r="A48" s="27" t="s">
        <v>614</v>
      </c>
      <c r="B48" s="27" t="s">
        <v>613</v>
      </c>
      <c r="C48" s="27" t="s">
        <v>380</v>
      </c>
      <c r="D48" s="31">
        <v>98190</v>
      </c>
      <c r="E48" s="29">
        <v>446.29617000000002</v>
      </c>
      <c r="F48" s="30">
        <v>1.29984304893436</v>
      </c>
    </row>
    <row r="49" spans="1:6" x14ac:dyDescent="0.2">
      <c r="A49" s="27" t="s">
        <v>616</v>
      </c>
      <c r="B49" s="27" t="s">
        <v>615</v>
      </c>
      <c r="C49" s="27" t="s">
        <v>356</v>
      </c>
      <c r="D49" s="31">
        <v>142000</v>
      </c>
      <c r="E49" s="29">
        <v>444.19866430000002</v>
      </c>
      <c r="F49" s="30">
        <v>1.2937340379512601</v>
      </c>
    </row>
    <row r="50" spans="1:6" x14ac:dyDescent="0.2">
      <c r="A50" s="27" t="s">
        <v>618</v>
      </c>
      <c r="B50" s="27" t="s">
        <v>617</v>
      </c>
      <c r="C50" s="27" t="s">
        <v>142</v>
      </c>
      <c r="D50" s="31">
        <v>82810</v>
      </c>
      <c r="E50" s="29">
        <v>431.47206740000001</v>
      </c>
      <c r="F50" s="30">
        <v>1.25666766895899</v>
      </c>
    </row>
    <row r="51" spans="1:6" x14ac:dyDescent="0.2">
      <c r="A51" s="27" t="s">
        <v>620</v>
      </c>
      <c r="B51" s="27" t="s">
        <v>619</v>
      </c>
      <c r="C51" s="27" t="s">
        <v>113</v>
      </c>
      <c r="D51" s="31">
        <v>206000</v>
      </c>
      <c r="E51" s="29">
        <v>393.19375680000002</v>
      </c>
      <c r="F51" s="30">
        <v>1.1451816215695201</v>
      </c>
    </row>
    <row r="52" spans="1:6" x14ac:dyDescent="0.2">
      <c r="A52" s="27" t="s">
        <v>622</v>
      </c>
      <c r="B52" s="27" t="s">
        <v>621</v>
      </c>
      <c r="C52" s="27" t="s">
        <v>142</v>
      </c>
      <c r="D52" s="31">
        <v>22425</v>
      </c>
      <c r="E52" s="29">
        <v>327.74421589999997</v>
      </c>
      <c r="F52" s="30">
        <v>0.95455903389458996</v>
      </c>
    </row>
    <row r="53" spans="1:6" x14ac:dyDescent="0.2">
      <c r="A53" s="27" t="s">
        <v>624</v>
      </c>
      <c r="B53" s="27" t="s">
        <v>623</v>
      </c>
      <c r="C53" s="27" t="s">
        <v>625</v>
      </c>
      <c r="D53" s="31">
        <v>9600</v>
      </c>
      <c r="E53" s="29">
        <v>308.51405640000002</v>
      </c>
      <c r="F53" s="30">
        <v>0.89855095935526796</v>
      </c>
    </row>
    <row r="54" spans="1:6" x14ac:dyDescent="0.2">
      <c r="A54" s="27" t="s">
        <v>627</v>
      </c>
      <c r="B54" s="27" t="s">
        <v>626</v>
      </c>
      <c r="C54" s="27" t="s">
        <v>118</v>
      </c>
      <c r="D54" s="31">
        <v>733200</v>
      </c>
      <c r="E54" s="29">
        <v>307.82881759999998</v>
      </c>
      <c r="F54" s="30">
        <v>0.89655519297654296</v>
      </c>
    </row>
    <row r="55" spans="1:6" x14ac:dyDescent="0.2">
      <c r="A55" s="27" t="s">
        <v>629</v>
      </c>
      <c r="B55" s="27" t="s">
        <v>628</v>
      </c>
      <c r="C55" s="27" t="s">
        <v>422</v>
      </c>
      <c r="D55" s="31">
        <v>14738</v>
      </c>
      <c r="E55" s="29">
        <v>300.43041599999998</v>
      </c>
      <c r="F55" s="30">
        <v>0.87500725790691203</v>
      </c>
    </row>
    <row r="56" spans="1:6" x14ac:dyDescent="0.2">
      <c r="A56" s="27" t="s">
        <v>631</v>
      </c>
      <c r="B56" s="27" t="s">
        <v>630</v>
      </c>
      <c r="C56" s="27" t="s">
        <v>118</v>
      </c>
      <c r="D56" s="31">
        <v>510800</v>
      </c>
      <c r="E56" s="29">
        <v>283.48370199999999</v>
      </c>
      <c r="F56" s="30">
        <v>0.825649746290403</v>
      </c>
    </row>
    <row r="57" spans="1:6" x14ac:dyDescent="0.2">
      <c r="A57" s="27" t="s">
        <v>633</v>
      </c>
      <c r="B57" s="27" t="s">
        <v>632</v>
      </c>
      <c r="C57" s="27" t="s">
        <v>625</v>
      </c>
      <c r="D57" s="31">
        <v>57650</v>
      </c>
      <c r="E57" s="29">
        <v>268.87760650000001</v>
      </c>
      <c r="F57" s="30">
        <v>0.78310931465786904</v>
      </c>
    </row>
    <row r="58" spans="1:6" x14ac:dyDescent="0.2">
      <c r="A58" s="27" t="s">
        <v>317</v>
      </c>
      <c r="B58" s="27" t="s">
        <v>316</v>
      </c>
      <c r="C58" s="27" t="s">
        <v>98</v>
      </c>
      <c r="D58" s="31">
        <v>13900</v>
      </c>
      <c r="E58" s="29">
        <v>266.7357806</v>
      </c>
      <c r="F58" s="30">
        <v>0.77687122055067004</v>
      </c>
    </row>
    <row r="59" spans="1:6" x14ac:dyDescent="0.2">
      <c r="A59" s="27" t="s">
        <v>635</v>
      </c>
      <c r="B59" s="27" t="s">
        <v>634</v>
      </c>
      <c r="C59" s="27" t="s">
        <v>118</v>
      </c>
      <c r="D59" s="31">
        <v>32112</v>
      </c>
      <c r="E59" s="29">
        <v>266.43793310000001</v>
      </c>
      <c r="F59" s="30">
        <v>0.77600373606717699</v>
      </c>
    </row>
    <row r="60" spans="1:6" x14ac:dyDescent="0.2">
      <c r="A60" s="27" t="s">
        <v>637</v>
      </c>
      <c r="B60" s="27" t="s">
        <v>636</v>
      </c>
      <c r="C60" s="27" t="s">
        <v>446</v>
      </c>
      <c r="D60" s="31">
        <v>526700</v>
      </c>
      <c r="E60" s="29">
        <v>261.97143699999998</v>
      </c>
      <c r="F60" s="30">
        <v>0.762995011594643</v>
      </c>
    </row>
    <row r="61" spans="1:6" x14ac:dyDescent="0.2">
      <c r="A61" s="27" t="s">
        <v>639</v>
      </c>
      <c r="B61" s="27" t="s">
        <v>638</v>
      </c>
      <c r="C61" s="27" t="s">
        <v>127</v>
      </c>
      <c r="D61" s="31">
        <v>41200</v>
      </c>
      <c r="E61" s="29">
        <v>243.87642750000001</v>
      </c>
      <c r="F61" s="30">
        <v>0.71029307530203201</v>
      </c>
    </row>
    <row r="62" spans="1:6" x14ac:dyDescent="0.2">
      <c r="A62" s="27" t="s">
        <v>641</v>
      </c>
      <c r="B62" s="27" t="s">
        <v>640</v>
      </c>
      <c r="C62" s="27" t="s">
        <v>226</v>
      </c>
      <c r="D62" s="31">
        <v>175000</v>
      </c>
      <c r="E62" s="29">
        <v>233.81667580000001</v>
      </c>
      <c r="F62" s="30">
        <v>0.68099392554403504</v>
      </c>
    </row>
    <row r="63" spans="1:6" x14ac:dyDescent="0.2">
      <c r="A63" s="27" t="s">
        <v>643</v>
      </c>
      <c r="B63" s="27" t="s">
        <v>642</v>
      </c>
      <c r="C63" s="27" t="s">
        <v>118</v>
      </c>
      <c r="D63" s="31">
        <v>382000</v>
      </c>
      <c r="E63" s="29">
        <v>209.89999169999999</v>
      </c>
      <c r="F63" s="30">
        <v>0.61133629083714502</v>
      </c>
    </row>
    <row r="64" spans="1:6" x14ac:dyDescent="0.2">
      <c r="A64" s="27" t="s">
        <v>645</v>
      </c>
      <c r="B64" s="27" t="s">
        <v>644</v>
      </c>
      <c r="C64" s="27" t="s">
        <v>159</v>
      </c>
      <c r="D64" s="31">
        <v>308946</v>
      </c>
      <c r="E64" s="29">
        <v>187.77373470000001</v>
      </c>
      <c r="F64" s="30">
        <v>0.54689329693830602</v>
      </c>
    </row>
    <row r="65" spans="1:9" x14ac:dyDescent="0.2">
      <c r="A65" s="27" t="s">
        <v>647</v>
      </c>
      <c r="B65" s="27" t="s">
        <v>646</v>
      </c>
      <c r="C65" s="27" t="s">
        <v>149</v>
      </c>
      <c r="D65" s="31">
        <v>2265900</v>
      </c>
      <c r="E65" s="29">
        <v>155.1844073</v>
      </c>
      <c r="F65" s="30">
        <v>0.45197648263910301</v>
      </c>
    </row>
    <row r="66" spans="1:9" x14ac:dyDescent="0.2">
      <c r="A66" s="27" t="s">
        <v>290</v>
      </c>
      <c r="B66" s="27" t="s">
        <v>289</v>
      </c>
      <c r="C66" s="27" t="s">
        <v>291</v>
      </c>
      <c r="D66" s="31">
        <v>74613</v>
      </c>
      <c r="E66" s="29">
        <v>102.8548423</v>
      </c>
      <c r="F66" s="30">
        <v>0.299565985101092</v>
      </c>
    </row>
    <row r="67" spans="1:9" x14ac:dyDescent="0.2">
      <c r="A67" s="27" t="s">
        <v>649</v>
      </c>
      <c r="B67" s="27" t="s">
        <v>648</v>
      </c>
      <c r="C67" s="27" t="s">
        <v>127</v>
      </c>
      <c r="D67" s="31">
        <v>13280</v>
      </c>
      <c r="E67" s="29">
        <v>67.499767500000004</v>
      </c>
      <c r="F67" s="30">
        <v>0.19659389770152</v>
      </c>
    </row>
    <row r="68" spans="1:9" x14ac:dyDescent="0.2">
      <c r="A68" s="27" t="s">
        <v>651</v>
      </c>
      <c r="B68" s="27" t="s">
        <v>650</v>
      </c>
      <c r="C68" s="27" t="s">
        <v>446</v>
      </c>
      <c r="D68" s="31">
        <v>84000</v>
      </c>
      <c r="E68" s="29">
        <v>58.2213645</v>
      </c>
      <c r="F68" s="30">
        <v>0.16957043558047699</v>
      </c>
    </row>
    <row r="69" spans="1:9" x14ac:dyDescent="0.2">
      <c r="A69" s="27" t="s">
        <v>653</v>
      </c>
      <c r="B69" s="27" t="s">
        <v>652</v>
      </c>
      <c r="C69" s="27" t="s">
        <v>159</v>
      </c>
      <c r="D69" s="31">
        <v>8388</v>
      </c>
      <c r="E69" s="29">
        <v>1.7679745</v>
      </c>
      <c r="F69" s="30">
        <v>5.1492473361763203E-3</v>
      </c>
    </row>
    <row r="70" spans="1:9" x14ac:dyDescent="0.2">
      <c r="A70" s="27" t="s">
        <v>654</v>
      </c>
      <c r="B70" s="27" t="s">
        <v>747</v>
      </c>
      <c r="C70" s="27" t="s">
        <v>159</v>
      </c>
      <c r="D70" s="31">
        <v>7501</v>
      </c>
      <c r="E70" s="29">
        <v>0.72275100000000003</v>
      </c>
      <c r="F70" s="30">
        <v>2.1050211196308398E-3</v>
      </c>
    </row>
    <row r="71" spans="1:9" x14ac:dyDescent="0.2">
      <c r="A71" s="27" t="s">
        <v>655</v>
      </c>
      <c r="B71" s="27" t="s">
        <v>748</v>
      </c>
      <c r="C71" s="27" t="s">
        <v>159</v>
      </c>
      <c r="D71" s="31">
        <v>6798</v>
      </c>
      <c r="E71" s="29">
        <v>0.50339049999999996</v>
      </c>
      <c r="F71" s="30">
        <v>1.46613098276104E-3</v>
      </c>
    </row>
    <row r="72" spans="1:9" x14ac:dyDescent="0.2">
      <c r="A72" s="26" t="s">
        <v>33</v>
      </c>
      <c r="B72" s="26"/>
      <c r="C72" s="26"/>
      <c r="D72" s="32"/>
      <c r="E72" s="33">
        <f>SUM(E24:E71)</f>
        <v>27527.731961599999</v>
      </c>
      <c r="F72" s="34">
        <f>SUM(F24:F71)</f>
        <v>80.174855731372006</v>
      </c>
      <c r="G72" s="18"/>
      <c r="H72" s="18"/>
      <c r="I72" s="18"/>
    </row>
    <row r="73" spans="1:9" x14ac:dyDescent="0.2">
      <c r="A73" s="27"/>
      <c r="B73" s="27"/>
      <c r="C73" s="27"/>
      <c r="D73" s="28"/>
      <c r="E73" s="29"/>
      <c r="F73" s="30"/>
    </row>
    <row r="74" spans="1:9" x14ac:dyDescent="0.2">
      <c r="A74" s="26" t="s">
        <v>35</v>
      </c>
      <c r="B74" s="26"/>
      <c r="C74" s="26"/>
      <c r="D74" s="32"/>
      <c r="E74" s="33">
        <f>E22+E72</f>
        <v>32635.6029356</v>
      </c>
      <c r="F74" s="34">
        <f>F22+F72</f>
        <v>95.051592362133277</v>
      </c>
      <c r="G74" s="18"/>
      <c r="H74" s="18"/>
      <c r="I74" s="18"/>
    </row>
    <row r="75" spans="1:9" x14ac:dyDescent="0.2">
      <c r="A75" s="26"/>
      <c r="B75" s="26"/>
      <c r="C75" s="26"/>
      <c r="D75" s="32"/>
      <c r="E75" s="33"/>
      <c r="F75" s="34"/>
      <c r="G75" s="18"/>
      <c r="H75" s="18"/>
      <c r="I75" s="18"/>
    </row>
    <row r="76" spans="1:9" x14ac:dyDescent="0.2">
      <c r="A76" s="26" t="s">
        <v>37</v>
      </c>
      <c r="B76" s="26"/>
      <c r="C76" s="26"/>
      <c r="D76" s="32"/>
      <c r="E76" s="33">
        <f>E78-(E22+E72)</f>
        <v>1699.0169529999985</v>
      </c>
      <c r="F76" s="34">
        <f>F78-(F22+F72)</f>
        <v>4.9484076378667226</v>
      </c>
      <c r="G76" s="18"/>
      <c r="H76" s="18"/>
      <c r="I76" s="18"/>
    </row>
    <row r="77" spans="1:9" x14ac:dyDescent="0.2">
      <c r="A77" s="26"/>
      <c r="B77" s="26"/>
      <c r="C77" s="26"/>
      <c r="D77" s="32"/>
      <c r="E77" s="33"/>
      <c r="F77" s="34"/>
      <c r="G77" s="18"/>
      <c r="H77" s="18"/>
      <c r="I77" s="18"/>
    </row>
    <row r="78" spans="1:9" x14ac:dyDescent="0.2">
      <c r="A78" s="35" t="s">
        <v>36</v>
      </c>
      <c r="B78" s="35"/>
      <c r="C78" s="35"/>
      <c r="D78" s="36"/>
      <c r="E78" s="37">
        <v>34334.619888599998</v>
      </c>
      <c r="F78" s="38">
        <v>100</v>
      </c>
      <c r="G78" s="18"/>
      <c r="H78" s="18"/>
      <c r="I78" s="18"/>
    </row>
    <row r="79" spans="1:9" x14ac:dyDescent="0.2">
      <c r="F79" s="20" t="s">
        <v>50</v>
      </c>
    </row>
    <row r="81" spans="1:6" x14ac:dyDescent="0.2">
      <c r="A81" s="18" t="s">
        <v>39</v>
      </c>
    </row>
    <row r="82" spans="1:6" x14ac:dyDescent="0.2">
      <c r="A82" s="18" t="s">
        <v>40</v>
      </c>
    </row>
    <row r="83" spans="1:6" x14ac:dyDescent="0.2">
      <c r="A83" s="18" t="s">
        <v>41</v>
      </c>
      <c r="B83" s="18"/>
      <c r="C83" s="39" t="s">
        <v>43</v>
      </c>
      <c r="D83" s="19" t="s">
        <v>42</v>
      </c>
    </row>
    <row r="84" spans="1:6" x14ac:dyDescent="0.2">
      <c r="A84" s="9" t="s">
        <v>66</v>
      </c>
      <c r="C84" s="40">
        <v>32.085000000000001</v>
      </c>
      <c r="D84" s="40">
        <v>29.415199999999999</v>
      </c>
    </row>
    <row r="85" spans="1:6" x14ac:dyDescent="0.2">
      <c r="A85" s="9" t="s">
        <v>72</v>
      </c>
      <c r="C85" s="40">
        <v>16.88</v>
      </c>
      <c r="D85" s="40">
        <v>15.4754</v>
      </c>
    </row>
    <row r="86" spans="1:6" x14ac:dyDescent="0.2">
      <c r="A86" s="9" t="s">
        <v>69</v>
      </c>
      <c r="C86" s="40">
        <v>33.832500000000003</v>
      </c>
      <c r="D86" s="40">
        <v>31.139199999999999</v>
      </c>
    </row>
    <row r="87" spans="1:6" x14ac:dyDescent="0.2">
      <c r="A87" s="9" t="s">
        <v>73</v>
      </c>
      <c r="C87" s="40">
        <v>17.974399999999999</v>
      </c>
      <c r="D87" s="40">
        <v>16.5426</v>
      </c>
    </row>
    <row r="89" spans="1:6" x14ac:dyDescent="0.2">
      <c r="A89" s="9" t="s">
        <v>44</v>
      </c>
    </row>
    <row r="91" spans="1:6" x14ac:dyDescent="0.2">
      <c r="A91" s="18" t="s">
        <v>45</v>
      </c>
      <c r="D91" s="41" t="s">
        <v>46</v>
      </c>
    </row>
    <row r="93" spans="1:6" x14ac:dyDescent="0.2">
      <c r="A93" s="18" t="s">
        <v>209</v>
      </c>
      <c r="D93" s="45">
        <v>0.14269999999999999</v>
      </c>
    </row>
    <row r="95" spans="1:6" x14ac:dyDescent="0.2">
      <c r="A95" s="18" t="s">
        <v>1202</v>
      </c>
      <c r="D95" s="9"/>
      <c r="F95" s="57"/>
    </row>
    <row r="96" spans="1:6" x14ac:dyDescent="0.2">
      <c r="A96" s="49"/>
      <c r="D96" s="9"/>
      <c r="F96" s="57"/>
    </row>
    <row r="97" spans="1:6" x14ac:dyDescent="0.2">
      <c r="A97" s="47" t="s">
        <v>805</v>
      </c>
      <c r="D97" s="9"/>
      <c r="F97" s="57"/>
    </row>
    <row r="98" spans="1:6" x14ac:dyDescent="0.2">
      <c r="A98" s="61"/>
      <c r="D98" s="9"/>
      <c r="F98" s="57"/>
    </row>
    <row r="99" spans="1:6" x14ac:dyDescent="0.2">
      <c r="A99" s="58"/>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A111" s="47" t="s">
        <v>1207</v>
      </c>
      <c r="D111" s="9"/>
      <c r="F111" s="57"/>
    </row>
    <row r="112" spans="1:6" x14ac:dyDescent="0.2">
      <c r="A112" s="58"/>
      <c r="D112" s="9"/>
      <c r="F112" s="57"/>
    </row>
    <row r="113" spans="1:6" x14ac:dyDescent="0.2">
      <c r="A113" s="47" t="s">
        <v>807</v>
      </c>
      <c r="D113" s="9"/>
      <c r="F113" s="57"/>
    </row>
    <row r="114" spans="1:6" x14ac:dyDescent="0.2">
      <c r="A114" s="58"/>
      <c r="D114" s="9"/>
      <c r="F114" s="57"/>
    </row>
    <row r="115" spans="1:6" x14ac:dyDescent="0.2">
      <c r="A115" s="58"/>
      <c r="D115" s="9"/>
      <c r="F115" s="57"/>
    </row>
    <row r="116" spans="1:6" x14ac:dyDescent="0.2">
      <c r="A116" s="58"/>
      <c r="D116" s="9"/>
      <c r="F116" s="57"/>
    </row>
    <row r="117" spans="1:6" x14ac:dyDescent="0.2">
      <c r="A117" s="58"/>
      <c r="D117" s="9"/>
      <c r="F117" s="57"/>
    </row>
    <row r="118" spans="1:6" x14ac:dyDescent="0.2">
      <c r="A118" s="58"/>
      <c r="D118" s="9"/>
      <c r="F118" s="57"/>
    </row>
    <row r="119" spans="1:6" x14ac:dyDescent="0.2">
      <c r="A119" s="58"/>
      <c r="D119" s="9"/>
      <c r="F119" s="57"/>
    </row>
    <row r="120" spans="1:6" x14ac:dyDescent="0.2">
      <c r="A120" s="58"/>
      <c r="D120" s="9"/>
      <c r="F120" s="57"/>
    </row>
    <row r="121" spans="1:6" x14ac:dyDescent="0.2">
      <c r="A121" s="58"/>
      <c r="D121" s="9"/>
      <c r="F121" s="57"/>
    </row>
    <row r="122" spans="1:6" x14ac:dyDescent="0.2">
      <c r="A122" s="58"/>
      <c r="D122" s="9"/>
      <c r="F122" s="57"/>
    </row>
    <row r="123" spans="1:6" x14ac:dyDescent="0.2">
      <c r="A123" s="58"/>
      <c r="D123" s="9"/>
      <c r="F123" s="57"/>
    </row>
    <row r="124" spans="1:6" x14ac:dyDescent="0.2">
      <c r="A124" s="58"/>
      <c r="D124" s="9"/>
      <c r="F124" s="57"/>
    </row>
    <row r="125" spans="1:6" x14ac:dyDescent="0.2">
      <c r="A125" s="58"/>
      <c r="D125" s="9"/>
      <c r="F125" s="57"/>
    </row>
    <row r="126" spans="1:6" x14ac:dyDescent="0.2">
      <c r="D126" s="9"/>
      <c r="F126" s="57"/>
    </row>
    <row r="127" spans="1:6" x14ac:dyDescent="0.2">
      <c r="D127" s="9"/>
      <c r="F127" s="57"/>
    </row>
    <row r="128" spans="1:6" x14ac:dyDescent="0.2">
      <c r="D128" s="9"/>
      <c r="F128" s="57"/>
    </row>
    <row r="129" spans="4:6" x14ac:dyDescent="0.2">
      <c r="D129" s="9"/>
      <c r="F129" s="57"/>
    </row>
    <row r="130" spans="4:6" x14ac:dyDescent="0.2">
      <c r="D130" s="9"/>
      <c r="F130" s="57"/>
    </row>
  </sheetData>
  <mergeCells count="1">
    <mergeCell ref="A1:F1"/>
  </mergeCells>
  <conditionalFormatting sqref="F2:F3 F5:F94 F131:F65534">
    <cfRule type="cellIs" dxfId="46" priority="3" stopIfTrue="1" operator="between">
      <formula>0.009</formula>
      <formula>-0.009</formula>
    </cfRule>
  </conditionalFormatting>
  <conditionalFormatting sqref="F127:F130">
    <cfRule type="cellIs" dxfId="45" priority="2" stopIfTrue="1" operator="between">
      <formula>0.009</formula>
      <formula>-0.009</formula>
    </cfRule>
  </conditionalFormatting>
  <conditionalFormatting sqref="F95:F126">
    <cfRule type="cellIs" dxfId="4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15"/>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0"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21</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568</v>
      </c>
      <c r="B7" s="27" t="s">
        <v>567</v>
      </c>
      <c r="C7" s="27" t="s">
        <v>168</v>
      </c>
      <c r="D7" s="31">
        <v>195081</v>
      </c>
      <c r="E7" s="29">
        <v>4692.4783740000003</v>
      </c>
      <c r="F7" s="30">
        <v>10.4939509754646</v>
      </c>
    </row>
    <row r="8" spans="1:6" x14ac:dyDescent="0.2">
      <c r="A8" s="27" t="s">
        <v>100</v>
      </c>
      <c r="B8" s="27" t="s">
        <v>99</v>
      </c>
      <c r="C8" s="27" t="s">
        <v>95</v>
      </c>
      <c r="D8" s="31">
        <v>265090</v>
      </c>
      <c r="E8" s="29">
        <v>3959.2516949999999</v>
      </c>
      <c r="F8" s="30">
        <v>8.8542109042131294</v>
      </c>
    </row>
    <row r="9" spans="1:6" x14ac:dyDescent="0.2">
      <c r="A9" s="27" t="s">
        <v>97</v>
      </c>
      <c r="B9" s="27" t="s">
        <v>96</v>
      </c>
      <c r="C9" s="27" t="s">
        <v>98</v>
      </c>
      <c r="D9" s="31">
        <v>223137</v>
      </c>
      <c r="E9" s="29">
        <v>3821.5558310000001</v>
      </c>
      <c r="F9" s="30">
        <v>8.5462769019284206</v>
      </c>
    </row>
    <row r="10" spans="1:6" x14ac:dyDescent="0.2">
      <c r="A10" s="27" t="s">
        <v>102</v>
      </c>
      <c r="B10" s="27" t="s">
        <v>101</v>
      </c>
      <c r="C10" s="27" t="s">
        <v>95</v>
      </c>
      <c r="D10" s="31">
        <v>417258</v>
      </c>
      <c r="E10" s="29">
        <v>2980.6825229999999</v>
      </c>
      <c r="F10" s="30">
        <v>6.6658029673822199</v>
      </c>
    </row>
    <row r="11" spans="1:6" x14ac:dyDescent="0.2">
      <c r="A11" s="27" t="s">
        <v>195</v>
      </c>
      <c r="B11" s="27" t="s">
        <v>194</v>
      </c>
      <c r="C11" s="27" t="s">
        <v>142</v>
      </c>
      <c r="D11" s="31">
        <v>108414</v>
      </c>
      <c r="E11" s="29">
        <v>2898.0146340000001</v>
      </c>
      <c r="F11" s="30">
        <v>6.4809299205040798</v>
      </c>
    </row>
    <row r="12" spans="1:6" x14ac:dyDescent="0.2">
      <c r="A12" s="27" t="s">
        <v>262</v>
      </c>
      <c r="B12" s="27" t="s">
        <v>261</v>
      </c>
      <c r="C12" s="27" t="s">
        <v>98</v>
      </c>
      <c r="D12" s="31">
        <v>63103</v>
      </c>
      <c r="E12" s="29">
        <v>2226.9995250000002</v>
      </c>
      <c r="F12" s="30">
        <v>4.9803157255281398</v>
      </c>
    </row>
    <row r="13" spans="1:6" x14ac:dyDescent="0.2">
      <c r="A13" s="27" t="s">
        <v>110</v>
      </c>
      <c r="B13" s="27" t="s">
        <v>109</v>
      </c>
      <c r="C13" s="27" t="s">
        <v>95</v>
      </c>
      <c r="D13" s="31">
        <v>87234</v>
      </c>
      <c r="E13" s="29">
        <v>1711.4438459999999</v>
      </c>
      <c r="F13" s="30">
        <v>3.8273608071794101</v>
      </c>
    </row>
    <row r="14" spans="1:6" x14ac:dyDescent="0.2">
      <c r="A14" s="27" t="s">
        <v>104</v>
      </c>
      <c r="B14" s="27" t="s">
        <v>103</v>
      </c>
      <c r="C14" s="27" t="s">
        <v>105</v>
      </c>
      <c r="D14" s="31">
        <v>72700</v>
      </c>
      <c r="E14" s="29">
        <v>1282.97325</v>
      </c>
      <c r="F14" s="30">
        <v>2.8691572587591598</v>
      </c>
    </row>
    <row r="15" spans="1:6" x14ac:dyDescent="0.2">
      <c r="A15" s="27" t="s">
        <v>112</v>
      </c>
      <c r="B15" s="27" t="s">
        <v>111</v>
      </c>
      <c r="C15" s="27" t="s">
        <v>113</v>
      </c>
      <c r="D15" s="31">
        <v>54016</v>
      </c>
      <c r="E15" s="29">
        <v>1251.847808</v>
      </c>
      <c r="F15" s="30">
        <v>2.7995503609953998</v>
      </c>
    </row>
    <row r="16" spans="1:6" x14ac:dyDescent="0.2">
      <c r="A16" s="27" t="s">
        <v>223</v>
      </c>
      <c r="B16" s="27" t="s">
        <v>222</v>
      </c>
      <c r="C16" s="27" t="s">
        <v>113</v>
      </c>
      <c r="D16" s="31">
        <v>521309</v>
      </c>
      <c r="E16" s="29">
        <v>1152.8748539999999</v>
      </c>
      <c r="F16" s="30">
        <v>2.5782137357852202</v>
      </c>
    </row>
    <row r="17" spans="1:6" x14ac:dyDescent="0.2">
      <c r="A17" s="27" t="s">
        <v>657</v>
      </c>
      <c r="B17" s="27" t="s">
        <v>656</v>
      </c>
      <c r="C17" s="27" t="s">
        <v>142</v>
      </c>
      <c r="D17" s="31">
        <v>15679</v>
      </c>
      <c r="E17" s="29">
        <v>1097.0988279999999</v>
      </c>
      <c r="F17" s="30">
        <v>2.4534798881678701</v>
      </c>
    </row>
    <row r="18" spans="1:6" x14ac:dyDescent="0.2">
      <c r="A18" s="27" t="s">
        <v>107</v>
      </c>
      <c r="B18" s="27" t="s">
        <v>106</v>
      </c>
      <c r="C18" s="27" t="s">
        <v>108</v>
      </c>
      <c r="D18" s="31">
        <v>142908</v>
      </c>
      <c r="E18" s="29">
        <v>1040.7275099999999</v>
      </c>
      <c r="F18" s="30">
        <v>2.3274147685517601</v>
      </c>
    </row>
    <row r="19" spans="1:6" x14ac:dyDescent="0.2">
      <c r="A19" s="27" t="s">
        <v>115</v>
      </c>
      <c r="B19" s="27" t="s">
        <v>114</v>
      </c>
      <c r="C19" s="27" t="s">
        <v>95</v>
      </c>
      <c r="D19" s="31">
        <v>224698</v>
      </c>
      <c r="E19" s="29">
        <v>1034.8466390000001</v>
      </c>
      <c r="F19" s="30">
        <v>2.3142631742239099</v>
      </c>
    </row>
    <row r="20" spans="1:6" x14ac:dyDescent="0.2">
      <c r="A20" s="27" t="s">
        <v>94</v>
      </c>
      <c r="B20" s="27" t="s">
        <v>93</v>
      </c>
      <c r="C20" s="27" t="s">
        <v>95</v>
      </c>
      <c r="D20" s="31">
        <v>152825</v>
      </c>
      <c r="E20" s="29">
        <v>1001.997113</v>
      </c>
      <c r="F20" s="30">
        <v>2.2408006480413101</v>
      </c>
    </row>
    <row r="21" spans="1:6" x14ac:dyDescent="0.2">
      <c r="A21" s="27" t="s">
        <v>515</v>
      </c>
      <c r="B21" s="27" t="s">
        <v>514</v>
      </c>
      <c r="C21" s="27" t="s">
        <v>113</v>
      </c>
      <c r="D21" s="31">
        <v>27292</v>
      </c>
      <c r="E21" s="29">
        <v>857.96495800000002</v>
      </c>
      <c r="F21" s="30">
        <v>1.9186965800001701</v>
      </c>
    </row>
    <row r="22" spans="1:6" x14ac:dyDescent="0.2">
      <c r="A22" s="27" t="s">
        <v>129</v>
      </c>
      <c r="B22" s="27" t="s">
        <v>128</v>
      </c>
      <c r="C22" s="27" t="s">
        <v>98</v>
      </c>
      <c r="D22" s="31">
        <v>65600</v>
      </c>
      <c r="E22" s="29">
        <v>746.95439999999996</v>
      </c>
      <c r="F22" s="30">
        <v>1.67043984644426</v>
      </c>
    </row>
    <row r="23" spans="1:6" x14ac:dyDescent="0.2">
      <c r="A23" s="27" t="s">
        <v>659</v>
      </c>
      <c r="B23" s="27" t="s">
        <v>658</v>
      </c>
      <c r="C23" s="27" t="s">
        <v>533</v>
      </c>
      <c r="D23" s="31">
        <v>3653</v>
      </c>
      <c r="E23" s="29">
        <v>629.68039550000003</v>
      </c>
      <c r="F23" s="30">
        <v>1.40817595179569</v>
      </c>
    </row>
    <row r="24" spans="1:6" x14ac:dyDescent="0.2">
      <c r="A24" s="27" t="s">
        <v>661</v>
      </c>
      <c r="B24" s="27" t="s">
        <v>660</v>
      </c>
      <c r="C24" s="27" t="s">
        <v>121</v>
      </c>
      <c r="D24" s="31">
        <v>25197</v>
      </c>
      <c r="E24" s="29">
        <v>598.55473500000005</v>
      </c>
      <c r="F24" s="30">
        <v>1.3385685653928601</v>
      </c>
    </row>
    <row r="25" spans="1:6" x14ac:dyDescent="0.2">
      <c r="A25" s="27" t="s">
        <v>233</v>
      </c>
      <c r="B25" s="27" t="s">
        <v>232</v>
      </c>
      <c r="C25" s="27" t="s">
        <v>98</v>
      </c>
      <c r="D25" s="31">
        <v>37041</v>
      </c>
      <c r="E25" s="29">
        <v>570.96849450000002</v>
      </c>
      <c r="F25" s="30">
        <v>1.2768765058176099</v>
      </c>
    </row>
    <row r="26" spans="1:6" x14ac:dyDescent="0.2">
      <c r="A26" s="27" t="s">
        <v>197</v>
      </c>
      <c r="B26" s="27" t="s">
        <v>196</v>
      </c>
      <c r="C26" s="27" t="s">
        <v>156</v>
      </c>
      <c r="D26" s="31">
        <v>7961</v>
      </c>
      <c r="E26" s="29">
        <v>562.66755799999999</v>
      </c>
      <c r="F26" s="30">
        <v>1.25831283567603</v>
      </c>
    </row>
    <row r="27" spans="1:6" x14ac:dyDescent="0.2">
      <c r="A27" s="27" t="s">
        <v>663</v>
      </c>
      <c r="B27" s="27" t="s">
        <v>662</v>
      </c>
      <c r="C27" s="27" t="s">
        <v>98</v>
      </c>
      <c r="D27" s="31">
        <v>82173</v>
      </c>
      <c r="E27" s="29">
        <v>523.64744250000001</v>
      </c>
      <c r="F27" s="30">
        <v>1.17105080770744</v>
      </c>
    </row>
    <row r="28" spans="1:6" x14ac:dyDescent="0.2">
      <c r="A28" s="27" t="s">
        <v>563</v>
      </c>
      <c r="B28" s="27" t="s">
        <v>562</v>
      </c>
      <c r="C28" s="27" t="s">
        <v>118</v>
      </c>
      <c r="D28" s="31">
        <v>6984</v>
      </c>
      <c r="E28" s="29">
        <v>519.17309999999998</v>
      </c>
      <c r="F28" s="30">
        <v>1.1610446814986199</v>
      </c>
    </row>
    <row r="29" spans="1:6" x14ac:dyDescent="0.2">
      <c r="A29" s="27" t="s">
        <v>665</v>
      </c>
      <c r="B29" s="27" t="s">
        <v>664</v>
      </c>
      <c r="C29" s="27" t="s">
        <v>666</v>
      </c>
      <c r="D29" s="31">
        <v>46210</v>
      </c>
      <c r="E29" s="29">
        <v>495.00152000000003</v>
      </c>
      <c r="F29" s="30">
        <v>1.1069889447849499</v>
      </c>
    </row>
    <row r="30" spans="1:6" x14ac:dyDescent="0.2">
      <c r="A30" s="27" t="s">
        <v>163</v>
      </c>
      <c r="B30" s="27" t="s">
        <v>162</v>
      </c>
      <c r="C30" s="27" t="s">
        <v>156</v>
      </c>
      <c r="D30" s="31">
        <v>107333</v>
      </c>
      <c r="E30" s="29">
        <v>492.22913799999998</v>
      </c>
      <c r="F30" s="30">
        <v>1.10078897145008</v>
      </c>
    </row>
    <row r="31" spans="1:6" x14ac:dyDescent="0.2">
      <c r="A31" s="27" t="s">
        <v>155</v>
      </c>
      <c r="B31" s="27" t="s">
        <v>154</v>
      </c>
      <c r="C31" s="27" t="s">
        <v>156</v>
      </c>
      <c r="D31" s="31">
        <v>57886</v>
      </c>
      <c r="E31" s="29">
        <v>483.63753000000003</v>
      </c>
      <c r="F31" s="30">
        <v>1.0815752626236399</v>
      </c>
    </row>
    <row r="32" spans="1:6" x14ac:dyDescent="0.2">
      <c r="A32" s="27" t="s">
        <v>551</v>
      </c>
      <c r="B32" s="27" t="s">
        <v>550</v>
      </c>
      <c r="C32" s="27" t="s">
        <v>127</v>
      </c>
      <c r="D32" s="31">
        <v>63933</v>
      </c>
      <c r="E32" s="29">
        <v>481.79908799999998</v>
      </c>
      <c r="F32" s="30">
        <v>1.0774638914714301</v>
      </c>
    </row>
    <row r="33" spans="1:6" x14ac:dyDescent="0.2">
      <c r="A33" s="27" t="s">
        <v>131</v>
      </c>
      <c r="B33" s="27" t="s">
        <v>130</v>
      </c>
      <c r="C33" s="27" t="s">
        <v>132</v>
      </c>
      <c r="D33" s="31">
        <v>196945</v>
      </c>
      <c r="E33" s="29">
        <v>407.18378749999999</v>
      </c>
      <c r="F33" s="30">
        <v>0.91059912555049205</v>
      </c>
    </row>
    <row r="34" spans="1:6" x14ac:dyDescent="0.2">
      <c r="A34" s="27" t="s">
        <v>668</v>
      </c>
      <c r="B34" s="27" t="s">
        <v>667</v>
      </c>
      <c r="C34" s="27" t="s">
        <v>113</v>
      </c>
      <c r="D34" s="31">
        <v>2125</v>
      </c>
      <c r="E34" s="29">
        <v>406.99168750000001</v>
      </c>
      <c r="F34" s="30">
        <v>0.91016952570543797</v>
      </c>
    </row>
    <row r="35" spans="1:6" x14ac:dyDescent="0.2">
      <c r="A35" s="27" t="s">
        <v>134</v>
      </c>
      <c r="B35" s="27" t="s">
        <v>133</v>
      </c>
      <c r="C35" s="27" t="s">
        <v>118</v>
      </c>
      <c r="D35" s="31">
        <v>22884</v>
      </c>
      <c r="E35" s="29">
        <v>380.43505800000003</v>
      </c>
      <c r="F35" s="30">
        <v>0.85078002066462599</v>
      </c>
    </row>
    <row r="36" spans="1:6" x14ac:dyDescent="0.2">
      <c r="A36" s="27" t="s">
        <v>670</v>
      </c>
      <c r="B36" s="27" t="s">
        <v>669</v>
      </c>
      <c r="C36" s="27" t="s">
        <v>127</v>
      </c>
      <c r="D36" s="31">
        <v>7699</v>
      </c>
      <c r="E36" s="29">
        <v>375.61881199999999</v>
      </c>
      <c r="F36" s="30">
        <v>0.84000928388514096</v>
      </c>
    </row>
    <row r="37" spans="1:6" x14ac:dyDescent="0.2">
      <c r="A37" s="27" t="s">
        <v>672</v>
      </c>
      <c r="B37" s="27" t="s">
        <v>671</v>
      </c>
      <c r="C37" s="27" t="s">
        <v>666</v>
      </c>
      <c r="D37" s="31">
        <v>58370</v>
      </c>
      <c r="E37" s="29">
        <v>355.12308000000002</v>
      </c>
      <c r="F37" s="30">
        <v>0.79417397263342004</v>
      </c>
    </row>
    <row r="38" spans="1:6" x14ac:dyDescent="0.2">
      <c r="A38" s="27" t="s">
        <v>146</v>
      </c>
      <c r="B38" s="27" t="s">
        <v>145</v>
      </c>
      <c r="C38" s="27" t="s">
        <v>132</v>
      </c>
      <c r="D38" s="31">
        <v>276813</v>
      </c>
      <c r="E38" s="29">
        <v>352.24454250000002</v>
      </c>
      <c r="F38" s="30">
        <v>0.78773660009838398</v>
      </c>
    </row>
    <row r="39" spans="1:6" x14ac:dyDescent="0.2">
      <c r="A39" s="27" t="s">
        <v>565</v>
      </c>
      <c r="B39" s="27" t="s">
        <v>564</v>
      </c>
      <c r="C39" s="27" t="s">
        <v>566</v>
      </c>
      <c r="D39" s="31">
        <v>84105</v>
      </c>
      <c r="E39" s="29">
        <v>347.14338750000002</v>
      </c>
      <c r="F39" s="30">
        <v>0.77632871151122496</v>
      </c>
    </row>
    <row r="40" spans="1:6" x14ac:dyDescent="0.2">
      <c r="A40" s="27" t="s">
        <v>561</v>
      </c>
      <c r="B40" s="27" t="s">
        <v>560</v>
      </c>
      <c r="C40" s="27" t="s">
        <v>533</v>
      </c>
      <c r="D40" s="31">
        <v>50586</v>
      </c>
      <c r="E40" s="29">
        <v>344.38948799999997</v>
      </c>
      <c r="F40" s="30">
        <v>0.77017007122755698</v>
      </c>
    </row>
    <row r="41" spans="1:6" x14ac:dyDescent="0.2">
      <c r="A41" s="27" t="s">
        <v>126</v>
      </c>
      <c r="B41" s="27" t="s">
        <v>125</v>
      </c>
      <c r="C41" s="27" t="s">
        <v>127</v>
      </c>
      <c r="D41" s="31">
        <v>7292</v>
      </c>
      <c r="E41" s="29">
        <v>340.96298200000001</v>
      </c>
      <c r="F41" s="30">
        <v>0.76250725786642004</v>
      </c>
    </row>
    <row r="42" spans="1:6" x14ac:dyDescent="0.2">
      <c r="A42" s="27" t="s">
        <v>535</v>
      </c>
      <c r="B42" s="27" t="s">
        <v>534</v>
      </c>
      <c r="C42" s="27" t="s">
        <v>95</v>
      </c>
      <c r="D42" s="31">
        <v>35922</v>
      </c>
      <c r="E42" s="29">
        <v>317.19126</v>
      </c>
      <c r="F42" s="30">
        <v>0.70934573736744999</v>
      </c>
    </row>
    <row r="43" spans="1:6" x14ac:dyDescent="0.2">
      <c r="A43" s="27" t="s">
        <v>532</v>
      </c>
      <c r="B43" s="27" t="s">
        <v>531</v>
      </c>
      <c r="C43" s="27" t="s">
        <v>533</v>
      </c>
      <c r="D43" s="31">
        <v>25717</v>
      </c>
      <c r="E43" s="29">
        <v>298.45864349999999</v>
      </c>
      <c r="F43" s="30">
        <v>0.66745334202208595</v>
      </c>
    </row>
    <row r="44" spans="1:6" x14ac:dyDescent="0.2">
      <c r="A44" s="27" t="s">
        <v>526</v>
      </c>
      <c r="B44" s="27" t="s">
        <v>525</v>
      </c>
      <c r="C44" s="27" t="s">
        <v>127</v>
      </c>
      <c r="D44" s="31">
        <v>30529</v>
      </c>
      <c r="E44" s="29">
        <v>296.52817700000003</v>
      </c>
      <c r="F44" s="30">
        <v>0.663136173311619</v>
      </c>
    </row>
    <row r="45" spans="1:6" x14ac:dyDescent="0.2">
      <c r="A45" s="27" t="s">
        <v>674</v>
      </c>
      <c r="B45" s="27" t="s">
        <v>673</v>
      </c>
      <c r="C45" s="27" t="s">
        <v>422</v>
      </c>
      <c r="D45" s="31">
        <v>42975</v>
      </c>
      <c r="E45" s="29">
        <v>293.88453750000002</v>
      </c>
      <c r="F45" s="30">
        <v>0.657224111262806</v>
      </c>
    </row>
    <row r="46" spans="1:6" x14ac:dyDescent="0.2">
      <c r="A46" s="27" t="s">
        <v>271</v>
      </c>
      <c r="B46" s="27" t="s">
        <v>270</v>
      </c>
      <c r="C46" s="27" t="s">
        <v>272</v>
      </c>
      <c r="D46" s="31">
        <v>203130</v>
      </c>
      <c r="E46" s="29">
        <v>288.64773000000002</v>
      </c>
      <c r="F46" s="30">
        <v>0.64551285831863903</v>
      </c>
    </row>
    <row r="47" spans="1:6" x14ac:dyDescent="0.2">
      <c r="A47" s="27" t="s">
        <v>279</v>
      </c>
      <c r="B47" s="27" t="s">
        <v>278</v>
      </c>
      <c r="C47" s="27" t="s">
        <v>113</v>
      </c>
      <c r="D47" s="31">
        <v>36521</v>
      </c>
      <c r="E47" s="29">
        <v>284.35250600000001</v>
      </c>
      <c r="F47" s="30">
        <v>0.63590730097939097</v>
      </c>
    </row>
    <row r="48" spans="1:6" x14ac:dyDescent="0.2">
      <c r="A48" s="27" t="s">
        <v>170</v>
      </c>
      <c r="B48" s="27" t="s">
        <v>169</v>
      </c>
      <c r="C48" s="27" t="s">
        <v>156</v>
      </c>
      <c r="D48" s="31">
        <v>7834</v>
      </c>
      <c r="E48" s="29">
        <v>253.845102</v>
      </c>
      <c r="F48" s="30">
        <v>0.56768254287746001</v>
      </c>
    </row>
    <row r="49" spans="1:9" x14ac:dyDescent="0.2">
      <c r="A49" s="27" t="s">
        <v>676</v>
      </c>
      <c r="B49" s="27" t="s">
        <v>675</v>
      </c>
      <c r="C49" s="27" t="s">
        <v>113</v>
      </c>
      <c r="D49" s="31">
        <v>6756</v>
      </c>
      <c r="E49" s="29">
        <v>239.53398000000001</v>
      </c>
      <c r="F49" s="30">
        <v>0.53567808793867799</v>
      </c>
    </row>
    <row r="50" spans="1:9" x14ac:dyDescent="0.2">
      <c r="A50" s="27" t="s">
        <v>678</v>
      </c>
      <c r="B50" s="27" t="s">
        <v>677</v>
      </c>
      <c r="C50" s="27" t="s">
        <v>249</v>
      </c>
      <c r="D50" s="31">
        <v>32142</v>
      </c>
      <c r="E50" s="29">
        <v>219.11201399999999</v>
      </c>
      <c r="F50" s="30">
        <v>0.49000774213292297</v>
      </c>
    </row>
    <row r="51" spans="1:9" x14ac:dyDescent="0.2">
      <c r="A51" s="27" t="s">
        <v>680</v>
      </c>
      <c r="B51" s="27" t="s">
        <v>679</v>
      </c>
      <c r="C51" s="27" t="s">
        <v>118</v>
      </c>
      <c r="D51" s="31">
        <v>799</v>
      </c>
      <c r="E51" s="29">
        <v>208.55697749999999</v>
      </c>
      <c r="F51" s="30">
        <v>0.46640315054035297</v>
      </c>
    </row>
    <row r="52" spans="1:9" x14ac:dyDescent="0.2">
      <c r="A52" s="27" t="s">
        <v>682</v>
      </c>
      <c r="B52" s="27" t="s">
        <v>681</v>
      </c>
      <c r="C52" s="27" t="s">
        <v>156</v>
      </c>
      <c r="D52" s="31">
        <v>8296</v>
      </c>
      <c r="E52" s="29">
        <v>196.65253200000001</v>
      </c>
      <c r="F52" s="30">
        <v>0.43978082913355199</v>
      </c>
    </row>
    <row r="53" spans="1:9" x14ac:dyDescent="0.2">
      <c r="A53" s="27" t="s">
        <v>267</v>
      </c>
      <c r="B53" s="27" t="s">
        <v>266</v>
      </c>
      <c r="C53" s="27" t="s">
        <v>156</v>
      </c>
      <c r="D53" s="31">
        <v>7389</v>
      </c>
      <c r="E53" s="29">
        <v>180.97877700000001</v>
      </c>
      <c r="F53" s="30">
        <v>0.404729071093965</v>
      </c>
    </row>
    <row r="54" spans="1:9" x14ac:dyDescent="0.2">
      <c r="A54" s="27" t="s">
        <v>228</v>
      </c>
      <c r="B54" s="27" t="s">
        <v>227</v>
      </c>
      <c r="C54" s="27" t="s">
        <v>229</v>
      </c>
      <c r="D54" s="31">
        <v>118368</v>
      </c>
      <c r="E54" s="29">
        <v>179.91936000000001</v>
      </c>
      <c r="F54" s="30">
        <v>0.40235986037534499</v>
      </c>
    </row>
    <row r="55" spans="1:9" x14ac:dyDescent="0.2">
      <c r="A55" s="27" t="s">
        <v>176</v>
      </c>
      <c r="B55" s="27" t="s">
        <v>175</v>
      </c>
      <c r="C55" s="27" t="s">
        <v>168</v>
      </c>
      <c r="D55" s="31">
        <v>47078</v>
      </c>
      <c r="E55" s="29">
        <v>174.18860000000001</v>
      </c>
      <c r="F55" s="30">
        <v>0.38954396444594303</v>
      </c>
    </row>
    <row r="56" spans="1:9" x14ac:dyDescent="0.2">
      <c r="A56" s="27" t="s">
        <v>231</v>
      </c>
      <c r="B56" s="27" t="s">
        <v>230</v>
      </c>
      <c r="C56" s="27" t="s">
        <v>168</v>
      </c>
      <c r="D56" s="31">
        <v>142293</v>
      </c>
      <c r="E56" s="29">
        <v>169.25752349999999</v>
      </c>
      <c r="F56" s="30">
        <v>0.37851642826506599</v>
      </c>
    </row>
    <row r="57" spans="1:9" x14ac:dyDescent="0.2">
      <c r="A57" s="27" t="s">
        <v>684</v>
      </c>
      <c r="B57" s="27" t="s">
        <v>683</v>
      </c>
      <c r="C57" s="27" t="s">
        <v>95</v>
      </c>
      <c r="D57" s="31">
        <v>92088</v>
      </c>
      <c r="E57" s="29">
        <v>0</v>
      </c>
      <c r="F57" s="30">
        <v>0</v>
      </c>
    </row>
    <row r="58" spans="1:9" x14ac:dyDescent="0.2">
      <c r="A58" s="26" t="s">
        <v>33</v>
      </c>
      <c r="B58" s="26"/>
      <c r="C58" s="26"/>
      <c r="D58" s="32"/>
      <c r="E58" s="33">
        <f>SUM(E7:E57)</f>
        <v>44026.271334499979</v>
      </c>
      <c r="F58" s="34">
        <f>SUM(F7:F57)</f>
        <v>98.457466650595407</v>
      </c>
      <c r="G58" s="18"/>
      <c r="H58" s="18"/>
      <c r="I58" s="18"/>
    </row>
    <row r="59" spans="1:9" x14ac:dyDescent="0.2">
      <c r="A59" s="27"/>
      <c r="B59" s="27"/>
      <c r="C59" s="27"/>
      <c r="D59" s="28"/>
      <c r="E59" s="29"/>
      <c r="F59" s="30"/>
    </row>
    <row r="60" spans="1:9" x14ac:dyDescent="0.2">
      <c r="A60" s="26" t="s">
        <v>35</v>
      </c>
      <c r="B60" s="26"/>
      <c r="C60" s="26"/>
      <c r="D60" s="32"/>
      <c r="E60" s="33">
        <f>E58</f>
        <v>44026.271334499979</v>
      </c>
      <c r="F60" s="34">
        <f>F58</f>
        <v>98.457466650595407</v>
      </c>
      <c r="G60" s="18"/>
      <c r="H60" s="18"/>
      <c r="I60" s="18"/>
    </row>
    <row r="61" spans="1:9" x14ac:dyDescent="0.2">
      <c r="A61" s="26"/>
      <c r="B61" s="26"/>
      <c r="C61" s="26"/>
      <c r="D61" s="32"/>
      <c r="E61" s="33"/>
      <c r="F61" s="34"/>
      <c r="G61" s="18"/>
      <c r="H61" s="18"/>
      <c r="I61" s="18"/>
    </row>
    <row r="62" spans="1:9" x14ac:dyDescent="0.2">
      <c r="A62" s="26" t="s">
        <v>37</v>
      </c>
      <c r="B62" s="26"/>
      <c r="C62" s="26"/>
      <c r="D62" s="32"/>
      <c r="E62" s="33">
        <f>E64-(E58)</f>
        <v>689.75969110002188</v>
      </c>
      <c r="F62" s="34">
        <f>F64-(F58)</f>
        <v>1.542533349404593</v>
      </c>
      <c r="G62" s="18"/>
      <c r="H62" s="18"/>
      <c r="I62" s="18"/>
    </row>
    <row r="63" spans="1:9" x14ac:dyDescent="0.2">
      <c r="A63" s="26"/>
      <c r="B63" s="26"/>
      <c r="C63" s="26"/>
      <c r="D63" s="32"/>
      <c r="E63" s="33"/>
      <c r="F63" s="34"/>
      <c r="G63" s="18"/>
      <c r="H63" s="18"/>
      <c r="I63" s="18"/>
    </row>
    <row r="64" spans="1:9" x14ac:dyDescent="0.2">
      <c r="A64" s="35" t="s">
        <v>36</v>
      </c>
      <c r="B64" s="35"/>
      <c r="C64" s="35"/>
      <c r="D64" s="36"/>
      <c r="E64" s="37">
        <v>44716.031025600001</v>
      </c>
      <c r="F64" s="38">
        <v>100</v>
      </c>
      <c r="G64" s="18"/>
      <c r="H64" s="18"/>
      <c r="I64" s="18"/>
    </row>
    <row r="65" spans="1:6" x14ac:dyDescent="0.2">
      <c r="F65" s="20" t="s">
        <v>50</v>
      </c>
    </row>
    <row r="67" spans="1:6" x14ac:dyDescent="0.2">
      <c r="A67" s="18" t="s">
        <v>39</v>
      </c>
    </row>
    <row r="68" spans="1:6" x14ac:dyDescent="0.2">
      <c r="A68" s="18" t="s">
        <v>40</v>
      </c>
    </row>
    <row r="69" spans="1:6" x14ac:dyDescent="0.2">
      <c r="A69" s="18" t="s">
        <v>41</v>
      </c>
      <c r="B69" s="18"/>
      <c r="C69" s="39" t="s">
        <v>43</v>
      </c>
      <c r="D69" s="19" t="s">
        <v>42</v>
      </c>
    </row>
    <row r="70" spans="1:6" x14ac:dyDescent="0.2">
      <c r="A70" s="9" t="s">
        <v>66</v>
      </c>
      <c r="C70" s="40">
        <v>122.95780000000001</v>
      </c>
      <c r="D70" s="40">
        <v>134.34610000000001</v>
      </c>
    </row>
    <row r="71" spans="1:6" x14ac:dyDescent="0.2">
      <c r="A71" s="9" t="s">
        <v>72</v>
      </c>
      <c r="C71" s="40">
        <v>122.95780000000001</v>
      </c>
      <c r="D71" s="40">
        <v>134.34610000000001</v>
      </c>
    </row>
    <row r="72" spans="1:6" x14ac:dyDescent="0.2">
      <c r="A72" s="9" t="s">
        <v>69</v>
      </c>
      <c r="C72" s="40">
        <v>127.1371</v>
      </c>
      <c r="D72" s="40">
        <v>139.1874</v>
      </c>
    </row>
    <row r="73" spans="1:6" x14ac:dyDescent="0.2">
      <c r="A73" s="9" t="s">
        <v>73</v>
      </c>
      <c r="C73" s="40">
        <v>127.1371</v>
      </c>
      <c r="D73" s="40">
        <v>139.1874</v>
      </c>
    </row>
    <row r="75" spans="1:6" x14ac:dyDescent="0.2">
      <c r="A75" s="9" t="s">
        <v>44</v>
      </c>
    </row>
    <row r="77" spans="1:6" x14ac:dyDescent="0.2">
      <c r="A77" s="18" t="s">
        <v>45</v>
      </c>
      <c r="D77" s="41" t="s">
        <v>46</v>
      </c>
    </row>
    <row r="79" spans="1:6" x14ac:dyDescent="0.2">
      <c r="A79" s="18" t="s">
        <v>209</v>
      </c>
      <c r="D79" s="45">
        <v>4.7999999999999996E-3</v>
      </c>
    </row>
    <row r="81" spans="1:6" x14ac:dyDescent="0.2">
      <c r="A81" s="18" t="s">
        <v>1202</v>
      </c>
      <c r="D81" s="9"/>
      <c r="F81" s="57"/>
    </row>
    <row r="82" spans="1:6" x14ac:dyDescent="0.2">
      <c r="A82" s="18"/>
      <c r="D82" s="9"/>
      <c r="F82" s="57"/>
    </row>
    <row r="83" spans="1:6" x14ac:dyDescent="0.2">
      <c r="A83" s="47" t="s">
        <v>805</v>
      </c>
      <c r="D83" s="9"/>
      <c r="F83" s="57"/>
    </row>
    <row r="84" spans="1:6" x14ac:dyDescent="0.2">
      <c r="A84" s="61"/>
      <c r="D84" s="9"/>
      <c r="F84" s="57"/>
    </row>
    <row r="85" spans="1:6" x14ac:dyDescent="0.2">
      <c r="A85" s="58"/>
      <c r="D85" s="9"/>
      <c r="F85" s="57"/>
    </row>
    <row r="86" spans="1:6" x14ac:dyDescent="0.2">
      <c r="A86" s="58"/>
      <c r="D86" s="9"/>
      <c r="F86" s="57"/>
    </row>
    <row r="87" spans="1:6" x14ac:dyDescent="0.2">
      <c r="A87" s="58"/>
      <c r="D87" s="9"/>
      <c r="F87" s="57"/>
    </row>
    <row r="88" spans="1:6" x14ac:dyDescent="0.2">
      <c r="A88" s="58"/>
      <c r="D88" s="9"/>
      <c r="F88" s="57"/>
    </row>
    <row r="89" spans="1:6" x14ac:dyDescent="0.2">
      <c r="A89" s="58"/>
      <c r="D89" s="9"/>
      <c r="F89" s="57"/>
    </row>
    <row r="90" spans="1:6" x14ac:dyDescent="0.2">
      <c r="A90" s="58"/>
      <c r="D90" s="9"/>
      <c r="F90" s="57"/>
    </row>
    <row r="91" spans="1:6" x14ac:dyDescent="0.2">
      <c r="A91" s="58"/>
      <c r="D91" s="9"/>
      <c r="F91" s="57"/>
    </row>
    <row r="92" spans="1:6" x14ac:dyDescent="0.2">
      <c r="A92" s="58"/>
      <c r="D92" s="9"/>
      <c r="F92" s="57"/>
    </row>
    <row r="93" spans="1:6" x14ac:dyDescent="0.2">
      <c r="A93" s="58"/>
      <c r="D93" s="9"/>
      <c r="F93" s="57"/>
    </row>
    <row r="94" spans="1:6" x14ac:dyDescent="0.2">
      <c r="A94" s="58"/>
      <c r="D94" s="9"/>
      <c r="F94" s="57"/>
    </row>
    <row r="95" spans="1:6" x14ac:dyDescent="0.2">
      <c r="A95" s="58"/>
      <c r="D95" s="9"/>
      <c r="F95" s="57"/>
    </row>
    <row r="96" spans="1:6" x14ac:dyDescent="0.2">
      <c r="A96" s="58"/>
      <c r="D96" s="9"/>
      <c r="F96" s="57"/>
    </row>
    <row r="97" spans="1:6" x14ac:dyDescent="0.2">
      <c r="A97" s="47" t="s">
        <v>1208</v>
      </c>
      <c r="D97" s="9"/>
      <c r="F97" s="57"/>
    </row>
    <row r="98" spans="1:6" x14ac:dyDescent="0.2">
      <c r="A98" s="58"/>
      <c r="D98" s="9"/>
      <c r="F98" s="57"/>
    </row>
    <row r="99" spans="1:6" x14ac:dyDescent="0.2">
      <c r="A99" s="47" t="s">
        <v>807</v>
      </c>
      <c r="D99" s="9"/>
      <c r="F99" s="57"/>
    </row>
    <row r="100" spans="1:6" x14ac:dyDescent="0.2">
      <c r="A100" s="58"/>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A111" s="58"/>
      <c r="D111" s="9"/>
      <c r="F111" s="57"/>
    </row>
    <row r="112" spans="1:6" x14ac:dyDescent="0.2">
      <c r="D112" s="9"/>
      <c r="F112" s="57"/>
    </row>
    <row r="113" spans="4:6" x14ac:dyDescent="0.2">
      <c r="D113" s="9"/>
      <c r="F113" s="57"/>
    </row>
    <row r="114" spans="4:6" x14ac:dyDescent="0.2">
      <c r="D114" s="9"/>
      <c r="F114" s="57"/>
    </row>
    <row r="115" spans="4:6" x14ac:dyDescent="0.2">
      <c r="D115" s="9"/>
      <c r="F115" s="57"/>
    </row>
  </sheetData>
  <mergeCells count="1">
    <mergeCell ref="A1:F1"/>
  </mergeCells>
  <conditionalFormatting sqref="F2:F3 F5:F80 F116:F65534">
    <cfRule type="cellIs" dxfId="43" priority="3" stopIfTrue="1" operator="between">
      <formula>0.009</formula>
      <formula>-0.009</formula>
    </cfRule>
  </conditionalFormatting>
  <conditionalFormatting sqref="F113:F115">
    <cfRule type="cellIs" dxfId="42" priority="2" stopIfTrue="1" operator="between">
      <formula>0.009</formula>
      <formula>-0.009</formula>
    </cfRule>
  </conditionalFormatting>
  <conditionalFormatting sqref="F81:F112">
    <cfRule type="cellIs" dxfId="4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30"/>
  <sheetViews>
    <sheetView showGridLines="0" workbookViewId="0">
      <selection sqref="A1:F1"/>
    </sheetView>
  </sheetViews>
  <sheetFormatPr defaultColWidth="9.109375" defaultRowHeight="10.199999999999999" x14ac:dyDescent="0.2"/>
  <cols>
    <col min="1" max="1" width="38.6640625" style="9" bestFit="1" customWidth="1"/>
    <col min="2" max="2" width="39.88671875" style="9" customWidth="1"/>
    <col min="3" max="3" width="20"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22</v>
      </c>
      <c r="B1" s="81"/>
      <c r="C1" s="81"/>
      <c r="D1" s="81"/>
      <c r="E1" s="81"/>
      <c r="F1" s="81"/>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258</v>
      </c>
      <c r="D4" s="16" t="s">
        <v>1</v>
      </c>
      <c r="E4" s="15" t="s">
        <v>3</v>
      </c>
      <c r="F4" s="15" t="s">
        <v>4</v>
      </c>
    </row>
    <row r="5" spans="1:6" x14ac:dyDescent="0.2">
      <c r="A5" s="21" t="s">
        <v>92</v>
      </c>
      <c r="B5" s="22"/>
      <c r="C5" s="22"/>
      <c r="D5" s="23"/>
      <c r="E5" s="24"/>
      <c r="F5" s="25"/>
    </row>
    <row r="6" spans="1:6" x14ac:dyDescent="0.2">
      <c r="A6" s="26" t="s">
        <v>32</v>
      </c>
      <c r="B6" s="27"/>
      <c r="C6" s="27"/>
      <c r="D6" s="28"/>
      <c r="E6" s="29"/>
      <c r="F6" s="30"/>
    </row>
    <row r="7" spans="1:6" x14ac:dyDescent="0.2">
      <c r="A7" s="27" t="s">
        <v>97</v>
      </c>
      <c r="B7" s="27" t="s">
        <v>96</v>
      </c>
      <c r="C7" s="27" t="s">
        <v>98</v>
      </c>
      <c r="D7" s="31">
        <v>2700000</v>
      </c>
      <c r="E7" s="29">
        <v>46241.55</v>
      </c>
      <c r="F7" s="30">
        <v>9.3976705299320304</v>
      </c>
    </row>
    <row r="8" spans="1:6" x14ac:dyDescent="0.2">
      <c r="A8" s="27" t="s">
        <v>100</v>
      </c>
      <c r="B8" s="27" t="s">
        <v>99</v>
      </c>
      <c r="C8" s="27" t="s">
        <v>95</v>
      </c>
      <c r="D8" s="31">
        <v>2400000</v>
      </c>
      <c r="E8" s="29">
        <v>35845.199999999997</v>
      </c>
      <c r="F8" s="30">
        <v>7.2848202467157703</v>
      </c>
    </row>
    <row r="9" spans="1:6" x14ac:dyDescent="0.2">
      <c r="A9" s="27" t="s">
        <v>94</v>
      </c>
      <c r="B9" s="27" t="s">
        <v>93</v>
      </c>
      <c r="C9" s="27" t="s">
        <v>95</v>
      </c>
      <c r="D9" s="31">
        <v>5100000</v>
      </c>
      <c r="E9" s="29">
        <v>33438.15</v>
      </c>
      <c r="F9" s="30">
        <v>6.7956354583798904</v>
      </c>
    </row>
    <row r="10" spans="1:6" x14ac:dyDescent="0.2">
      <c r="A10" s="27" t="s">
        <v>102</v>
      </c>
      <c r="B10" s="27" t="s">
        <v>101</v>
      </c>
      <c r="C10" s="27" t="s">
        <v>95</v>
      </c>
      <c r="D10" s="31">
        <v>4400000</v>
      </c>
      <c r="E10" s="29">
        <v>31431.4</v>
      </c>
      <c r="F10" s="30">
        <v>6.3878036418438802</v>
      </c>
    </row>
    <row r="11" spans="1:6" x14ac:dyDescent="0.2">
      <c r="A11" s="27" t="s">
        <v>174</v>
      </c>
      <c r="B11" s="27" t="s">
        <v>173</v>
      </c>
      <c r="C11" s="27" t="s">
        <v>132</v>
      </c>
      <c r="D11" s="31">
        <v>11600000</v>
      </c>
      <c r="E11" s="29">
        <v>25148.799999999999</v>
      </c>
      <c r="F11" s="30">
        <v>5.1109907999008399</v>
      </c>
    </row>
    <row r="12" spans="1:6" x14ac:dyDescent="0.2">
      <c r="A12" s="27" t="s">
        <v>104</v>
      </c>
      <c r="B12" s="27" t="s">
        <v>103</v>
      </c>
      <c r="C12" s="27" t="s">
        <v>105</v>
      </c>
      <c r="D12" s="31">
        <v>1300000</v>
      </c>
      <c r="E12" s="29">
        <v>22941.75</v>
      </c>
      <c r="F12" s="30">
        <v>4.6624520129638398</v>
      </c>
    </row>
    <row r="13" spans="1:6" x14ac:dyDescent="0.2">
      <c r="A13" s="27" t="s">
        <v>107</v>
      </c>
      <c r="B13" s="27" t="s">
        <v>106</v>
      </c>
      <c r="C13" s="27" t="s">
        <v>108</v>
      </c>
      <c r="D13" s="31">
        <v>2436108</v>
      </c>
      <c r="E13" s="29">
        <v>17740.95651</v>
      </c>
      <c r="F13" s="30">
        <v>3.6054947156147001</v>
      </c>
    </row>
    <row r="14" spans="1:6" x14ac:dyDescent="0.2">
      <c r="A14" s="27" t="s">
        <v>134</v>
      </c>
      <c r="B14" s="27" t="s">
        <v>133</v>
      </c>
      <c r="C14" s="27" t="s">
        <v>118</v>
      </c>
      <c r="D14" s="31">
        <v>830000</v>
      </c>
      <c r="E14" s="29">
        <v>13798.334999999999</v>
      </c>
      <c r="F14" s="30">
        <v>2.8042357185611202</v>
      </c>
    </row>
    <row r="15" spans="1:6" x14ac:dyDescent="0.2">
      <c r="A15" s="27" t="s">
        <v>139</v>
      </c>
      <c r="B15" s="27" t="s">
        <v>138</v>
      </c>
      <c r="C15" s="27" t="s">
        <v>113</v>
      </c>
      <c r="D15" s="31">
        <v>870000</v>
      </c>
      <c r="E15" s="29">
        <v>13087.844999999999</v>
      </c>
      <c r="F15" s="30">
        <v>2.6598428308916602</v>
      </c>
    </row>
    <row r="16" spans="1:6" x14ac:dyDescent="0.2">
      <c r="A16" s="27" t="s">
        <v>115</v>
      </c>
      <c r="B16" s="27" t="s">
        <v>114</v>
      </c>
      <c r="C16" s="27" t="s">
        <v>95</v>
      </c>
      <c r="D16" s="31">
        <v>2500000</v>
      </c>
      <c r="E16" s="29">
        <v>11513.75</v>
      </c>
      <c r="F16" s="30">
        <v>2.3399394930318098</v>
      </c>
    </row>
    <row r="17" spans="1:6" x14ac:dyDescent="0.2">
      <c r="A17" s="27" t="s">
        <v>129</v>
      </c>
      <c r="B17" s="27" t="s">
        <v>128</v>
      </c>
      <c r="C17" s="27" t="s">
        <v>98</v>
      </c>
      <c r="D17" s="31">
        <v>1000000</v>
      </c>
      <c r="E17" s="29">
        <v>11386.5</v>
      </c>
      <c r="F17" s="30">
        <v>2.3140784746417702</v>
      </c>
    </row>
    <row r="18" spans="1:6" x14ac:dyDescent="0.2">
      <c r="A18" s="27" t="s">
        <v>541</v>
      </c>
      <c r="B18" s="27" t="s">
        <v>540</v>
      </c>
      <c r="C18" s="27" t="s">
        <v>113</v>
      </c>
      <c r="D18" s="31">
        <v>1200000</v>
      </c>
      <c r="E18" s="29">
        <v>10595.4</v>
      </c>
      <c r="F18" s="30">
        <v>2.1533032161085002</v>
      </c>
    </row>
    <row r="19" spans="1:6" x14ac:dyDescent="0.2">
      <c r="A19" s="27" t="s">
        <v>112</v>
      </c>
      <c r="B19" s="27" t="s">
        <v>111</v>
      </c>
      <c r="C19" s="27" t="s">
        <v>113</v>
      </c>
      <c r="D19" s="31">
        <v>450000</v>
      </c>
      <c r="E19" s="29">
        <v>10428.975</v>
      </c>
      <c r="F19" s="30">
        <v>2.1194806621944502</v>
      </c>
    </row>
    <row r="20" spans="1:6" x14ac:dyDescent="0.2">
      <c r="A20" s="27" t="s">
        <v>131</v>
      </c>
      <c r="B20" s="27" t="s">
        <v>130</v>
      </c>
      <c r="C20" s="27" t="s">
        <v>132</v>
      </c>
      <c r="D20" s="31">
        <v>5000000</v>
      </c>
      <c r="E20" s="29">
        <v>10337.5</v>
      </c>
      <c r="F20" s="30">
        <v>2.1008901973046399</v>
      </c>
    </row>
    <row r="21" spans="1:6" x14ac:dyDescent="0.2">
      <c r="A21" s="27" t="s">
        <v>110</v>
      </c>
      <c r="B21" s="27" t="s">
        <v>109</v>
      </c>
      <c r="C21" s="27" t="s">
        <v>95</v>
      </c>
      <c r="D21" s="31">
        <v>500000</v>
      </c>
      <c r="E21" s="29">
        <v>9809.5</v>
      </c>
      <c r="F21" s="30">
        <v>1.9935847536116</v>
      </c>
    </row>
    <row r="22" spans="1:6" x14ac:dyDescent="0.2">
      <c r="A22" s="27" t="s">
        <v>181</v>
      </c>
      <c r="B22" s="27" t="s">
        <v>180</v>
      </c>
      <c r="C22" s="27" t="s">
        <v>95</v>
      </c>
      <c r="D22" s="31">
        <v>5900000</v>
      </c>
      <c r="E22" s="29">
        <v>8537.2999999999993</v>
      </c>
      <c r="F22" s="30">
        <v>1.7350355387133201</v>
      </c>
    </row>
    <row r="23" spans="1:6" x14ac:dyDescent="0.2">
      <c r="A23" s="27" t="s">
        <v>233</v>
      </c>
      <c r="B23" s="27" t="s">
        <v>232</v>
      </c>
      <c r="C23" s="27" t="s">
        <v>98</v>
      </c>
      <c r="D23" s="31">
        <v>530000</v>
      </c>
      <c r="E23" s="29">
        <v>8169.6850000000004</v>
      </c>
      <c r="F23" s="30">
        <v>1.66032513969207</v>
      </c>
    </row>
    <row r="24" spans="1:6" x14ac:dyDescent="0.2">
      <c r="A24" s="27" t="s">
        <v>220</v>
      </c>
      <c r="B24" s="27" t="s">
        <v>219</v>
      </c>
      <c r="C24" s="27" t="s">
        <v>221</v>
      </c>
      <c r="D24" s="31">
        <v>3900000</v>
      </c>
      <c r="E24" s="29">
        <v>7946.25</v>
      </c>
      <c r="F24" s="30">
        <v>1.61491644307927</v>
      </c>
    </row>
    <row r="25" spans="1:6" x14ac:dyDescent="0.2">
      <c r="A25" s="27" t="s">
        <v>167</v>
      </c>
      <c r="B25" s="27" t="s">
        <v>166</v>
      </c>
      <c r="C25" s="27" t="s">
        <v>168</v>
      </c>
      <c r="D25" s="31">
        <v>2500000</v>
      </c>
      <c r="E25" s="29">
        <v>7377.5</v>
      </c>
      <c r="F25" s="30">
        <v>1.4993293766012099</v>
      </c>
    </row>
    <row r="26" spans="1:6" x14ac:dyDescent="0.2">
      <c r="A26" s="27" t="s">
        <v>199</v>
      </c>
      <c r="B26" s="27" t="s">
        <v>198</v>
      </c>
      <c r="C26" s="27" t="s">
        <v>113</v>
      </c>
      <c r="D26" s="31">
        <v>1200000</v>
      </c>
      <c r="E26" s="29">
        <v>7139.4</v>
      </c>
      <c r="F26" s="30">
        <v>1.4509403119358399</v>
      </c>
    </row>
    <row r="27" spans="1:6" x14ac:dyDescent="0.2">
      <c r="A27" s="27" t="s">
        <v>231</v>
      </c>
      <c r="B27" s="27" t="s">
        <v>230</v>
      </c>
      <c r="C27" s="27" t="s">
        <v>168</v>
      </c>
      <c r="D27" s="31">
        <v>5900000</v>
      </c>
      <c r="E27" s="29">
        <v>7018.05</v>
      </c>
      <c r="F27" s="30">
        <v>1.42627835058707</v>
      </c>
    </row>
    <row r="28" spans="1:6" x14ac:dyDescent="0.2">
      <c r="A28" s="27" t="s">
        <v>163</v>
      </c>
      <c r="B28" s="27" t="s">
        <v>162</v>
      </c>
      <c r="C28" s="27" t="s">
        <v>156</v>
      </c>
      <c r="D28" s="31">
        <v>1500000</v>
      </c>
      <c r="E28" s="29">
        <v>6879</v>
      </c>
      <c r="F28" s="30">
        <v>1.3980192181144999</v>
      </c>
    </row>
    <row r="29" spans="1:6" x14ac:dyDescent="0.2">
      <c r="A29" s="27" t="s">
        <v>155</v>
      </c>
      <c r="B29" s="27" t="s">
        <v>154</v>
      </c>
      <c r="C29" s="27" t="s">
        <v>156</v>
      </c>
      <c r="D29" s="31">
        <v>800000</v>
      </c>
      <c r="E29" s="29">
        <v>6684</v>
      </c>
      <c r="F29" s="30">
        <v>1.35838936675059</v>
      </c>
    </row>
    <row r="30" spans="1:6" x14ac:dyDescent="0.2">
      <c r="A30" s="27" t="s">
        <v>144</v>
      </c>
      <c r="B30" s="27" t="s">
        <v>143</v>
      </c>
      <c r="C30" s="27" t="s">
        <v>124</v>
      </c>
      <c r="D30" s="31">
        <v>2000000</v>
      </c>
      <c r="E30" s="29">
        <v>6266</v>
      </c>
      <c r="F30" s="30">
        <v>1.2734392238269301</v>
      </c>
    </row>
    <row r="31" spans="1:6" x14ac:dyDescent="0.2">
      <c r="A31" s="27" t="s">
        <v>206</v>
      </c>
      <c r="B31" s="27" t="s">
        <v>205</v>
      </c>
      <c r="C31" s="27" t="s">
        <v>142</v>
      </c>
      <c r="D31" s="31">
        <v>1100000</v>
      </c>
      <c r="E31" s="29">
        <v>6058.25</v>
      </c>
      <c r="F31" s="30">
        <v>1.2312181898738399</v>
      </c>
    </row>
    <row r="32" spans="1:6" x14ac:dyDescent="0.2">
      <c r="A32" s="27" t="s">
        <v>126</v>
      </c>
      <c r="B32" s="27" t="s">
        <v>125</v>
      </c>
      <c r="C32" s="27" t="s">
        <v>127</v>
      </c>
      <c r="D32" s="31">
        <v>127107</v>
      </c>
      <c r="E32" s="29">
        <v>5943.33266</v>
      </c>
      <c r="F32" s="30">
        <v>1.2078635380618601</v>
      </c>
    </row>
    <row r="33" spans="1:6" x14ac:dyDescent="0.2">
      <c r="A33" s="27" t="s">
        <v>555</v>
      </c>
      <c r="B33" s="27" t="s">
        <v>554</v>
      </c>
      <c r="C33" s="27" t="s">
        <v>226</v>
      </c>
      <c r="D33" s="31">
        <v>2400000</v>
      </c>
      <c r="E33" s="29">
        <v>5743.2</v>
      </c>
      <c r="F33" s="30">
        <v>1.1671905761702599</v>
      </c>
    </row>
    <row r="34" spans="1:6" x14ac:dyDescent="0.2">
      <c r="A34" s="27" t="s">
        <v>146</v>
      </c>
      <c r="B34" s="27" t="s">
        <v>145</v>
      </c>
      <c r="C34" s="27" t="s">
        <v>132</v>
      </c>
      <c r="D34" s="31">
        <v>4500000</v>
      </c>
      <c r="E34" s="29">
        <v>5726.25</v>
      </c>
      <c r="F34" s="30">
        <v>1.1637458275517001</v>
      </c>
    </row>
    <row r="35" spans="1:6" x14ac:dyDescent="0.2">
      <c r="A35" s="27" t="s">
        <v>235</v>
      </c>
      <c r="B35" s="27" t="s">
        <v>234</v>
      </c>
      <c r="C35" s="27" t="s">
        <v>124</v>
      </c>
      <c r="D35" s="31">
        <v>4300000</v>
      </c>
      <c r="E35" s="29">
        <v>5581.4</v>
      </c>
      <c r="F35" s="30">
        <v>1.13430796103856</v>
      </c>
    </row>
    <row r="36" spans="1:6" x14ac:dyDescent="0.2">
      <c r="A36" s="27" t="s">
        <v>170</v>
      </c>
      <c r="B36" s="27" t="s">
        <v>169</v>
      </c>
      <c r="C36" s="27" t="s">
        <v>156</v>
      </c>
      <c r="D36" s="31">
        <v>160000</v>
      </c>
      <c r="E36" s="29">
        <v>5184.4799999999996</v>
      </c>
      <c r="F36" s="30">
        <v>1.0536419066623399</v>
      </c>
    </row>
    <row r="37" spans="1:6" x14ac:dyDescent="0.2">
      <c r="A37" s="27" t="s">
        <v>218</v>
      </c>
      <c r="B37" s="27" t="s">
        <v>217</v>
      </c>
      <c r="C37" s="27" t="s">
        <v>156</v>
      </c>
      <c r="D37" s="31">
        <v>2000000</v>
      </c>
      <c r="E37" s="29">
        <v>5139</v>
      </c>
      <c r="F37" s="30">
        <v>1.0443990059442401</v>
      </c>
    </row>
    <row r="38" spans="1:6" x14ac:dyDescent="0.2">
      <c r="A38" s="27" t="s">
        <v>262</v>
      </c>
      <c r="B38" s="27" t="s">
        <v>261</v>
      </c>
      <c r="C38" s="27" t="s">
        <v>98</v>
      </c>
      <c r="D38" s="31">
        <v>140000</v>
      </c>
      <c r="E38" s="29">
        <v>4940.8100000000004</v>
      </c>
      <c r="F38" s="30">
        <v>1.0041208508580199</v>
      </c>
    </row>
    <row r="39" spans="1:6" x14ac:dyDescent="0.2">
      <c r="A39" s="27" t="s">
        <v>123</v>
      </c>
      <c r="B39" s="27" t="s">
        <v>122</v>
      </c>
      <c r="C39" s="27" t="s">
        <v>124</v>
      </c>
      <c r="D39" s="31">
        <v>2195568</v>
      </c>
      <c r="E39" s="29">
        <v>4826.9562480000004</v>
      </c>
      <c r="F39" s="30">
        <v>0.980982352042717</v>
      </c>
    </row>
    <row r="40" spans="1:6" x14ac:dyDescent="0.2">
      <c r="A40" s="27" t="s">
        <v>255</v>
      </c>
      <c r="B40" s="27" t="s">
        <v>254</v>
      </c>
      <c r="C40" s="27" t="s">
        <v>127</v>
      </c>
      <c r="D40" s="31">
        <v>503898</v>
      </c>
      <c r="E40" s="29">
        <v>4456.4739120000004</v>
      </c>
      <c r="F40" s="30">
        <v>0.90568922430613397</v>
      </c>
    </row>
    <row r="41" spans="1:6" x14ac:dyDescent="0.2">
      <c r="A41" s="27" t="s">
        <v>535</v>
      </c>
      <c r="B41" s="27" t="s">
        <v>534</v>
      </c>
      <c r="C41" s="27" t="s">
        <v>95</v>
      </c>
      <c r="D41" s="31">
        <v>500000</v>
      </c>
      <c r="E41" s="29">
        <v>4415</v>
      </c>
      <c r="F41" s="30">
        <v>0.89726048088028898</v>
      </c>
    </row>
    <row r="42" spans="1:6" x14ac:dyDescent="0.2">
      <c r="A42" s="27" t="s">
        <v>153</v>
      </c>
      <c r="B42" s="27" t="s">
        <v>152</v>
      </c>
      <c r="C42" s="27" t="s">
        <v>113</v>
      </c>
      <c r="D42" s="31">
        <v>2827990</v>
      </c>
      <c r="E42" s="29">
        <v>4370.6585450000002</v>
      </c>
      <c r="F42" s="30">
        <v>0.88824896667049702</v>
      </c>
    </row>
    <row r="43" spans="1:6" x14ac:dyDescent="0.2">
      <c r="A43" s="27" t="s">
        <v>225</v>
      </c>
      <c r="B43" s="27" t="s">
        <v>224</v>
      </c>
      <c r="C43" s="27" t="s">
        <v>226</v>
      </c>
      <c r="D43" s="31">
        <v>770000</v>
      </c>
      <c r="E43" s="29">
        <v>4366.2849999999999</v>
      </c>
      <c r="F43" s="30">
        <v>0.88736013108955702</v>
      </c>
    </row>
    <row r="44" spans="1:6" x14ac:dyDescent="0.2">
      <c r="A44" s="27" t="s">
        <v>239</v>
      </c>
      <c r="B44" s="27" t="s">
        <v>238</v>
      </c>
      <c r="C44" s="27" t="s">
        <v>240</v>
      </c>
      <c r="D44" s="31">
        <v>500000</v>
      </c>
      <c r="E44" s="29">
        <v>3831.5</v>
      </c>
      <c r="F44" s="30">
        <v>0.77867577179905501</v>
      </c>
    </row>
    <row r="45" spans="1:6" x14ac:dyDescent="0.2">
      <c r="A45" s="27" t="s">
        <v>148</v>
      </c>
      <c r="B45" s="27" t="s">
        <v>147</v>
      </c>
      <c r="C45" s="27" t="s">
        <v>149</v>
      </c>
      <c r="D45" s="31">
        <v>1500000</v>
      </c>
      <c r="E45" s="29">
        <v>3826.5</v>
      </c>
      <c r="F45" s="30">
        <v>0.77765962176408299</v>
      </c>
    </row>
    <row r="46" spans="1:6" x14ac:dyDescent="0.2">
      <c r="A46" s="27" t="s">
        <v>165</v>
      </c>
      <c r="B46" s="27" t="s">
        <v>164</v>
      </c>
      <c r="C46" s="27" t="s">
        <v>113</v>
      </c>
      <c r="D46" s="31">
        <v>600000</v>
      </c>
      <c r="E46" s="29">
        <v>3577.5</v>
      </c>
      <c r="F46" s="30">
        <v>0.72705535002247701</v>
      </c>
    </row>
    <row r="47" spans="1:6" x14ac:dyDescent="0.2">
      <c r="A47" s="27" t="s">
        <v>473</v>
      </c>
      <c r="B47" s="27" t="s">
        <v>472</v>
      </c>
      <c r="C47" s="27" t="s">
        <v>159</v>
      </c>
      <c r="D47" s="31">
        <v>1800000</v>
      </c>
      <c r="E47" s="29">
        <v>3245.4</v>
      </c>
      <c r="F47" s="30">
        <v>0.65956266469963498</v>
      </c>
    </row>
    <row r="48" spans="1:6" x14ac:dyDescent="0.2">
      <c r="A48" s="27" t="s">
        <v>178</v>
      </c>
      <c r="B48" s="27" t="s">
        <v>177</v>
      </c>
      <c r="C48" s="27" t="s">
        <v>179</v>
      </c>
      <c r="D48" s="31">
        <v>175000</v>
      </c>
      <c r="E48" s="29">
        <v>2798.3375000000001</v>
      </c>
      <c r="F48" s="30">
        <v>0.56870614969769995</v>
      </c>
    </row>
    <row r="49" spans="1:9" x14ac:dyDescent="0.2">
      <c r="A49" s="27" t="s">
        <v>136</v>
      </c>
      <c r="B49" s="27" t="s">
        <v>135</v>
      </c>
      <c r="C49" s="27" t="s">
        <v>137</v>
      </c>
      <c r="D49" s="31">
        <v>125000</v>
      </c>
      <c r="E49" s="29">
        <v>2718.4375</v>
      </c>
      <c r="F49" s="30">
        <v>0.55246807213884697</v>
      </c>
    </row>
    <row r="50" spans="1:9" x14ac:dyDescent="0.2">
      <c r="A50" s="27" t="s">
        <v>392</v>
      </c>
      <c r="B50" s="27" t="s">
        <v>391</v>
      </c>
      <c r="C50" s="27" t="s">
        <v>159</v>
      </c>
      <c r="D50" s="31">
        <v>6000000</v>
      </c>
      <c r="E50" s="29">
        <v>2673</v>
      </c>
      <c r="F50" s="30">
        <v>0.54323380869603899</v>
      </c>
    </row>
    <row r="51" spans="1:9" x14ac:dyDescent="0.2">
      <c r="A51" s="27" t="s">
        <v>469</v>
      </c>
      <c r="B51" s="27" t="s">
        <v>468</v>
      </c>
      <c r="C51" s="27" t="s">
        <v>142</v>
      </c>
      <c r="D51" s="31">
        <v>380169</v>
      </c>
      <c r="E51" s="29">
        <v>2656.0507189999998</v>
      </c>
      <c r="F51" s="30">
        <v>0.53978920619985904</v>
      </c>
    </row>
    <row r="52" spans="1:9" x14ac:dyDescent="0.2">
      <c r="A52" s="27" t="s">
        <v>686</v>
      </c>
      <c r="B52" s="27" t="s">
        <v>685</v>
      </c>
      <c r="C52" s="27" t="s">
        <v>356</v>
      </c>
      <c r="D52" s="31">
        <v>623593</v>
      </c>
      <c r="E52" s="29">
        <v>2630.0034780000001</v>
      </c>
      <c r="F52" s="30">
        <v>0.53449562522924399</v>
      </c>
    </row>
    <row r="53" spans="1:9" x14ac:dyDescent="0.2">
      <c r="A53" s="27" t="s">
        <v>237</v>
      </c>
      <c r="B53" s="27" t="s">
        <v>236</v>
      </c>
      <c r="C53" s="27" t="s">
        <v>118</v>
      </c>
      <c r="D53" s="31">
        <v>100000</v>
      </c>
      <c r="E53" s="29">
        <v>2286.4</v>
      </c>
      <c r="F53" s="30">
        <v>0.46466508799200301</v>
      </c>
    </row>
    <row r="54" spans="1:9" x14ac:dyDescent="0.2">
      <c r="A54" s="27" t="s">
        <v>459</v>
      </c>
      <c r="B54" s="27" t="s">
        <v>458</v>
      </c>
      <c r="C54" s="27" t="s">
        <v>121</v>
      </c>
      <c r="D54" s="31">
        <v>500000</v>
      </c>
      <c r="E54" s="29">
        <v>2241.25</v>
      </c>
      <c r="F54" s="30">
        <v>0.45548925317620598</v>
      </c>
    </row>
    <row r="55" spans="1:9" x14ac:dyDescent="0.2">
      <c r="A55" s="27" t="s">
        <v>151</v>
      </c>
      <c r="B55" s="27" t="s">
        <v>150</v>
      </c>
      <c r="C55" s="27" t="s">
        <v>127</v>
      </c>
      <c r="D55" s="31">
        <v>459280</v>
      </c>
      <c r="E55" s="29">
        <v>2136.8002000000001</v>
      </c>
      <c r="F55" s="30">
        <v>0.43426191959164201</v>
      </c>
    </row>
    <row r="56" spans="1:9" x14ac:dyDescent="0.2">
      <c r="A56" s="27" t="s">
        <v>203</v>
      </c>
      <c r="B56" s="27" t="s">
        <v>202</v>
      </c>
      <c r="C56" s="27" t="s">
        <v>204</v>
      </c>
      <c r="D56" s="31">
        <v>1000000</v>
      </c>
      <c r="E56" s="29">
        <v>2104</v>
      </c>
      <c r="F56" s="30">
        <v>0.42759593471622398</v>
      </c>
    </row>
    <row r="57" spans="1:9" x14ac:dyDescent="0.2">
      <c r="A57" s="27" t="s">
        <v>141</v>
      </c>
      <c r="B57" s="27" t="s">
        <v>140</v>
      </c>
      <c r="C57" s="27" t="s">
        <v>142</v>
      </c>
      <c r="D57" s="31">
        <v>194189</v>
      </c>
      <c r="E57" s="29">
        <v>1845.766445</v>
      </c>
      <c r="F57" s="30">
        <v>0.37511512752738402</v>
      </c>
    </row>
    <row r="58" spans="1:9" x14ac:dyDescent="0.2">
      <c r="A58" s="27" t="s">
        <v>302</v>
      </c>
      <c r="B58" s="27" t="s">
        <v>301</v>
      </c>
      <c r="C58" s="27" t="s">
        <v>149</v>
      </c>
      <c r="D58" s="31">
        <v>1000000</v>
      </c>
      <c r="E58" s="29">
        <v>1525.5</v>
      </c>
      <c r="F58" s="30">
        <v>0.31002737566996202</v>
      </c>
    </row>
    <row r="59" spans="1:9" x14ac:dyDescent="0.2">
      <c r="A59" s="27" t="s">
        <v>158</v>
      </c>
      <c r="B59" s="27" t="s">
        <v>157</v>
      </c>
      <c r="C59" s="27" t="s">
        <v>159</v>
      </c>
      <c r="D59" s="31">
        <v>253389</v>
      </c>
      <c r="E59" s="29">
        <v>1389.838665</v>
      </c>
      <c r="F59" s="30">
        <v>0.28245692160904201</v>
      </c>
    </row>
    <row r="60" spans="1:9" x14ac:dyDescent="0.2">
      <c r="A60" s="27" t="s">
        <v>182</v>
      </c>
      <c r="B60" s="27" t="s">
        <v>718</v>
      </c>
      <c r="C60" s="27" t="s">
        <v>108</v>
      </c>
      <c r="D60" s="31">
        <v>163901</v>
      </c>
      <c r="E60" s="29">
        <v>640.52510800000005</v>
      </c>
      <c r="F60" s="30">
        <v>0.13017392217893101</v>
      </c>
    </row>
    <row r="61" spans="1:9" x14ac:dyDescent="0.2">
      <c r="A61" s="27" t="s">
        <v>513</v>
      </c>
      <c r="B61" s="27" t="s">
        <v>472</v>
      </c>
      <c r="C61" s="27" t="s">
        <v>159</v>
      </c>
      <c r="D61" s="31">
        <v>277777</v>
      </c>
      <c r="E61" s="29">
        <v>86.666424000000006</v>
      </c>
      <c r="F61" s="30">
        <v>1.7613217955699902E-2</v>
      </c>
    </row>
    <row r="62" spans="1:9" x14ac:dyDescent="0.2">
      <c r="A62" s="26" t="s">
        <v>33</v>
      </c>
      <c r="B62" s="26"/>
      <c r="C62" s="26"/>
      <c r="D62" s="32"/>
      <c r="E62" s="33">
        <f>SUM(E7:E61)</f>
        <v>478728.36891399999</v>
      </c>
      <c r="F62" s="34">
        <f>SUM(F7:F61)</f>
        <v>97.29196976281132</v>
      </c>
      <c r="G62" s="18"/>
      <c r="H62" s="18"/>
      <c r="I62" s="18"/>
    </row>
    <row r="63" spans="1:9" x14ac:dyDescent="0.2">
      <c r="A63" s="27"/>
      <c r="B63" s="27"/>
      <c r="C63" s="27"/>
      <c r="D63" s="28"/>
      <c r="E63" s="29"/>
      <c r="F63" s="30"/>
    </row>
    <row r="64" spans="1:9" x14ac:dyDescent="0.2">
      <c r="A64" s="26" t="s">
        <v>214</v>
      </c>
      <c r="B64" s="27"/>
      <c r="C64" s="27"/>
      <c r="D64" s="28"/>
      <c r="E64" s="29"/>
      <c r="F64" s="30"/>
    </row>
    <row r="65" spans="1:9" x14ac:dyDescent="0.2">
      <c r="A65" s="27" t="s">
        <v>215</v>
      </c>
      <c r="B65" s="27" t="s">
        <v>723</v>
      </c>
      <c r="C65" s="27" t="s">
        <v>98</v>
      </c>
      <c r="D65" s="31">
        <v>30000</v>
      </c>
      <c r="E65" s="29">
        <v>3.0000000000000001E-3</v>
      </c>
      <c r="F65" s="30">
        <v>6.0969002098320903E-7</v>
      </c>
    </row>
    <row r="66" spans="1:9" x14ac:dyDescent="0.2">
      <c r="A66" s="27" t="s">
        <v>524</v>
      </c>
      <c r="B66" s="27" t="s">
        <v>730</v>
      </c>
      <c r="C66" s="27" t="s">
        <v>369</v>
      </c>
      <c r="D66" s="31">
        <v>3500</v>
      </c>
      <c r="E66" s="29">
        <v>3.5E-4</v>
      </c>
      <c r="F66" s="30">
        <v>7.1130502448040999E-8</v>
      </c>
    </row>
    <row r="67" spans="1:9" x14ac:dyDescent="0.2">
      <c r="A67" s="27"/>
      <c r="B67" s="27" t="s">
        <v>724</v>
      </c>
      <c r="C67" s="27" t="s">
        <v>142</v>
      </c>
      <c r="D67" s="31">
        <v>2900</v>
      </c>
      <c r="E67" s="29">
        <v>2.9E-4</v>
      </c>
      <c r="F67" s="30">
        <v>5.8936702028376899E-8</v>
      </c>
    </row>
    <row r="68" spans="1:9" x14ac:dyDescent="0.2">
      <c r="A68" s="26" t="s">
        <v>33</v>
      </c>
      <c r="B68" s="26"/>
      <c r="C68" s="26"/>
      <c r="D68" s="32"/>
      <c r="E68" s="33">
        <f>SUM(E64:E67)</f>
        <v>3.64E-3</v>
      </c>
      <c r="F68" s="34">
        <f>SUM(F64:F67)</f>
        <v>7.3975722545962691E-7</v>
      </c>
      <c r="G68" s="18"/>
      <c r="H68" s="18"/>
      <c r="I68" s="18"/>
    </row>
    <row r="69" spans="1:9" x14ac:dyDescent="0.2">
      <c r="A69" s="27"/>
      <c r="B69" s="27"/>
      <c r="C69" s="27"/>
      <c r="D69" s="28"/>
      <c r="E69" s="29"/>
      <c r="F69" s="30"/>
    </row>
    <row r="70" spans="1:9" x14ac:dyDescent="0.2">
      <c r="A70" s="26" t="s">
        <v>35</v>
      </c>
      <c r="B70" s="26"/>
      <c r="C70" s="26"/>
      <c r="D70" s="32"/>
      <c r="E70" s="33">
        <f>E62+E68</f>
        <v>478728.372554</v>
      </c>
      <c r="F70" s="34">
        <f>F62+F68</f>
        <v>97.291970502568546</v>
      </c>
      <c r="G70" s="18"/>
      <c r="H70" s="18"/>
      <c r="I70" s="18"/>
    </row>
    <row r="71" spans="1:9" x14ac:dyDescent="0.2">
      <c r="A71" s="26"/>
      <c r="B71" s="26"/>
      <c r="C71" s="26"/>
      <c r="D71" s="32"/>
      <c r="E71" s="33"/>
      <c r="F71" s="34"/>
      <c r="G71" s="18"/>
      <c r="H71" s="18"/>
      <c r="I71" s="18"/>
    </row>
    <row r="72" spans="1:9" x14ac:dyDescent="0.2">
      <c r="A72" s="26" t="s">
        <v>37</v>
      </c>
      <c r="B72" s="26"/>
      <c r="C72" s="26"/>
      <c r="D72" s="32"/>
      <c r="E72" s="33">
        <f>E74-(E62+E68)</f>
        <v>13324.949093299976</v>
      </c>
      <c r="F72" s="34">
        <f>F74-(F62+F68)</f>
        <v>2.708029497431454</v>
      </c>
      <c r="G72" s="18"/>
      <c r="H72" s="18"/>
      <c r="I72" s="18"/>
    </row>
    <row r="73" spans="1:9" x14ac:dyDescent="0.2">
      <c r="A73" s="26"/>
      <c r="B73" s="26"/>
      <c r="C73" s="26"/>
      <c r="D73" s="32"/>
      <c r="E73" s="33"/>
      <c r="F73" s="34"/>
      <c r="G73" s="18"/>
      <c r="H73" s="18"/>
      <c r="I73" s="18"/>
    </row>
    <row r="74" spans="1:9" x14ac:dyDescent="0.2">
      <c r="A74" s="35" t="s">
        <v>36</v>
      </c>
      <c r="B74" s="35"/>
      <c r="C74" s="35"/>
      <c r="D74" s="36"/>
      <c r="E74" s="37">
        <v>492053.32164729998</v>
      </c>
      <c r="F74" s="38">
        <v>100</v>
      </c>
      <c r="G74" s="18"/>
      <c r="H74" s="18"/>
      <c r="I74" s="18"/>
    </row>
    <row r="75" spans="1:9" x14ac:dyDescent="0.2">
      <c r="F75" s="20" t="s">
        <v>50</v>
      </c>
    </row>
    <row r="76" spans="1:9" x14ac:dyDescent="0.2">
      <c r="A76" s="50" t="s">
        <v>38</v>
      </c>
      <c r="F76" s="20"/>
    </row>
    <row r="77" spans="1:9" x14ac:dyDescent="0.2">
      <c r="A77" s="50" t="s">
        <v>725</v>
      </c>
      <c r="F77" s="20"/>
    </row>
    <row r="79" spans="1:9" x14ac:dyDescent="0.2">
      <c r="A79" s="18" t="s">
        <v>39</v>
      </c>
    </row>
    <row r="80" spans="1:9" x14ac:dyDescent="0.2">
      <c r="A80" s="18" t="s">
        <v>40</v>
      </c>
    </row>
    <row r="81" spans="1:4" x14ac:dyDescent="0.2">
      <c r="A81" s="18" t="s">
        <v>41</v>
      </c>
      <c r="B81" s="18"/>
      <c r="C81" s="39" t="s">
        <v>43</v>
      </c>
      <c r="D81" s="19" t="s">
        <v>42</v>
      </c>
    </row>
    <row r="82" spans="1:4" x14ac:dyDescent="0.2">
      <c r="A82" s="9" t="s">
        <v>66</v>
      </c>
      <c r="C82" s="40">
        <v>753.06230000000005</v>
      </c>
      <c r="D82" s="40">
        <v>847.64009999999996</v>
      </c>
    </row>
    <row r="83" spans="1:4" x14ac:dyDescent="0.2">
      <c r="A83" s="9" t="s">
        <v>72</v>
      </c>
      <c r="C83" s="40">
        <v>46.113799999999998</v>
      </c>
      <c r="D83" s="40">
        <v>51.905299999999997</v>
      </c>
    </row>
    <row r="84" spans="1:4" x14ac:dyDescent="0.2">
      <c r="A84" s="9" t="s">
        <v>69</v>
      </c>
      <c r="C84" s="40">
        <v>811.66489999999999</v>
      </c>
      <c r="D84" s="40">
        <v>917.43510000000003</v>
      </c>
    </row>
    <row r="85" spans="1:4" x14ac:dyDescent="0.2">
      <c r="A85" s="9" t="s">
        <v>73</v>
      </c>
      <c r="C85" s="40">
        <v>51.339599999999997</v>
      </c>
      <c r="D85" s="40">
        <v>58.029299999999999</v>
      </c>
    </row>
    <row r="87" spans="1:4" x14ac:dyDescent="0.2">
      <c r="A87" s="9" t="s">
        <v>44</v>
      </c>
    </row>
    <row r="89" spans="1:4" x14ac:dyDescent="0.2">
      <c r="A89" s="18" t="s">
        <v>45</v>
      </c>
      <c r="D89" s="41" t="s">
        <v>46</v>
      </c>
    </row>
    <row r="91" spans="1:4" x14ac:dyDescent="0.2">
      <c r="A91" s="18" t="s">
        <v>209</v>
      </c>
      <c r="D91" s="45">
        <v>0.12970000000000001</v>
      </c>
    </row>
    <row r="93" spans="1:4" x14ac:dyDescent="0.2">
      <c r="A93" s="18" t="s">
        <v>48</v>
      </c>
      <c r="D93" s="41" t="s">
        <v>729</v>
      </c>
    </row>
    <row r="94" spans="1:4" x14ac:dyDescent="0.2">
      <c r="A94" s="9" t="s">
        <v>49</v>
      </c>
      <c r="D94" s="41"/>
    </row>
    <row r="95" spans="1:4" x14ac:dyDescent="0.2">
      <c r="A95" s="49" t="s">
        <v>726</v>
      </c>
      <c r="D95" s="41"/>
    </row>
    <row r="97" spans="1:6" x14ac:dyDescent="0.2">
      <c r="A97" s="18" t="s">
        <v>1198</v>
      </c>
      <c r="D97" s="9"/>
      <c r="F97" s="57"/>
    </row>
    <row r="98" spans="1:6" x14ac:dyDescent="0.2">
      <c r="A98" s="49"/>
      <c r="D98" s="9"/>
      <c r="F98" s="57"/>
    </row>
    <row r="99" spans="1:6" x14ac:dyDescent="0.2">
      <c r="A99" s="47" t="s">
        <v>805</v>
      </c>
      <c r="D99" s="9"/>
      <c r="F99" s="57"/>
    </row>
    <row r="100" spans="1:6" x14ac:dyDescent="0.2">
      <c r="A100" s="61"/>
      <c r="D100" s="9"/>
      <c r="F100" s="57"/>
    </row>
    <row r="101" spans="1:6" x14ac:dyDescent="0.2">
      <c r="A101" s="58"/>
      <c r="D101" s="9"/>
      <c r="F101" s="57"/>
    </row>
    <row r="102" spans="1:6" x14ac:dyDescent="0.2">
      <c r="A102" s="58"/>
      <c r="D102" s="9"/>
      <c r="F102" s="57"/>
    </row>
    <row r="103" spans="1:6" x14ac:dyDescent="0.2">
      <c r="A103" s="58"/>
      <c r="D103" s="9"/>
      <c r="F103" s="57"/>
    </row>
    <row r="104" spans="1:6" x14ac:dyDescent="0.2">
      <c r="A104" s="58"/>
      <c r="D104" s="9"/>
      <c r="F104" s="57"/>
    </row>
    <row r="105" spans="1:6" x14ac:dyDescent="0.2">
      <c r="A105" s="58"/>
      <c r="D105" s="9"/>
      <c r="F105" s="57"/>
    </row>
    <row r="106" spans="1:6" x14ac:dyDescent="0.2">
      <c r="A106" s="58"/>
      <c r="D106" s="9"/>
      <c r="F106" s="57"/>
    </row>
    <row r="107" spans="1:6" x14ac:dyDescent="0.2">
      <c r="A107" s="58"/>
      <c r="D107" s="9"/>
      <c r="F107" s="57"/>
    </row>
    <row r="108" spans="1:6" x14ac:dyDescent="0.2">
      <c r="A108" s="58"/>
      <c r="D108" s="9"/>
      <c r="F108" s="57"/>
    </row>
    <row r="109" spans="1:6" x14ac:dyDescent="0.2">
      <c r="A109" s="58"/>
      <c r="D109" s="9"/>
      <c r="F109" s="57"/>
    </row>
    <row r="110" spans="1:6" x14ac:dyDescent="0.2">
      <c r="A110" s="58"/>
      <c r="D110" s="9"/>
      <c r="F110" s="57"/>
    </row>
    <row r="111" spans="1:6" x14ac:dyDescent="0.2">
      <c r="A111" s="58"/>
      <c r="D111" s="9"/>
      <c r="F111" s="57"/>
    </row>
    <row r="112" spans="1:6" x14ac:dyDescent="0.2">
      <c r="A112" s="58"/>
      <c r="D112" s="9"/>
      <c r="F112" s="57"/>
    </row>
    <row r="113" spans="1:6" x14ac:dyDescent="0.2">
      <c r="A113" s="47" t="s">
        <v>1201</v>
      </c>
      <c r="D113" s="9"/>
      <c r="F113" s="57"/>
    </row>
    <row r="114" spans="1:6" x14ac:dyDescent="0.2">
      <c r="A114" s="58"/>
      <c r="D114" s="9"/>
      <c r="F114" s="57"/>
    </row>
    <row r="115" spans="1:6" x14ac:dyDescent="0.2">
      <c r="A115" s="47" t="s">
        <v>807</v>
      </c>
      <c r="D115" s="9"/>
      <c r="F115" s="57"/>
    </row>
    <row r="116" spans="1:6" x14ac:dyDescent="0.2">
      <c r="A116" s="58"/>
      <c r="D116" s="9"/>
      <c r="F116" s="57"/>
    </row>
    <row r="117" spans="1:6" x14ac:dyDescent="0.2">
      <c r="A117" s="58"/>
      <c r="D117" s="9"/>
      <c r="F117" s="57"/>
    </row>
    <row r="118" spans="1:6" x14ac:dyDescent="0.2">
      <c r="A118" s="58"/>
      <c r="D118" s="9"/>
      <c r="F118" s="57"/>
    </row>
    <row r="119" spans="1:6" x14ac:dyDescent="0.2">
      <c r="A119" s="58"/>
      <c r="D119" s="9"/>
      <c r="F119" s="57"/>
    </row>
    <row r="120" spans="1:6" x14ac:dyDescent="0.2">
      <c r="A120" s="58"/>
      <c r="D120" s="9"/>
      <c r="F120" s="57"/>
    </row>
    <row r="121" spans="1:6" x14ac:dyDescent="0.2">
      <c r="A121" s="58"/>
      <c r="D121" s="9"/>
      <c r="F121" s="57"/>
    </row>
    <row r="122" spans="1:6" x14ac:dyDescent="0.2">
      <c r="A122" s="58"/>
      <c r="D122" s="9"/>
      <c r="F122" s="57"/>
    </row>
    <row r="123" spans="1:6" x14ac:dyDescent="0.2">
      <c r="A123" s="58"/>
      <c r="D123" s="9"/>
      <c r="F123" s="57"/>
    </row>
    <row r="124" spans="1:6" x14ac:dyDescent="0.2">
      <c r="A124" s="58"/>
      <c r="D124" s="9"/>
      <c r="F124" s="57"/>
    </row>
    <row r="125" spans="1:6" x14ac:dyDescent="0.2">
      <c r="A125" s="58"/>
      <c r="D125" s="9"/>
      <c r="F125" s="57"/>
    </row>
    <row r="126" spans="1:6" x14ac:dyDescent="0.2">
      <c r="A126" s="58"/>
      <c r="D126" s="9"/>
      <c r="F126" s="57"/>
    </row>
    <row r="127" spans="1:6" x14ac:dyDescent="0.2">
      <c r="A127" s="58"/>
      <c r="D127" s="9"/>
      <c r="F127" s="57"/>
    </row>
    <row r="128" spans="1:6" x14ac:dyDescent="0.2">
      <c r="D128" s="9"/>
      <c r="F128" s="57"/>
    </row>
    <row r="129" spans="4:6" x14ac:dyDescent="0.2">
      <c r="D129" s="9"/>
      <c r="F129" s="57"/>
    </row>
    <row r="130" spans="4:6" x14ac:dyDescent="0.2">
      <c r="D130" s="9"/>
      <c r="F130" s="57"/>
    </row>
  </sheetData>
  <mergeCells count="1">
    <mergeCell ref="A1:F1"/>
  </mergeCells>
  <conditionalFormatting sqref="F2:F3 F5:F96 F131:F65540">
    <cfRule type="cellIs" dxfId="40" priority="3" stopIfTrue="1" operator="between">
      <formula>0.009</formula>
      <formula>-0.009</formula>
    </cfRule>
  </conditionalFormatting>
  <conditionalFormatting sqref="F129:F130">
    <cfRule type="cellIs" dxfId="39" priority="2" stopIfTrue="1" operator="between">
      <formula>0.009</formula>
      <formula>-0.009</formula>
    </cfRule>
  </conditionalFormatting>
  <conditionalFormatting sqref="F97:F128">
    <cfRule type="cellIs" dxfId="38" priority="1" stopIfTrue="1" operator="between">
      <formula>0.009</formula>
      <formula>-0.009</formula>
    </cfRule>
  </conditionalFormatting>
  <hyperlinks>
    <hyperlink ref="A95" r:id="rId1" xr:uid="{00000000-0004-0000-20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7"/>
  <sheetViews>
    <sheetView workbookViewId="0">
      <selection sqref="A1:E1"/>
    </sheetView>
  </sheetViews>
  <sheetFormatPr defaultColWidth="9.109375" defaultRowHeight="10.199999999999999" x14ac:dyDescent="0.2"/>
  <cols>
    <col min="1" max="1" width="36.88671875" style="9" bestFit="1" customWidth="1"/>
    <col min="2" max="2" width="33.5546875" style="9" bestFit="1" customWidth="1"/>
    <col min="3" max="3" width="18.88671875" style="9" bestFit="1" customWidth="1"/>
    <col min="4" max="4" width="23" style="10" bestFit="1" customWidth="1"/>
    <col min="5" max="5" width="23" style="13" bestFit="1" customWidth="1"/>
    <col min="6" max="6" width="13.5546875" style="14" bestFit="1" customWidth="1"/>
    <col min="7" max="16384" width="9.109375" style="9"/>
  </cols>
  <sheetData>
    <row r="1" spans="1:8" s="1" customFormat="1" ht="15" customHeight="1" x14ac:dyDescent="0.2">
      <c r="A1" s="80" t="s">
        <v>23</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350</v>
      </c>
      <c r="B5" s="22"/>
      <c r="C5" s="23"/>
      <c r="D5" s="24"/>
      <c r="E5" s="25"/>
      <c r="F5" s="9"/>
    </row>
    <row r="6" spans="1:8" x14ac:dyDescent="0.2">
      <c r="A6" s="27" t="s">
        <v>688</v>
      </c>
      <c r="B6" s="27" t="s">
        <v>687</v>
      </c>
      <c r="C6" s="31">
        <v>6411330.5829999996</v>
      </c>
      <c r="D6" s="29">
        <v>421476.4423</v>
      </c>
      <c r="E6" s="30">
        <v>100.002270604578</v>
      </c>
      <c r="F6" s="9"/>
    </row>
    <row r="7" spans="1:8" x14ac:dyDescent="0.2">
      <c r="A7" s="26" t="s">
        <v>33</v>
      </c>
      <c r="B7" s="26"/>
      <c r="C7" s="32"/>
      <c r="D7" s="33">
        <f>SUM(D6:D6)</f>
        <v>421476.4423</v>
      </c>
      <c r="E7" s="34">
        <f>SUM(E6:E6)</f>
        <v>100.002270604578</v>
      </c>
      <c r="F7" s="18"/>
      <c r="G7" s="18"/>
      <c r="H7" s="18"/>
    </row>
    <row r="8" spans="1:8" x14ac:dyDescent="0.2">
      <c r="A8" s="27"/>
      <c r="B8" s="27"/>
      <c r="C8" s="28"/>
      <c r="D8" s="29"/>
      <c r="E8" s="30"/>
      <c r="F8" s="9"/>
    </row>
    <row r="9" spans="1:8" x14ac:dyDescent="0.2">
      <c r="A9" s="26" t="s">
        <v>35</v>
      </c>
      <c r="B9" s="26"/>
      <c r="C9" s="32"/>
      <c r="D9" s="33">
        <f>D7</f>
        <v>421476.4423</v>
      </c>
      <c r="E9" s="34">
        <f>E7</f>
        <v>100.002270604578</v>
      </c>
      <c r="F9" s="18"/>
      <c r="G9" s="18"/>
      <c r="H9" s="18"/>
    </row>
    <row r="10" spans="1:8" x14ac:dyDescent="0.2">
      <c r="A10" s="26"/>
      <c r="B10" s="26"/>
      <c r="C10" s="32"/>
      <c r="D10" s="33"/>
      <c r="E10" s="34"/>
      <c r="F10" s="18"/>
      <c r="G10" s="18"/>
      <c r="H10" s="18"/>
    </row>
    <row r="11" spans="1:8" x14ac:dyDescent="0.2">
      <c r="A11" s="26" t="s">
        <v>37</v>
      </c>
      <c r="B11" s="26"/>
      <c r="C11" s="32"/>
      <c r="D11" s="33">
        <f>D13-(D7)</f>
        <v>-9.5698460999992676</v>
      </c>
      <c r="E11" s="33">
        <f>E13-(E7)</f>
        <v>-2.2706045780012118E-3</v>
      </c>
      <c r="F11" s="18"/>
      <c r="G11" s="18"/>
      <c r="H11" s="18"/>
    </row>
    <row r="12" spans="1:8" x14ac:dyDescent="0.2">
      <c r="A12" s="26"/>
      <c r="B12" s="26"/>
      <c r="C12" s="32"/>
      <c r="D12" s="33"/>
      <c r="E12" s="34"/>
      <c r="F12" s="18"/>
      <c r="G12" s="18"/>
      <c r="H12" s="18"/>
    </row>
    <row r="13" spans="1:8" x14ac:dyDescent="0.2">
      <c r="A13" s="35" t="s">
        <v>36</v>
      </c>
      <c r="B13" s="35"/>
      <c r="C13" s="36"/>
      <c r="D13" s="37">
        <v>421466.8724539</v>
      </c>
      <c r="E13" s="38">
        <v>100</v>
      </c>
      <c r="F13" s="18"/>
      <c r="G13" s="18"/>
      <c r="H13" s="18"/>
    </row>
    <row r="16" spans="1:8" x14ac:dyDescent="0.2">
      <c r="A16" s="18" t="s">
        <v>39</v>
      </c>
    </row>
    <row r="17" spans="1:6" x14ac:dyDescent="0.2">
      <c r="A17" s="18" t="s">
        <v>40</v>
      </c>
    </row>
    <row r="18" spans="1:6" x14ac:dyDescent="0.2">
      <c r="A18" s="18" t="s">
        <v>41</v>
      </c>
      <c r="B18" s="18"/>
      <c r="C18" s="39" t="s">
        <v>43</v>
      </c>
      <c r="D18" s="41" t="s">
        <v>42</v>
      </c>
    </row>
    <row r="19" spans="1:6" x14ac:dyDescent="0.2">
      <c r="A19" s="9" t="s">
        <v>66</v>
      </c>
      <c r="C19" s="40">
        <v>51.274900000000002</v>
      </c>
      <c r="D19" s="40">
        <v>60.785299999999999</v>
      </c>
    </row>
    <row r="20" spans="1:6" x14ac:dyDescent="0.2">
      <c r="A20" s="9" t="s">
        <v>72</v>
      </c>
      <c r="C20" s="40">
        <v>51.274900000000002</v>
      </c>
      <c r="D20" s="40">
        <v>60.785299999999999</v>
      </c>
    </row>
    <row r="21" spans="1:6" x14ac:dyDescent="0.2">
      <c r="A21" s="9" t="s">
        <v>69</v>
      </c>
      <c r="C21" s="40">
        <v>55.630200000000002</v>
      </c>
      <c r="D21" s="40">
        <v>66.2941</v>
      </c>
    </row>
    <row r="22" spans="1:6" x14ac:dyDescent="0.2">
      <c r="A22" s="9" t="s">
        <v>73</v>
      </c>
      <c r="C22" s="40">
        <v>55.630200000000002</v>
      </c>
      <c r="D22" s="40">
        <v>66.2941</v>
      </c>
    </row>
    <row r="24" spans="1:6" x14ac:dyDescent="0.2">
      <c r="A24" s="9" t="s">
        <v>44</v>
      </c>
    </row>
    <row r="26" spans="1:6" x14ac:dyDescent="0.2">
      <c r="A26" s="18" t="s">
        <v>45</v>
      </c>
      <c r="D26" s="41" t="s">
        <v>46</v>
      </c>
    </row>
    <row r="28" spans="1:6" x14ac:dyDescent="0.2">
      <c r="A28" s="18" t="s">
        <v>209</v>
      </c>
      <c r="D28" s="45">
        <v>3.0999999999999999E-3</v>
      </c>
    </row>
    <row r="30" spans="1:6" x14ac:dyDescent="0.2">
      <c r="A30" s="18" t="s">
        <v>1202</v>
      </c>
      <c r="D30" s="9"/>
      <c r="F30" s="9"/>
    </row>
    <row r="31" spans="1:6" x14ac:dyDescent="0.2">
      <c r="A31" s="49"/>
      <c r="D31" s="9"/>
      <c r="F31" s="9"/>
    </row>
    <row r="32" spans="1:6" x14ac:dyDescent="0.2">
      <c r="A32" s="47" t="s">
        <v>805</v>
      </c>
      <c r="D32" s="9"/>
      <c r="F32" s="9"/>
    </row>
    <row r="33" spans="1:6" x14ac:dyDescent="0.2">
      <c r="A33" s="61"/>
      <c r="D33" s="9"/>
      <c r="F33" s="9"/>
    </row>
    <row r="34" spans="1:6" x14ac:dyDescent="0.2">
      <c r="A34" s="58"/>
      <c r="D34" s="9"/>
      <c r="F34" s="9"/>
    </row>
    <row r="35" spans="1:6" x14ac:dyDescent="0.2">
      <c r="A35" s="58"/>
      <c r="D35" s="9"/>
      <c r="F35" s="9"/>
    </row>
    <row r="36" spans="1:6" x14ac:dyDescent="0.2">
      <c r="A36" s="58"/>
      <c r="D36" s="9"/>
      <c r="F36" s="9"/>
    </row>
    <row r="37" spans="1:6" x14ac:dyDescent="0.2">
      <c r="A37" s="58"/>
      <c r="D37" s="9"/>
      <c r="F37" s="9"/>
    </row>
    <row r="38" spans="1:6" x14ac:dyDescent="0.2">
      <c r="A38" s="58"/>
      <c r="D38" s="9"/>
      <c r="F38" s="9"/>
    </row>
    <row r="39" spans="1:6" x14ac:dyDescent="0.2">
      <c r="A39" s="58"/>
      <c r="D39" s="9"/>
      <c r="F39" s="9"/>
    </row>
    <row r="40" spans="1:6" x14ac:dyDescent="0.2">
      <c r="A40" s="58"/>
      <c r="D40" s="9"/>
      <c r="F40" s="9"/>
    </row>
    <row r="41" spans="1:6" x14ac:dyDescent="0.2">
      <c r="A41" s="58"/>
      <c r="D41" s="9"/>
      <c r="F41" s="9"/>
    </row>
    <row r="42" spans="1:6" x14ac:dyDescent="0.2">
      <c r="A42" s="58"/>
      <c r="D42" s="9"/>
      <c r="F42" s="9"/>
    </row>
    <row r="43" spans="1:6" x14ac:dyDescent="0.2">
      <c r="A43" s="58"/>
      <c r="D43" s="9"/>
      <c r="F43" s="9"/>
    </row>
    <row r="44" spans="1:6" x14ac:dyDescent="0.2">
      <c r="A44" s="58"/>
      <c r="D44" s="9"/>
      <c r="F44" s="9"/>
    </row>
    <row r="45" spans="1:6" x14ac:dyDescent="0.2">
      <c r="A45" s="58"/>
      <c r="D45" s="9"/>
      <c r="F45" s="9"/>
    </row>
    <row r="46" spans="1:6" x14ac:dyDescent="0.2">
      <c r="A46" s="47" t="s">
        <v>1209</v>
      </c>
      <c r="D46" s="9"/>
      <c r="F46" s="9"/>
    </row>
    <row r="47" spans="1:6" x14ac:dyDescent="0.2">
      <c r="A47" s="58"/>
      <c r="D47" s="9"/>
      <c r="F47" s="9"/>
    </row>
    <row r="48" spans="1:6" x14ac:dyDescent="0.2">
      <c r="A48" s="47" t="s">
        <v>807</v>
      </c>
      <c r="D48" s="9"/>
      <c r="F48" s="9"/>
    </row>
    <row r="49" spans="1:6" x14ac:dyDescent="0.2">
      <c r="A49" s="58"/>
      <c r="D49" s="9"/>
      <c r="F49" s="9"/>
    </row>
    <row r="50" spans="1:6" x14ac:dyDescent="0.2">
      <c r="A50" s="58"/>
      <c r="D50" s="9"/>
      <c r="F50" s="9"/>
    </row>
    <row r="51" spans="1:6" x14ac:dyDescent="0.2">
      <c r="A51" s="58"/>
      <c r="D51" s="9"/>
      <c r="F51" s="9"/>
    </row>
    <row r="52" spans="1:6" x14ac:dyDescent="0.2">
      <c r="A52" s="58"/>
      <c r="D52" s="9"/>
      <c r="F52" s="9"/>
    </row>
    <row r="53" spans="1:6" x14ac:dyDescent="0.2">
      <c r="A53" s="58"/>
      <c r="D53" s="9"/>
      <c r="F53" s="9"/>
    </row>
    <row r="54" spans="1:6" x14ac:dyDescent="0.2">
      <c r="A54" s="58"/>
      <c r="D54" s="9"/>
      <c r="F54" s="9"/>
    </row>
    <row r="55" spans="1:6" x14ac:dyDescent="0.2">
      <c r="A55" s="58"/>
      <c r="D55" s="9"/>
      <c r="F55" s="9"/>
    </row>
    <row r="56" spans="1:6" x14ac:dyDescent="0.2">
      <c r="A56" s="58"/>
      <c r="D56" s="9"/>
      <c r="F56" s="9"/>
    </row>
    <row r="57" spans="1:6" x14ac:dyDescent="0.2">
      <c r="A57" s="58"/>
      <c r="D57" s="9"/>
      <c r="F57" s="9"/>
    </row>
    <row r="58" spans="1:6" x14ac:dyDescent="0.2">
      <c r="A58" s="58"/>
      <c r="D58" s="9"/>
      <c r="F58" s="9"/>
    </row>
    <row r="59" spans="1:6" x14ac:dyDescent="0.2">
      <c r="A59" s="58"/>
      <c r="D59" s="9"/>
      <c r="F59" s="9"/>
    </row>
    <row r="60" spans="1:6" x14ac:dyDescent="0.2">
      <c r="A60" s="58"/>
      <c r="D60" s="9"/>
      <c r="F60" s="9"/>
    </row>
    <row r="61" spans="1:6" x14ac:dyDescent="0.2">
      <c r="D61" s="9"/>
      <c r="F61" s="9"/>
    </row>
    <row r="62" spans="1:6" x14ac:dyDescent="0.2">
      <c r="D62" s="9"/>
      <c r="F62" s="9"/>
    </row>
    <row r="63" spans="1:6" x14ac:dyDescent="0.2">
      <c r="D63" s="9"/>
      <c r="F63" s="9"/>
    </row>
    <row r="64" spans="1:6" x14ac:dyDescent="0.2">
      <c r="D64" s="9"/>
      <c r="F64" s="9"/>
    </row>
    <row r="65" spans="4:6" x14ac:dyDescent="0.2">
      <c r="D65" s="9"/>
      <c r="F65" s="9"/>
    </row>
    <row r="66" spans="4:6" x14ac:dyDescent="0.2">
      <c r="D66" s="9"/>
      <c r="F66" s="9"/>
    </row>
    <row r="67" spans="4:6" x14ac:dyDescent="0.2">
      <c r="D67" s="9"/>
      <c r="F67" s="9"/>
    </row>
  </sheetData>
  <mergeCells count="1">
    <mergeCell ref="A1:E1"/>
  </mergeCells>
  <conditionalFormatting sqref="F2:F3 E5:E10 F14:F29 E12:E13 F68:F65534">
    <cfRule type="cellIs" dxfId="37"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7"/>
  <sheetViews>
    <sheetView workbookViewId="0">
      <selection sqref="A1:E1"/>
    </sheetView>
  </sheetViews>
  <sheetFormatPr defaultColWidth="9.109375" defaultRowHeight="10.199999999999999" x14ac:dyDescent="0.2"/>
  <cols>
    <col min="1" max="1" width="36.88671875" style="9" bestFit="1" customWidth="1"/>
    <col min="2" max="2" width="39.33203125" style="9" bestFit="1" customWidth="1"/>
    <col min="3" max="3" width="18.88671875" style="9" bestFit="1" customWidth="1"/>
    <col min="4" max="4" width="23" style="10" bestFit="1" customWidth="1"/>
    <col min="5" max="5" width="13.5546875" style="13" customWidth="1"/>
    <col min="6" max="6" width="13.5546875" style="14" bestFit="1" customWidth="1"/>
    <col min="7" max="16384" width="9.109375" style="9"/>
  </cols>
  <sheetData>
    <row r="1" spans="1:8" s="1" customFormat="1" ht="15" customHeight="1" x14ac:dyDescent="0.2">
      <c r="A1" s="80" t="s">
        <v>734</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350</v>
      </c>
      <c r="B5" s="22"/>
      <c r="C5" s="23"/>
      <c r="D5" s="24"/>
      <c r="E5" s="25"/>
      <c r="F5" s="9"/>
    </row>
    <row r="6" spans="1:8" x14ac:dyDescent="0.2">
      <c r="A6" s="27" t="s">
        <v>690</v>
      </c>
      <c r="B6" s="27" t="s">
        <v>689</v>
      </c>
      <c r="C6" s="31">
        <v>90180.206000000006</v>
      </c>
      <c r="D6" s="29">
        <v>2219.897786</v>
      </c>
      <c r="E6" s="30">
        <v>98.893025715278</v>
      </c>
      <c r="F6" s="9"/>
    </row>
    <row r="7" spans="1:8" x14ac:dyDescent="0.2">
      <c r="A7" s="26" t="s">
        <v>33</v>
      </c>
      <c r="B7" s="26"/>
      <c r="C7" s="32"/>
      <c r="D7" s="33">
        <f>SUM(D6:D6)</f>
        <v>2219.897786</v>
      </c>
      <c r="E7" s="34">
        <f>SUM(E6:E6)</f>
        <v>98.893025715278</v>
      </c>
      <c r="F7" s="18"/>
      <c r="G7" s="18"/>
      <c r="H7" s="18"/>
    </row>
    <row r="8" spans="1:8" x14ac:dyDescent="0.2">
      <c r="A8" s="27"/>
      <c r="B8" s="27"/>
      <c r="C8" s="28"/>
      <c r="D8" s="29"/>
      <c r="E8" s="30"/>
      <c r="F8" s="9"/>
    </row>
    <row r="9" spans="1:8" x14ac:dyDescent="0.2">
      <c r="A9" s="26" t="s">
        <v>35</v>
      </c>
      <c r="B9" s="26"/>
      <c r="C9" s="32"/>
      <c r="D9" s="33">
        <f>D7</f>
        <v>2219.897786</v>
      </c>
      <c r="E9" s="34">
        <f>E7</f>
        <v>98.893025715278</v>
      </c>
      <c r="F9" s="18"/>
      <c r="G9" s="18"/>
      <c r="H9" s="18"/>
    </row>
    <row r="10" spans="1:8" x14ac:dyDescent="0.2">
      <c r="A10" s="26"/>
      <c r="B10" s="26"/>
      <c r="C10" s="32"/>
      <c r="D10" s="33"/>
      <c r="E10" s="34"/>
      <c r="F10" s="18"/>
      <c r="G10" s="18"/>
      <c r="H10" s="18"/>
    </row>
    <row r="11" spans="1:8" x14ac:dyDescent="0.2">
      <c r="A11" s="26" t="s">
        <v>37</v>
      </c>
      <c r="B11" s="26"/>
      <c r="C11" s="32"/>
      <c r="D11" s="33">
        <f>D13-(D7)</f>
        <v>24.848767099999804</v>
      </c>
      <c r="E11" s="34">
        <f>E13-(E7)</f>
        <v>1.1069742847219999</v>
      </c>
      <c r="F11" s="18"/>
      <c r="G11" s="18"/>
      <c r="H11" s="18"/>
    </row>
    <row r="12" spans="1:8" x14ac:dyDescent="0.2">
      <c r="A12" s="26"/>
      <c r="B12" s="26"/>
      <c r="C12" s="32"/>
      <c r="D12" s="33"/>
      <c r="E12" s="34"/>
      <c r="F12" s="18"/>
      <c r="G12" s="18"/>
      <c r="H12" s="18"/>
    </row>
    <row r="13" spans="1:8" x14ac:dyDescent="0.2">
      <c r="A13" s="35" t="s">
        <v>36</v>
      </c>
      <c r="B13" s="35"/>
      <c r="C13" s="36"/>
      <c r="D13" s="37">
        <v>2244.7465530999998</v>
      </c>
      <c r="E13" s="38">
        <v>100</v>
      </c>
      <c r="F13" s="18"/>
      <c r="G13" s="18"/>
      <c r="H13" s="18"/>
    </row>
    <row r="16" spans="1:8" x14ac:dyDescent="0.2">
      <c r="A16" s="18" t="s">
        <v>39</v>
      </c>
    </row>
    <row r="17" spans="1:6" x14ac:dyDescent="0.2">
      <c r="A17" s="18" t="s">
        <v>40</v>
      </c>
    </row>
    <row r="18" spans="1:6" x14ac:dyDescent="0.2">
      <c r="A18" s="18" t="s">
        <v>41</v>
      </c>
      <c r="B18" s="18"/>
      <c r="C18" s="39" t="s">
        <v>43</v>
      </c>
      <c r="D18" s="41" t="s">
        <v>42</v>
      </c>
    </row>
    <row r="19" spans="1:6" x14ac:dyDescent="0.2">
      <c r="A19" s="9" t="s">
        <v>66</v>
      </c>
      <c r="C19" s="40">
        <v>9.7984000000000009</v>
      </c>
      <c r="D19" s="40">
        <v>9.1704000000000008</v>
      </c>
    </row>
    <row r="20" spans="1:6" x14ac:dyDescent="0.2">
      <c r="A20" s="9" t="s">
        <v>72</v>
      </c>
      <c r="C20" s="40">
        <v>9.7984000000000009</v>
      </c>
      <c r="D20" s="40">
        <v>9.1704000000000008</v>
      </c>
    </row>
    <row r="21" spans="1:6" x14ac:dyDescent="0.2">
      <c r="A21" s="9" t="s">
        <v>69</v>
      </c>
      <c r="C21" s="40">
        <v>10.6462</v>
      </c>
      <c r="D21" s="40">
        <v>10.0114</v>
      </c>
    </row>
    <row r="22" spans="1:6" x14ac:dyDescent="0.2">
      <c r="A22" s="9" t="s">
        <v>73</v>
      </c>
      <c r="C22" s="40">
        <v>10.6462</v>
      </c>
      <c r="D22" s="40">
        <v>10.0114</v>
      </c>
    </row>
    <row r="24" spans="1:6" x14ac:dyDescent="0.2">
      <c r="A24" s="9" t="s">
        <v>44</v>
      </c>
    </row>
    <row r="26" spans="1:6" x14ac:dyDescent="0.2">
      <c r="A26" s="18" t="s">
        <v>45</v>
      </c>
      <c r="D26" s="41" t="s">
        <v>46</v>
      </c>
    </row>
    <row r="28" spans="1:6" x14ac:dyDescent="0.2">
      <c r="A28" s="18" t="s">
        <v>209</v>
      </c>
      <c r="D28" s="45">
        <v>5.2499999999999998E-2</v>
      </c>
    </row>
    <row r="30" spans="1:6" x14ac:dyDescent="0.2">
      <c r="A30" s="18" t="s">
        <v>1202</v>
      </c>
      <c r="D30" s="9"/>
      <c r="F30" s="9"/>
    </row>
    <row r="31" spans="1:6" x14ac:dyDescent="0.2">
      <c r="A31" s="49"/>
      <c r="D31" s="9"/>
      <c r="F31" s="9"/>
    </row>
    <row r="32" spans="1:6" x14ac:dyDescent="0.2">
      <c r="A32" s="47" t="s">
        <v>805</v>
      </c>
      <c r="D32" s="9"/>
      <c r="F32" s="9"/>
    </row>
    <row r="33" spans="1:6" x14ac:dyDescent="0.2">
      <c r="A33" s="61"/>
      <c r="D33" s="9"/>
      <c r="F33" s="9"/>
    </row>
    <row r="34" spans="1:6" x14ac:dyDescent="0.2">
      <c r="A34" s="58"/>
      <c r="D34" s="9"/>
      <c r="F34" s="9"/>
    </row>
    <row r="35" spans="1:6" x14ac:dyDescent="0.2">
      <c r="A35" s="58"/>
      <c r="D35" s="9"/>
      <c r="F35" s="9"/>
    </row>
    <row r="36" spans="1:6" x14ac:dyDescent="0.2">
      <c r="A36" s="58"/>
      <c r="D36" s="9"/>
      <c r="F36" s="9"/>
    </row>
    <row r="37" spans="1:6" x14ac:dyDescent="0.2">
      <c r="A37" s="58"/>
      <c r="D37" s="9"/>
      <c r="F37" s="9"/>
    </row>
    <row r="38" spans="1:6" x14ac:dyDescent="0.2">
      <c r="A38" s="58"/>
      <c r="D38" s="9"/>
      <c r="F38" s="9"/>
    </row>
    <row r="39" spans="1:6" x14ac:dyDescent="0.2">
      <c r="A39" s="58"/>
      <c r="D39" s="9"/>
      <c r="F39" s="9"/>
    </row>
    <row r="40" spans="1:6" x14ac:dyDescent="0.2">
      <c r="A40" s="58"/>
      <c r="D40" s="9"/>
      <c r="F40" s="9"/>
    </row>
    <row r="41" spans="1:6" x14ac:dyDescent="0.2">
      <c r="A41" s="58"/>
      <c r="D41" s="9"/>
      <c r="F41" s="9"/>
    </row>
    <row r="42" spans="1:6" x14ac:dyDescent="0.2">
      <c r="A42" s="58"/>
      <c r="D42" s="9"/>
      <c r="F42" s="9"/>
    </row>
    <row r="43" spans="1:6" x14ac:dyDescent="0.2">
      <c r="A43" s="58"/>
      <c r="D43" s="9"/>
      <c r="F43" s="9"/>
    </row>
    <row r="44" spans="1:6" x14ac:dyDescent="0.2">
      <c r="A44" s="58"/>
      <c r="D44" s="9"/>
      <c r="F44" s="9"/>
    </row>
    <row r="45" spans="1:6" x14ac:dyDescent="0.2">
      <c r="A45" s="58"/>
      <c r="D45" s="9"/>
      <c r="F45" s="9"/>
    </row>
    <row r="46" spans="1:6" x14ac:dyDescent="0.2">
      <c r="A46" s="47" t="s">
        <v>1210</v>
      </c>
      <c r="D46" s="9"/>
      <c r="F46" s="9"/>
    </row>
    <row r="47" spans="1:6" x14ac:dyDescent="0.2">
      <c r="A47" s="58"/>
      <c r="D47" s="9"/>
      <c r="F47" s="9"/>
    </row>
    <row r="48" spans="1:6" x14ac:dyDescent="0.2">
      <c r="A48" s="47" t="s">
        <v>807</v>
      </c>
      <c r="D48" s="9"/>
      <c r="F48" s="9"/>
    </row>
    <row r="49" spans="1:6" x14ac:dyDescent="0.2">
      <c r="A49" s="58"/>
      <c r="D49" s="9"/>
      <c r="F49" s="9"/>
    </row>
    <row r="50" spans="1:6" x14ac:dyDescent="0.2">
      <c r="A50" s="58"/>
      <c r="D50" s="9"/>
      <c r="F50" s="9"/>
    </row>
    <row r="51" spans="1:6" x14ac:dyDescent="0.2">
      <c r="A51" s="58"/>
      <c r="D51" s="9"/>
      <c r="F51" s="9"/>
    </row>
    <row r="52" spans="1:6" x14ac:dyDescent="0.2">
      <c r="A52" s="58"/>
      <c r="D52" s="9"/>
      <c r="F52" s="9"/>
    </row>
    <row r="53" spans="1:6" x14ac:dyDescent="0.2">
      <c r="A53" s="58"/>
      <c r="D53" s="9"/>
      <c r="F53" s="9"/>
    </row>
    <row r="54" spans="1:6" x14ac:dyDescent="0.2">
      <c r="A54" s="58"/>
      <c r="D54" s="9"/>
      <c r="F54" s="9"/>
    </row>
    <row r="55" spans="1:6" x14ac:dyDescent="0.2">
      <c r="A55" s="58"/>
      <c r="D55" s="9"/>
      <c r="F55" s="9"/>
    </row>
    <row r="56" spans="1:6" x14ac:dyDescent="0.2">
      <c r="A56" s="58"/>
      <c r="D56" s="9"/>
      <c r="F56" s="9"/>
    </row>
    <row r="57" spans="1:6" x14ac:dyDescent="0.2">
      <c r="A57" s="58"/>
      <c r="D57" s="9"/>
      <c r="F57" s="9"/>
    </row>
    <row r="58" spans="1:6" x14ac:dyDescent="0.2">
      <c r="A58" s="58"/>
      <c r="D58" s="9"/>
      <c r="F58" s="9"/>
    </row>
    <row r="59" spans="1:6" x14ac:dyDescent="0.2">
      <c r="A59" s="58"/>
      <c r="D59" s="9"/>
      <c r="F59" s="9"/>
    </row>
    <row r="60" spans="1:6" x14ac:dyDescent="0.2">
      <c r="A60" s="58"/>
      <c r="D60" s="9"/>
      <c r="F60" s="9"/>
    </row>
    <row r="61" spans="1:6" x14ac:dyDescent="0.2">
      <c r="D61" s="9"/>
      <c r="F61" s="9"/>
    </row>
    <row r="62" spans="1:6" x14ac:dyDescent="0.2">
      <c r="A62" s="49"/>
      <c r="D62" s="9"/>
      <c r="F62" s="9"/>
    </row>
    <row r="63" spans="1:6" x14ac:dyDescent="0.2">
      <c r="A63" s="18" t="s">
        <v>1211</v>
      </c>
      <c r="D63" s="9"/>
      <c r="F63" s="9"/>
    </row>
    <row r="64" spans="1:6" x14ac:dyDescent="0.2">
      <c r="D64" s="9"/>
      <c r="F64" s="9"/>
    </row>
    <row r="65" spans="4:6" x14ac:dyDescent="0.2">
      <c r="D65" s="9"/>
      <c r="F65" s="9"/>
    </row>
    <row r="66" spans="4:6" x14ac:dyDescent="0.2">
      <c r="D66" s="9"/>
      <c r="F66" s="9"/>
    </row>
    <row r="67" spans="4:6" x14ac:dyDescent="0.2">
      <c r="D67" s="9"/>
      <c r="F67" s="9"/>
    </row>
  </sheetData>
  <mergeCells count="1">
    <mergeCell ref="A1:E1"/>
  </mergeCells>
  <conditionalFormatting sqref="F2:F3 E5:E13 F14:F29 F68:F65534">
    <cfRule type="cellIs" dxfId="3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7"/>
  <sheetViews>
    <sheetView workbookViewId="0">
      <selection sqref="A1:E1"/>
    </sheetView>
  </sheetViews>
  <sheetFormatPr defaultColWidth="9.109375" defaultRowHeight="10.199999999999999" x14ac:dyDescent="0.2"/>
  <cols>
    <col min="1" max="1" width="36.88671875" style="9" bestFit="1" customWidth="1"/>
    <col min="2" max="2" width="50.6640625" style="9" customWidth="1"/>
    <col min="3" max="3" width="15.33203125" style="9" customWidth="1"/>
    <col min="4" max="4" width="23" style="10" bestFit="1" customWidth="1"/>
    <col min="5" max="5" width="13.5546875" style="13" customWidth="1"/>
    <col min="6" max="6" width="14.6640625" style="14" bestFit="1" customWidth="1"/>
    <col min="7" max="16384" width="9.109375" style="9"/>
  </cols>
  <sheetData>
    <row r="1" spans="1:8" s="1" customFormat="1" ht="15" customHeight="1" x14ac:dyDescent="0.2">
      <c r="A1" s="80" t="s">
        <v>24</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34</v>
      </c>
      <c r="B5" s="22"/>
      <c r="C5" s="23"/>
      <c r="D5" s="24"/>
      <c r="E5" s="25"/>
      <c r="F5" s="9"/>
    </row>
    <row r="6" spans="1:8" x14ac:dyDescent="0.2">
      <c r="A6" s="27" t="s">
        <v>692</v>
      </c>
      <c r="B6" s="27" t="s">
        <v>691</v>
      </c>
      <c r="C6" s="31">
        <v>229052.872</v>
      </c>
      <c r="D6" s="29">
        <v>1719.377367</v>
      </c>
      <c r="E6" s="30">
        <v>33.972884435816503</v>
      </c>
      <c r="F6" s="9"/>
    </row>
    <row r="7" spans="1:8" x14ac:dyDescent="0.2">
      <c r="A7" s="27" t="s">
        <v>694</v>
      </c>
      <c r="B7" s="27" t="s">
        <v>693</v>
      </c>
      <c r="C7" s="31">
        <v>3149103</v>
      </c>
      <c r="D7" s="29">
        <v>1307.1926550000001</v>
      </c>
      <c r="E7" s="30">
        <v>25.8285969421297</v>
      </c>
      <c r="F7" s="9"/>
    </row>
    <row r="8" spans="1:8" x14ac:dyDescent="0.2">
      <c r="A8" s="27" t="s">
        <v>696</v>
      </c>
      <c r="B8" s="27" t="s">
        <v>695</v>
      </c>
      <c r="C8" s="31">
        <v>5921.3509999999997</v>
      </c>
      <c r="D8" s="29">
        <v>187.170447</v>
      </c>
      <c r="E8" s="30">
        <v>3.6982689709507599</v>
      </c>
      <c r="F8" s="9"/>
    </row>
    <row r="9" spans="1:8" ht="20.399999999999999" x14ac:dyDescent="0.2">
      <c r="A9" s="27" t="s">
        <v>697</v>
      </c>
      <c r="B9" s="54" t="s">
        <v>735</v>
      </c>
      <c r="C9" s="31">
        <v>3091.27</v>
      </c>
      <c r="D9" s="29">
        <v>90.563793399999994</v>
      </c>
      <c r="E9" s="30">
        <v>1.78943456294046</v>
      </c>
      <c r="F9" s="9"/>
    </row>
    <row r="10" spans="1:8" ht="20.399999999999999" x14ac:dyDescent="0.2">
      <c r="A10" s="27" t="s">
        <v>698</v>
      </c>
      <c r="B10" s="54" t="s">
        <v>750</v>
      </c>
      <c r="C10" s="31">
        <v>23973.544999999998</v>
      </c>
      <c r="D10" s="29">
        <v>0</v>
      </c>
      <c r="E10" s="29">
        <v>0</v>
      </c>
      <c r="F10" s="9"/>
    </row>
    <row r="11" spans="1:8" ht="20.399999999999999" x14ac:dyDescent="0.2">
      <c r="A11" s="27" t="s">
        <v>700</v>
      </c>
      <c r="B11" s="54" t="s">
        <v>699</v>
      </c>
      <c r="C11" s="31">
        <v>20869.901999999998</v>
      </c>
      <c r="D11" s="29">
        <v>0</v>
      </c>
      <c r="E11" s="29">
        <v>0</v>
      </c>
      <c r="F11" s="9"/>
    </row>
    <row r="12" spans="1:8" x14ac:dyDescent="0.2">
      <c r="A12" s="26" t="s">
        <v>33</v>
      </c>
      <c r="B12" s="26"/>
      <c r="C12" s="32"/>
      <c r="D12" s="33">
        <f>SUM(D6:D11)</f>
        <v>3304.3042624</v>
      </c>
      <c r="E12" s="34">
        <f>SUM(E6:E11)</f>
        <v>65.289184911837424</v>
      </c>
      <c r="F12" s="18"/>
      <c r="G12" s="18"/>
      <c r="H12" s="18"/>
    </row>
    <row r="13" spans="1:8" x14ac:dyDescent="0.2">
      <c r="A13" s="27"/>
      <c r="B13" s="27"/>
      <c r="C13" s="28"/>
      <c r="D13" s="29"/>
      <c r="E13" s="30"/>
      <c r="F13" s="9"/>
    </row>
    <row r="14" spans="1:8" x14ac:dyDescent="0.2">
      <c r="A14" s="26" t="s">
        <v>35</v>
      </c>
      <c r="B14" s="26"/>
      <c r="C14" s="32"/>
      <c r="D14" s="33">
        <f>D12</f>
        <v>3304.3042624</v>
      </c>
      <c r="E14" s="34">
        <f>E12</f>
        <v>65.289184911837424</v>
      </c>
      <c r="F14" s="18"/>
      <c r="G14" s="18"/>
      <c r="H14" s="18"/>
    </row>
    <row r="15" spans="1:8" x14ac:dyDescent="0.2">
      <c r="A15" s="26"/>
      <c r="B15" s="26"/>
      <c r="C15" s="32"/>
      <c r="D15" s="33"/>
      <c r="E15" s="34"/>
      <c r="F15" s="18"/>
      <c r="G15" s="18"/>
      <c r="H15" s="18"/>
    </row>
    <row r="16" spans="1:8" x14ac:dyDescent="0.2">
      <c r="A16" s="26" t="s">
        <v>37</v>
      </c>
      <c r="B16" s="26"/>
      <c r="C16" s="32"/>
      <c r="D16" s="33">
        <f>D18-(D12)</f>
        <v>1756.7242477</v>
      </c>
      <c r="E16" s="34">
        <f>E18-(E12)</f>
        <v>34.710815088162576</v>
      </c>
      <c r="F16" s="18"/>
      <c r="G16" s="18"/>
      <c r="H16" s="18"/>
    </row>
    <row r="17" spans="1:8" x14ac:dyDescent="0.2">
      <c r="A17" s="26"/>
      <c r="B17" s="26"/>
      <c r="C17" s="32"/>
      <c r="D17" s="33"/>
      <c r="E17" s="34"/>
      <c r="F17" s="18"/>
      <c r="G17" s="18"/>
      <c r="H17" s="18"/>
    </row>
    <row r="18" spans="1:8" x14ac:dyDescent="0.2">
      <c r="A18" s="35" t="s">
        <v>36</v>
      </c>
      <c r="B18" s="35"/>
      <c r="C18" s="36"/>
      <c r="D18" s="37">
        <v>5061.0285100999999</v>
      </c>
      <c r="E18" s="38">
        <v>100</v>
      </c>
      <c r="F18" s="18"/>
      <c r="G18" s="18"/>
      <c r="H18" s="18"/>
    </row>
    <row r="19" spans="1:8" x14ac:dyDescent="0.2">
      <c r="F19" s="20"/>
    </row>
    <row r="20" spans="1:8" x14ac:dyDescent="0.2">
      <c r="A20" s="18" t="s">
        <v>736</v>
      </c>
    </row>
    <row r="21" spans="1:8" ht="23.25" customHeight="1" x14ac:dyDescent="0.3">
      <c r="A21" s="84" t="s">
        <v>737</v>
      </c>
      <c r="B21" s="85"/>
      <c r="C21" s="85"/>
      <c r="D21" s="85"/>
      <c r="E21" s="85"/>
    </row>
    <row r="23" spans="1:8" x14ac:dyDescent="0.2">
      <c r="A23" s="18" t="s">
        <v>39</v>
      </c>
    </row>
    <row r="24" spans="1:8" x14ac:dyDescent="0.2">
      <c r="A24" s="18" t="s">
        <v>40</v>
      </c>
    </row>
    <row r="25" spans="1:8" x14ac:dyDescent="0.2">
      <c r="A25" s="18" t="s">
        <v>41</v>
      </c>
      <c r="B25" s="18"/>
      <c r="C25" s="39" t="s">
        <v>43</v>
      </c>
      <c r="D25" s="41" t="s">
        <v>42</v>
      </c>
    </row>
    <row r="26" spans="1:8" x14ac:dyDescent="0.2">
      <c r="A26" s="9" t="s">
        <v>66</v>
      </c>
      <c r="C26" s="40">
        <v>12.7606</v>
      </c>
      <c r="D26" s="40">
        <v>14.110900000000001</v>
      </c>
    </row>
    <row r="27" spans="1:8" x14ac:dyDescent="0.2">
      <c r="A27" s="9" t="s">
        <v>72</v>
      </c>
      <c r="C27" s="40">
        <v>12.7606</v>
      </c>
      <c r="D27" s="40">
        <v>14.110900000000001</v>
      </c>
    </row>
    <row r="28" spans="1:8" x14ac:dyDescent="0.2">
      <c r="A28" s="9" t="s">
        <v>69</v>
      </c>
      <c r="C28" s="40">
        <v>13.8284</v>
      </c>
      <c r="D28" s="40">
        <v>15.372999999999999</v>
      </c>
    </row>
    <row r="29" spans="1:8" x14ac:dyDescent="0.2">
      <c r="A29" s="9" t="s">
        <v>73</v>
      </c>
      <c r="C29" s="40">
        <v>13.8284</v>
      </c>
      <c r="D29" s="40">
        <v>15.372999999999999</v>
      </c>
    </row>
    <row r="31" spans="1:8" x14ac:dyDescent="0.2">
      <c r="A31" s="9" t="s">
        <v>44</v>
      </c>
    </row>
    <row r="33" spans="1:6" x14ac:dyDescent="0.2">
      <c r="A33" s="18" t="s">
        <v>45</v>
      </c>
      <c r="D33" s="41" t="s">
        <v>46</v>
      </c>
    </row>
    <row r="35" spans="1:6" x14ac:dyDescent="0.2">
      <c r="A35" s="18" t="s">
        <v>209</v>
      </c>
      <c r="D35" s="45">
        <v>0.74150000000000005</v>
      </c>
    </row>
    <row r="37" spans="1:6" x14ac:dyDescent="0.2">
      <c r="A37" s="18" t="s">
        <v>48</v>
      </c>
      <c r="D37" s="41" t="s">
        <v>46</v>
      </c>
    </row>
    <row r="38" spans="1:6" x14ac:dyDescent="0.2">
      <c r="A38" s="9" t="s">
        <v>49</v>
      </c>
      <c r="D38" s="41"/>
    </row>
    <row r="39" spans="1:6" x14ac:dyDescent="0.2">
      <c r="A39" s="49" t="s">
        <v>726</v>
      </c>
      <c r="D39" s="41"/>
    </row>
    <row r="41" spans="1:6" x14ac:dyDescent="0.2">
      <c r="A41" s="47" t="s">
        <v>805</v>
      </c>
      <c r="D41" s="9"/>
      <c r="F41" s="9"/>
    </row>
    <row r="42" spans="1:6" x14ac:dyDescent="0.2">
      <c r="A42" s="61"/>
      <c r="D42" s="9"/>
      <c r="F42" s="9"/>
    </row>
    <row r="43" spans="1:6" x14ac:dyDescent="0.2">
      <c r="A43" s="58"/>
      <c r="D43" s="9"/>
      <c r="F43" s="9"/>
    </row>
    <row r="44" spans="1:6" x14ac:dyDescent="0.2">
      <c r="A44" s="58"/>
      <c r="D44" s="9"/>
      <c r="F44" s="9"/>
    </row>
    <row r="45" spans="1:6" x14ac:dyDescent="0.2">
      <c r="A45" s="58"/>
      <c r="D45" s="9"/>
      <c r="F45" s="9"/>
    </row>
    <row r="46" spans="1:6" x14ac:dyDescent="0.2">
      <c r="A46" s="58"/>
      <c r="D46" s="9"/>
      <c r="F46" s="9"/>
    </row>
    <row r="47" spans="1:6" x14ac:dyDescent="0.2">
      <c r="A47" s="58"/>
      <c r="D47" s="9"/>
      <c r="F47" s="9"/>
    </row>
    <row r="48" spans="1:6" x14ac:dyDescent="0.2">
      <c r="A48" s="58"/>
      <c r="D48" s="9"/>
      <c r="F48" s="9"/>
    </row>
    <row r="49" spans="1:6" x14ac:dyDescent="0.2">
      <c r="A49" s="58"/>
      <c r="D49" s="9"/>
      <c r="F49" s="9"/>
    </row>
    <row r="50" spans="1:6" x14ac:dyDescent="0.2">
      <c r="A50" s="58"/>
      <c r="D50" s="9"/>
      <c r="F50" s="9"/>
    </row>
    <row r="51" spans="1:6" x14ac:dyDescent="0.2">
      <c r="A51" s="58"/>
      <c r="D51" s="9"/>
      <c r="F51" s="9"/>
    </row>
    <row r="52" spans="1:6" x14ac:dyDescent="0.2">
      <c r="A52" s="58"/>
      <c r="D52" s="9"/>
      <c r="F52" s="9"/>
    </row>
    <row r="53" spans="1:6" x14ac:dyDescent="0.2">
      <c r="A53" s="58"/>
      <c r="D53" s="9"/>
      <c r="F53" s="9"/>
    </row>
    <row r="54" spans="1:6" x14ac:dyDescent="0.2">
      <c r="A54" s="58"/>
      <c r="D54" s="9"/>
      <c r="F54" s="9"/>
    </row>
    <row r="55" spans="1:6" x14ac:dyDescent="0.2">
      <c r="A55" s="47" t="s">
        <v>1191</v>
      </c>
      <c r="D55" s="9"/>
      <c r="F55" s="9"/>
    </row>
    <row r="56" spans="1:6" x14ac:dyDescent="0.2">
      <c r="A56" s="58"/>
      <c r="D56" s="9"/>
      <c r="F56" s="9"/>
    </row>
    <row r="57" spans="1:6" x14ac:dyDescent="0.2">
      <c r="A57" s="47" t="s">
        <v>807</v>
      </c>
      <c r="D57" s="9"/>
      <c r="F57" s="9"/>
    </row>
    <row r="58" spans="1:6" x14ac:dyDescent="0.2">
      <c r="A58" s="58"/>
      <c r="D58" s="9"/>
      <c r="F58" s="9"/>
    </row>
    <row r="59" spans="1:6" x14ac:dyDescent="0.2">
      <c r="A59" s="58"/>
      <c r="D59" s="9"/>
      <c r="F59" s="9"/>
    </row>
    <row r="60" spans="1:6" x14ac:dyDescent="0.2">
      <c r="A60" s="58"/>
      <c r="D60" s="9"/>
      <c r="F60" s="9"/>
    </row>
    <row r="61" spans="1:6" x14ac:dyDescent="0.2">
      <c r="A61" s="58"/>
      <c r="D61" s="9"/>
      <c r="F61" s="9"/>
    </row>
    <row r="62" spans="1:6" x14ac:dyDescent="0.2">
      <c r="A62" s="58"/>
      <c r="D62" s="9"/>
      <c r="F62" s="9"/>
    </row>
    <row r="63" spans="1:6" x14ac:dyDescent="0.2">
      <c r="A63" s="58"/>
      <c r="D63" s="9"/>
      <c r="F63" s="9"/>
    </row>
    <row r="64" spans="1:6" x14ac:dyDescent="0.2">
      <c r="A64" s="58"/>
      <c r="D64" s="9"/>
      <c r="F64" s="9"/>
    </row>
    <row r="65" spans="1:6" x14ac:dyDescent="0.2">
      <c r="A65" s="58"/>
      <c r="D65" s="9"/>
      <c r="F65" s="9"/>
    </row>
    <row r="66" spans="1:6" x14ac:dyDescent="0.2">
      <c r="A66" s="58"/>
      <c r="D66" s="9"/>
      <c r="F66" s="9"/>
    </row>
    <row r="67" spans="1:6" x14ac:dyDescent="0.2">
      <c r="A67" s="58"/>
      <c r="D67" s="9"/>
      <c r="F67" s="9"/>
    </row>
    <row r="68" spans="1:6" x14ac:dyDescent="0.2">
      <c r="A68" s="58"/>
      <c r="D68" s="9"/>
      <c r="F68" s="9"/>
    </row>
    <row r="69" spans="1:6" x14ac:dyDescent="0.2">
      <c r="A69" s="58"/>
      <c r="D69" s="9"/>
      <c r="F69" s="9"/>
    </row>
    <row r="70" spans="1:6" x14ac:dyDescent="0.2">
      <c r="D70" s="9"/>
      <c r="F70" s="9"/>
    </row>
    <row r="71" spans="1:6" x14ac:dyDescent="0.2">
      <c r="D71" s="9"/>
      <c r="F71" s="9"/>
    </row>
    <row r="72" spans="1:6" x14ac:dyDescent="0.2">
      <c r="D72" s="9"/>
      <c r="F72" s="9"/>
    </row>
    <row r="73" spans="1:6" x14ac:dyDescent="0.2">
      <c r="D73" s="9"/>
      <c r="F73" s="9"/>
    </row>
    <row r="74" spans="1:6" x14ac:dyDescent="0.2">
      <c r="D74" s="9"/>
      <c r="F74" s="9"/>
    </row>
    <row r="75" spans="1:6" x14ac:dyDescent="0.2">
      <c r="D75" s="9"/>
      <c r="F75" s="9"/>
    </row>
    <row r="76" spans="1:6" x14ac:dyDescent="0.2">
      <c r="D76" s="9"/>
      <c r="F76" s="9"/>
    </row>
    <row r="77" spans="1:6" x14ac:dyDescent="0.2">
      <c r="D77" s="9"/>
      <c r="F77" s="9"/>
    </row>
  </sheetData>
  <mergeCells count="2">
    <mergeCell ref="A21:E21"/>
    <mergeCell ref="A1:E1"/>
  </mergeCells>
  <conditionalFormatting sqref="F2:F3 F19:F40 E5:E9 E12:E18 F78:F65539">
    <cfRule type="cellIs" dxfId="35" priority="1" stopIfTrue="1" operator="between">
      <formula>0.009</formula>
      <formula>-0.009</formula>
    </cfRule>
  </conditionalFormatting>
  <hyperlinks>
    <hyperlink ref="A39" r:id="rId1" xr:uid="{00000000-0004-0000-23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77"/>
  <sheetViews>
    <sheetView workbookViewId="0">
      <selection sqref="A1:E1"/>
    </sheetView>
  </sheetViews>
  <sheetFormatPr defaultColWidth="9.109375" defaultRowHeight="10.199999999999999" x14ac:dyDescent="0.2"/>
  <cols>
    <col min="1" max="1" width="36.88671875" style="9" bestFit="1" customWidth="1"/>
    <col min="2" max="2" width="34.44140625" style="9" bestFit="1" customWidth="1"/>
    <col min="3" max="3" width="24.6640625" style="9" bestFit="1" customWidth="1"/>
    <col min="4" max="4" width="23" style="10" bestFit="1" customWidth="1"/>
    <col min="5" max="5" width="13.5546875" style="13" customWidth="1"/>
    <col min="6" max="6" width="13.5546875" style="14" bestFit="1" customWidth="1"/>
    <col min="7" max="16384" width="9.109375" style="9"/>
  </cols>
  <sheetData>
    <row r="1" spans="1:8" s="1" customFormat="1" ht="15" customHeight="1" x14ac:dyDescent="0.2">
      <c r="A1" s="80" t="s">
        <v>25</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34</v>
      </c>
      <c r="B5" s="22"/>
      <c r="C5" s="23"/>
      <c r="D5" s="24"/>
      <c r="E5" s="25"/>
      <c r="F5" s="9"/>
    </row>
    <row r="6" spans="1:8" x14ac:dyDescent="0.2">
      <c r="A6" s="27" t="s">
        <v>702</v>
      </c>
      <c r="B6" s="27" t="s">
        <v>701</v>
      </c>
      <c r="C6" s="31">
        <v>3773277.3939999999</v>
      </c>
      <c r="D6" s="29">
        <v>1545.7306309999999</v>
      </c>
      <c r="E6" s="30">
        <v>79.532754897531603</v>
      </c>
      <c r="F6" s="9"/>
    </row>
    <row r="7" spans="1:8" x14ac:dyDescent="0.2">
      <c r="A7" s="27" t="s">
        <v>692</v>
      </c>
      <c r="B7" s="27" t="s">
        <v>691</v>
      </c>
      <c r="C7" s="31">
        <v>25424.294000000002</v>
      </c>
      <c r="D7" s="29">
        <v>190.8465731</v>
      </c>
      <c r="E7" s="30">
        <v>9.8196628940299107</v>
      </c>
      <c r="F7" s="9"/>
    </row>
    <row r="8" spans="1:8" x14ac:dyDescent="0.2">
      <c r="A8" s="27" t="s">
        <v>704</v>
      </c>
      <c r="B8" s="27" t="s">
        <v>703</v>
      </c>
      <c r="C8" s="31">
        <v>45403.254999999997</v>
      </c>
      <c r="D8" s="29">
        <v>189.73461800000001</v>
      </c>
      <c r="E8" s="30">
        <v>9.7624492691901494</v>
      </c>
      <c r="F8" s="9"/>
    </row>
    <row r="9" spans="1:8" x14ac:dyDescent="0.2">
      <c r="A9" s="26" t="s">
        <v>33</v>
      </c>
      <c r="B9" s="26"/>
      <c r="C9" s="32"/>
      <c r="D9" s="33">
        <f>SUM(D6:D8)</f>
        <v>1926.3118221</v>
      </c>
      <c r="E9" s="34">
        <f>SUM(E6:E8)</f>
        <v>99.114867060751664</v>
      </c>
      <c r="F9" s="18"/>
      <c r="G9" s="18"/>
      <c r="H9" s="18"/>
    </row>
    <row r="10" spans="1:8" x14ac:dyDescent="0.2">
      <c r="A10" s="27"/>
      <c r="B10" s="27"/>
      <c r="C10" s="28"/>
      <c r="D10" s="29"/>
      <c r="E10" s="30"/>
      <c r="F10" s="9"/>
    </row>
    <row r="11" spans="1:8" x14ac:dyDescent="0.2">
      <c r="A11" s="26" t="s">
        <v>35</v>
      </c>
      <c r="B11" s="26"/>
      <c r="C11" s="32"/>
      <c r="D11" s="33">
        <f>D9</f>
        <v>1926.3118221</v>
      </c>
      <c r="E11" s="34">
        <f>E9</f>
        <v>99.114867060751664</v>
      </c>
      <c r="F11" s="18"/>
      <c r="G11" s="18"/>
      <c r="H11" s="18"/>
    </row>
    <row r="12" spans="1:8" x14ac:dyDescent="0.2">
      <c r="A12" s="26"/>
      <c r="B12" s="26"/>
      <c r="C12" s="32"/>
      <c r="D12" s="33"/>
      <c r="E12" s="34"/>
      <c r="F12" s="18"/>
      <c r="G12" s="18"/>
      <c r="H12" s="18"/>
    </row>
    <row r="13" spans="1:8" x14ac:dyDescent="0.2">
      <c r="A13" s="26" t="s">
        <v>37</v>
      </c>
      <c r="B13" s="26"/>
      <c r="C13" s="32"/>
      <c r="D13" s="33">
        <f>D15-(D9)</f>
        <v>17.202687100000048</v>
      </c>
      <c r="E13" s="34">
        <f>E15-(E9)</f>
        <v>0.88513293924833647</v>
      </c>
      <c r="F13" s="18"/>
      <c r="G13" s="18"/>
      <c r="H13" s="18"/>
    </row>
    <row r="14" spans="1:8" x14ac:dyDescent="0.2">
      <c r="A14" s="26"/>
      <c r="B14" s="26"/>
      <c r="C14" s="32"/>
      <c r="D14" s="33"/>
      <c r="E14" s="34"/>
      <c r="F14" s="18"/>
      <c r="G14" s="18"/>
      <c r="H14" s="18"/>
    </row>
    <row r="15" spans="1:8" x14ac:dyDescent="0.2">
      <c r="A15" s="35" t="s">
        <v>36</v>
      </c>
      <c r="B15" s="35"/>
      <c r="C15" s="36"/>
      <c r="D15" s="37">
        <v>1943.5145092</v>
      </c>
      <c r="E15" s="38">
        <v>100</v>
      </c>
      <c r="F15" s="18"/>
      <c r="G15" s="18"/>
      <c r="H15" s="18"/>
    </row>
    <row r="18" spans="1:4" x14ac:dyDescent="0.2">
      <c r="A18" s="18" t="s">
        <v>39</v>
      </c>
    </row>
    <row r="19" spans="1:4" x14ac:dyDescent="0.2">
      <c r="A19" s="18" t="s">
        <v>40</v>
      </c>
    </row>
    <row r="20" spans="1:4" x14ac:dyDescent="0.2">
      <c r="A20" s="18" t="s">
        <v>41</v>
      </c>
      <c r="B20" s="18"/>
      <c r="C20" s="39" t="s">
        <v>43</v>
      </c>
      <c r="D20" s="41" t="s">
        <v>42</v>
      </c>
    </row>
    <row r="21" spans="1:4" x14ac:dyDescent="0.2">
      <c r="A21" s="9" t="s">
        <v>82</v>
      </c>
      <c r="C21" s="40">
        <v>44.758800000000001</v>
      </c>
      <c r="D21" s="40">
        <v>46.257599999999996</v>
      </c>
    </row>
    <row r="22" spans="1:4" x14ac:dyDescent="0.2">
      <c r="A22" s="9" t="s">
        <v>705</v>
      </c>
      <c r="C22" s="40">
        <v>14.482699999999999</v>
      </c>
      <c r="D22" s="40">
        <v>14.428100000000001</v>
      </c>
    </row>
    <row r="23" spans="1:4" x14ac:dyDescent="0.2">
      <c r="A23" s="9" t="s">
        <v>83</v>
      </c>
      <c r="C23" s="40">
        <v>46.468200000000003</v>
      </c>
      <c r="D23" s="40">
        <v>48.168900000000001</v>
      </c>
    </row>
    <row r="24" spans="1:4" x14ac:dyDescent="0.2">
      <c r="A24" s="9" t="s">
        <v>706</v>
      </c>
      <c r="C24" s="40">
        <v>15.084199999999999</v>
      </c>
      <c r="D24" s="40">
        <v>15.077400000000001</v>
      </c>
    </row>
    <row r="26" spans="1:4" x14ac:dyDescent="0.2">
      <c r="A26" s="18" t="s">
        <v>45</v>
      </c>
    </row>
    <row r="27" spans="1:4" x14ac:dyDescent="0.2">
      <c r="A27" s="82" t="s">
        <v>63</v>
      </c>
      <c r="B27" s="83"/>
      <c r="C27" s="43" t="s">
        <v>64</v>
      </c>
    </row>
    <row r="28" spans="1:4" x14ac:dyDescent="0.2">
      <c r="A28" s="78" t="s">
        <v>705</v>
      </c>
      <c r="B28" s="79"/>
      <c r="C28" s="44">
        <v>0.53</v>
      </c>
    </row>
    <row r="29" spans="1:4" x14ac:dyDescent="0.2">
      <c r="A29" s="78" t="s">
        <v>706</v>
      </c>
      <c r="B29" s="79"/>
      <c r="C29" s="44">
        <v>0.53</v>
      </c>
    </row>
    <row r="30" spans="1:4" x14ac:dyDescent="0.2">
      <c r="A30" s="9" t="s">
        <v>65</v>
      </c>
    </row>
    <row r="31" spans="1:4" x14ac:dyDescent="0.2">
      <c r="A31" s="9" t="s">
        <v>44</v>
      </c>
    </row>
    <row r="33" spans="1:6" x14ac:dyDescent="0.2">
      <c r="A33" s="18" t="s">
        <v>209</v>
      </c>
      <c r="D33" s="45">
        <v>5.3999999999999999E-2</v>
      </c>
    </row>
    <row r="35" spans="1:6" x14ac:dyDescent="0.2">
      <c r="A35" s="18" t="s">
        <v>1202</v>
      </c>
      <c r="D35" s="9"/>
      <c r="F35" s="9"/>
    </row>
    <row r="36" spans="1:6" x14ac:dyDescent="0.2">
      <c r="A36" s="49"/>
      <c r="D36" s="9"/>
      <c r="F36" s="9"/>
    </row>
    <row r="37" spans="1:6" x14ac:dyDescent="0.2">
      <c r="A37" s="47" t="s">
        <v>805</v>
      </c>
      <c r="D37" s="9"/>
      <c r="F37" s="9"/>
    </row>
    <row r="38" spans="1:6" x14ac:dyDescent="0.2">
      <c r="A38" s="61"/>
      <c r="D38" s="9"/>
      <c r="F38" s="9"/>
    </row>
    <row r="39" spans="1:6" x14ac:dyDescent="0.2">
      <c r="A39" s="58"/>
      <c r="D39" s="9"/>
      <c r="F39" s="9"/>
    </row>
    <row r="40" spans="1:6" x14ac:dyDescent="0.2">
      <c r="A40" s="58"/>
      <c r="D40" s="9"/>
      <c r="F40" s="9"/>
    </row>
    <row r="41" spans="1:6" x14ac:dyDescent="0.2">
      <c r="A41" s="58"/>
      <c r="D41" s="9"/>
      <c r="F41" s="9"/>
    </row>
    <row r="42" spans="1:6" x14ac:dyDescent="0.2">
      <c r="A42" s="58"/>
      <c r="D42" s="9"/>
      <c r="F42" s="9"/>
    </row>
    <row r="43" spans="1:6" x14ac:dyDescent="0.2">
      <c r="A43" s="58"/>
      <c r="D43" s="9"/>
      <c r="F43" s="9"/>
    </row>
    <row r="44" spans="1:6" x14ac:dyDescent="0.2">
      <c r="A44" s="58"/>
      <c r="D44" s="9"/>
      <c r="F44" s="9"/>
    </row>
    <row r="45" spans="1:6" x14ac:dyDescent="0.2">
      <c r="A45" s="58"/>
      <c r="D45" s="9"/>
      <c r="F45" s="9"/>
    </row>
    <row r="46" spans="1:6" x14ac:dyDescent="0.2">
      <c r="A46" s="58"/>
      <c r="D46" s="9"/>
      <c r="F46" s="9"/>
    </row>
    <row r="47" spans="1:6" x14ac:dyDescent="0.2">
      <c r="A47" s="58"/>
      <c r="D47" s="9"/>
      <c r="F47" s="9"/>
    </row>
    <row r="48" spans="1:6" x14ac:dyDescent="0.2">
      <c r="A48" s="58"/>
      <c r="D48" s="9"/>
      <c r="F48" s="9"/>
    </row>
    <row r="49" spans="1:6" x14ac:dyDescent="0.2">
      <c r="A49" s="58"/>
      <c r="D49" s="9"/>
      <c r="F49" s="9"/>
    </row>
    <row r="50" spans="1:6" x14ac:dyDescent="0.2">
      <c r="A50" s="58"/>
      <c r="D50" s="9"/>
      <c r="F50" s="9"/>
    </row>
    <row r="51" spans="1:6" ht="20.399999999999999" x14ac:dyDescent="0.2">
      <c r="A51" s="63" t="s">
        <v>1212</v>
      </c>
      <c r="D51" s="9"/>
      <c r="F51" s="9"/>
    </row>
    <row r="52" spans="1:6" x14ac:dyDescent="0.2">
      <c r="A52" s="58"/>
      <c r="D52" s="9"/>
      <c r="F52" s="9"/>
    </row>
    <row r="53" spans="1:6" x14ac:dyDescent="0.2">
      <c r="A53" s="47" t="s">
        <v>807</v>
      </c>
      <c r="D53" s="9"/>
      <c r="F53" s="9"/>
    </row>
    <row r="54" spans="1:6" x14ac:dyDescent="0.2">
      <c r="A54" s="58"/>
      <c r="D54" s="9"/>
      <c r="F54" s="9"/>
    </row>
    <row r="55" spans="1:6" x14ac:dyDescent="0.2">
      <c r="A55" s="58"/>
      <c r="D55" s="9"/>
      <c r="F55" s="9"/>
    </row>
    <row r="56" spans="1:6" x14ac:dyDescent="0.2">
      <c r="A56" s="58"/>
      <c r="D56" s="9"/>
      <c r="F56" s="9"/>
    </row>
    <row r="57" spans="1:6" x14ac:dyDescent="0.2">
      <c r="A57" s="58"/>
      <c r="D57" s="9"/>
      <c r="F57" s="9"/>
    </row>
    <row r="58" spans="1:6" x14ac:dyDescent="0.2">
      <c r="A58" s="58"/>
      <c r="D58" s="9"/>
      <c r="F58" s="9"/>
    </row>
    <row r="59" spans="1:6" x14ac:dyDescent="0.2">
      <c r="A59" s="58"/>
      <c r="D59" s="9"/>
      <c r="F59" s="9"/>
    </row>
    <row r="60" spans="1:6" x14ac:dyDescent="0.2">
      <c r="A60" s="58"/>
      <c r="D60" s="9"/>
      <c r="F60" s="9"/>
    </row>
    <row r="61" spans="1:6" x14ac:dyDescent="0.2">
      <c r="A61" s="58"/>
      <c r="D61" s="9"/>
      <c r="F61" s="9"/>
    </row>
    <row r="62" spans="1:6" x14ac:dyDescent="0.2">
      <c r="A62" s="58"/>
      <c r="D62" s="9"/>
      <c r="F62" s="9"/>
    </row>
    <row r="63" spans="1:6" x14ac:dyDescent="0.2">
      <c r="A63" s="58"/>
      <c r="D63" s="9"/>
      <c r="F63" s="9"/>
    </row>
    <row r="64" spans="1:6" x14ac:dyDescent="0.2">
      <c r="A64" s="58"/>
      <c r="D64" s="9"/>
      <c r="F64" s="9"/>
    </row>
    <row r="65" spans="1:6" x14ac:dyDescent="0.2">
      <c r="A65" s="58"/>
      <c r="D65" s="9"/>
      <c r="F65" s="9"/>
    </row>
    <row r="66" spans="1:6" x14ac:dyDescent="0.2">
      <c r="D66" s="9"/>
      <c r="F66" s="9"/>
    </row>
    <row r="67" spans="1:6" x14ac:dyDescent="0.2">
      <c r="D67" s="9"/>
      <c r="F67" s="9"/>
    </row>
    <row r="68" spans="1:6" x14ac:dyDescent="0.2">
      <c r="D68" s="9"/>
      <c r="F68" s="9"/>
    </row>
    <row r="69" spans="1:6" x14ac:dyDescent="0.2">
      <c r="D69" s="9"/>
      <c r="F69" s="9"/>
    </row>
    <row r="70" spans="1:6" x14ac:dyDescent="0.2">
      <c r="D70" s="9"/>
      <c r="F70" s="9"/>
    </row>
    <row r="71" spans="1:6" x14ac:dyDescent="0.2">
      <c r="D71" s="9"/>
      <c r="F71" s="9"/>
    </row>
    <row r="72" spans="1:6" x14ac:dyDescent="0.2">
      <c r="D72" s="9"/>
      <c r="F72" s="9"/>
    </row>
    <row r="73" spans="1:6" x14ac:dyDescent="0.2">
      <c r="D73" s="9"/>
      <c r="F73" s="9"/>
    </row>
    <row r="74" spans="1:6" x14ac:dyDescent="0.2">
      <c r="D74" s="9"/>
      <c r="F74" s="9"/>
    </row>
    <row r="75" spans="1:6" x14ac:dyDescent="0.2">
      <c r="D75" s="9"/>
      <c r="F75" s="9"/>
    </row>
    <row r="76" spans="1:6" x14ac:dyDescent="0.2">
      <c r="D76" s="9"/>
      <c r="F76" s="9"/>
    </row>
    <row r="77" spans="1:6" x14ac:dyDescent="0.2">
      <c r="D77" s="9"/>
      <c r="F77" s="9"/>
    </row>
  </sheetData>
  <mergeCells count="4">
    <mergeCell ref="A27:B27"/>
    <mergeCell ref="A28:B28"/>
    <mergeCell ref="A29:B29"/>
    <mergeCell ref="A1:E1"/>
  </mergeCells>
  <conditionalFormatting sqref="F2:F3 E5:E15 F16:F34 F78:F65533">
    <cfRule type="cellIs" dxfId="3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84"/>
  <sheetViews>
    <sheetView workbookViewId="0">
      <selection sqref="A1:E1"/>
    </sheetView>
  </sheetViews>
  <sheetFormatPr defaultColWidth="9.109375" defaultRowHeight="10.199999999999999" x14ac:dyDescent="0.2"/>
  <cols>
    <col min="1" max="1" width="36.88671875" style="9" bestFit="1" customWidth="1"/>
    <col min="2" max="2" width="50.6640625" style="9" customWidth="1"/>
    <col min="3" max="3" width="24.6640625" style="9" bestFit="1" customWidth="1"/>
    <col min="4" max="4" width="23" style="10" bestFit="1" customWidth="1"/>
    <col min="5" max="5" width="13.5546875" style="13" customWidth="1"/>
    <col min="6" max="6" width="14.6640625" style="14" bestFit="1" customWidth="1"/>
    <col min="7" max="16384" width="9.109375" style="9"/>
  </cols>
  <sheetData>
    <row r="1" spans="1:8" s="1" customFormat="1" ht="15" customHeight="1" x14ac:dyDescent="0.2">
      <c r="A1" s="80" t="s">
        <v>26</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34</v>
      </c>
      <c r="B5" s="22"/>
      <c r="C5" s="23"/>
      <c r="D5" s="24"/>
      <c r="E5" s="25"/>
      <c r="F5" s="9"/>
    </row>
    <row r="6" spans="1:8" x14ac:dyDescent="0.2">
      <c r="A6" s="27" t="s">
        <v>708</v>
      </c>
      <c r="B6" s="27" t="s">
        <v>707</v>
      </c>
      <c r="C6" s="31">
        <v>1430667.088</v>
      </c>
      <c r="D6" s="29">
        <v>1208.9079670000001</v>
      </c>
      <c r="E6" s="30">
        <v>78.439758634087099</v>
      </c>
      <c r="F6" s="9"/>
    </row>
    <row r="7" spans="1:8" x14ac:dyDescent="0.2">
      <c r="A7" s="27" t="s">
        <v>704</v>
      </c>
      <c r="B7" s="27" t="s">
        <v>703</v>
      </c>
      <c r="C7" s="31">
        <v>35950.862000000001</v>
      </c>
      <c r="D7" s="29">
        <v>150.23423030000001</v>
      </c>
      <c r="E7" s="30">
        <v>9.7479188532056806</v>
      </c>
      <c r="F7" s="9"/>
    </row>
    <row r="8" spans="1:8" x14ac:dyDescent="0.2">
      <c r="A8" s="27" t="s">
        <v>692</v>
      </c>
      <c r="B8" s="27" t="s">
        <v>691</v>
      </c>
      <c r="C8" s="31">
        <v>19996.999</v>
      </c>
      <c r="D8" s="29">
        <v>150.1067731</v>
      </c>
      <c r="E8" s="30">
        <v>9.7396488175395302</v>
      </c>
      <c r="F8" s="9"/>
    </row>
    <row r="9" spans="1:8" ht="20.399999999999999" x14ac:dyDescent="0.2">
      <c r="A9" s="27" t="s">
        <v>709</v>
      </c>
      <c r="B9" s="54" t="s">
        <v>738</v>
      </c>
      <c r="C9" s="31">
        <v>25389.085999999999</v>
      </c>
      <c r="D9" s="29">
        <v>15.9302805</v>
      </c>
      <c r="E9" s="30">
        <v>1.03363315612371</v>
      </c>
      <c r="F9" s="9"/>
    </row>
    <row r="10" spans="1:8" ht="20.399999999999999" x14ac:dyDescent="0.2">
      <c r="A10" s="27" t="s">
        <v>710</v>
      </c>
      <c r="B10" s="54" t="s">
        <v>749</v>
      </c>
      <c r="C10" s="31">
        <v>489502.28</v>
      </c>
      <c r="D10" s="29">
        <v>0</v>
      </c>
      <c r="E10" s="29">
        <v>0</v>
      </c>
      <c r="F10" s="9"/>
    </row>
    <row r="11" spans="1:8" ht="20.399999999999999" x14ac:dyDescent="0.2">
      <c r="A11" s="27" t="s">
        <v>712</v>
      </c>
      <c r="B11" s="54" t="s">
        <v>711</v>
      </c>
      <c r="C11" s="31">
        <v>338628.01899999997</v>
      </c>
      <c r="D11" s="29">
        <v>0</v>
      </c>
      <c r="E11" s="29">
        <v>0</v>
      </c>
      <c r="F11" s="9"/>
    </row>
    <row r="12" spans="1:8" x14ac:dyDescent="0.2">
      <c r="A12" s="26" t="s">
        <v>33</v>
      </c>
      <c r="B12" s="26"/>
      <c r="C12" s="32"/>
      <c r="D12" s="33">
        <f>SUM(D6:D11)</f>
        <v>1525.1792509000002</v>
      </c>
      <c r="E12" s="34">
        <f>SUM(E6:E11)</f>
        <v>98.960959460956019</v>
      </c>
      <c r="F12" s="18"/>
      <c r="G12" s="18"/>
      <c r="H12" s="18"/>
    </row>
    <row r="13" spans="1:8" x14ac:dyDescent="0.2">
      <c r="A13" s="27"/>
      <c r="B13" s="27"/>
      <c r="C13" s="28"/>
      <c r="D13" s="29"/>
      <c r="E13" s="30"/>
      <c r="F13" s="9"/>
    </row>
    <row r="14" spans="1:8" x14ac:dyDescent="0.2">
      <c r="A14" s="26" t="s">
        <v>35</v>
      </c>
      <c r="B14" s="26"/>
      <c r="C14" s="32"/>
      <c r="D14" s="33">
        <f>D12</f>
        <v>1525.1792509000002</v>
      </c>
      <c r="E14" s="34">
        <f>E12</f>
        <v>98.960959460956019</v>
      </c>
      <c r="F14" s="18"/>
      <c r="G14" s="18"/>
      <c r="H14" s="18"/>
    </row>
    <row r="15" spans="1:8" x14ac:dyDescent="0.2">
      <c r="A15" s="26"/>
      <c r="B15" s="26"/>
      <c r="C15" s="32"/>
      <c r="D15" s="33"/>
      <c r="E15" s="34"/>
      <c r="F15" s="18"/>
      <c r="G15" s="18"/>
      <c r="H15" s="18"/>
    </row>
    <row r="16" spans="1:8" x14ac:dyDescent="0.2">
      <c r="A16" s="26" t="s">
        <v>37</v>
      </c>
      <c r="B16" s="26"/>
      <c r="C16" s="32"/>
      <c r="D16" s="33">
        <f>D18-(D12)</f>
        <v>16.013618699999824</v>
      </c>
      <c r="E16" s="34">
        <f>E18-(E12)</f>
        <v>1.039040539043981</v>
      </c>
      <c r="F16" s="18"/>
      <c r="G16" s="18"/>
      <c r="H16" s="18"/>
    </row>
    <row r="17" spans="1:8" x14ac:dyDescent="0.2">
      <c r="A17" s="26"/>
      <c r="B17" s="26"/>
      <c r="C17" s="32"/>
      <c r="D17" s="33"/>
      <c r="E17" s="34"/>
      <c r="F17" s="18"/>
      <c r="G17" s="18"/>
      <c r="H17" s="18"/>
    </row>
    <row r="18" spans="1:8" x14ac:dyDescent="0.2">
      <c r="A18" s="35" t="s">
        <v>36</v>
      </c>
      <c r="B18" s="35"/>
      <c r="C18" s="36"/>
      <c r="D18" s="37">
        <v>1541.1928696</v>
      </c>
      <c r="E18" s="38">
        <v>100</v>
      </c>
      <c r="F18" s="18"/>
      <c r="G18" s="18"/>
      <c r="H18" s="18"/>
    </row>
    <row r="19" spans="1:8" x14ac:dyDescent="0.2">
      <c r="F19" s="20"/>
    </row>
    <row r="20" spans="1:8" x14ac:dyDescent="0.2">
      <c r="A20" s="18" t="s">
        <v>736</v>
      </c>
    </row>
    <row r="21" spans="1:8" ht="14.4" x14ac:dyDescent="0.2">
      <c r="A21" s="88" t="s">
        <v>737</v>
      </c>
      <c r="B21" s="89"/>
      <c r="C21" s="89"/>
      <c r="D21" s="89"/>
      <c r="E21" s="89"/>
    </row>
    <row r="22" spans="1:8" x14ac:dyDescent="0.2">
      <c r="A22" s="18"/>
    </row>
    <row r="24" spans="1:8" x14ac:dyDescent="0.2">
      <c r="A24" s="18" t="s">
        <v>39</v>
      </c>
    </row>
    <row r="25" spans="1:8" x14ac:dyDescent="0.2">
      <c r="A25" s="18" t="s">
        <v>40</v>
      </c>
    </row>
    <row r="26" spans="1:8" x14ac:dyDescent="0.2">
      <c r="A26" s="18" t="s">
        <v>41</v>
      </c>
      <c r="B26" s="18"/>
      <c r="C26" s="39" t="s">
        <v>43</v>
      </c>
      <c r="D26" s="41" t="s">
        <v>42</v>
      </c>
    </row>
    <row r="27" spans="1:8" x14ac:dyDescent="0.2">
      <c r="A27" s="9" t="s">
        <v>82</v>
      </c>
      <c r="C27" s="40">
        <v>33.232399999999998</v>
      </c>
      <c r="D27" s="40">
        <v>35.9619</v>
      </c>
    </row>
    <row r="28" spans="1:8" x14ac:dyDescent="0.2">
      <c r="A28" s="9" t="s">
        <v>705</v>
      </c>
      <c r="C28" s="40">
        <v>11.1493</v>
      </c>
      <c r="D28" s="40">
        <v>11.6069</v>
      </c>
    </row>
    <row r="29" spans="1:8" x14ac:dyDescent="0.2">
      <c r="A29" s="9" t="s">
        <v>83</v>
      </c>
      <c r="C29" s="40">
        <v>35.188400000000001</v>
      </c>
      <c r="D29" s="40">
        <v>38.226300000000002</v>
      </c>
    </row>
    <row r="30" spans="1:8" x14ac:dyDescent="0.2">
      <c r="A30" s="9" t="s">
        <v>706</v>
      </c>
      <c r="C30" s="40">
        <v>11.8384</v>
      </c>
      <c r="D30" s="40">
        <v>12.3996</v>
      </c>
    </row>
    <row r="32" spans="1:8" x14ac:dyDescent="0.2">
      <c r="A32" s="18" t="s">
        <v>45</v>
      </c>
    </row>
    <row r="33" spans="1:6" x14ac:dyDescent="0.2">
      <c r="A33" s="82" t="s">
        <v>63</v>
      </c>
      <c r="B33" s="83"/>
      <c r="C33" s="43" t="s">
        <v>64</v>
      </c>
    </row>
    <row r="34" spans="1:6" x14ac:dyDescent="0.2">
      <c r="A34" s="78" t="s">
        <v>705</v>
      </c>
      <c r="B34" s="79"/>
      <c r="C34" s="44">
        <v>0.44</v>
      </c>
    </row>
    <row r="35" spans="1:6" x14ac:dyDescent="0.2">
      <c r="A35" s="78" t="s">
        <v>706</v>
      </c>
      <c r="B35" s="79"/>
      <c r="C35" s="44">
        <v>0.44</v>
      </c>
    </row>
    <row r="36" spans="1:6" x14ac:dyDescent="0.2">
      <c r="A36" s="9" t="s">
        <v>65</v>
      </c>
    </row>
    <row r="37" spans="1:6" x14ac:dyDescent="0.2">
      <c r="A37" s="9" t="s">
        <v>44</v>
      </c>
    </row>
    <row r="39" spans="1:6" x14ac:dyDescent="0.2">
      <c r="A39" s="18" t="s">
        <v>209</v>
      </c>
      <c r="D39" s="45">
        <v>0.1086</v>
      </c>
    </row>
    <row r="41" spans="1:6" x14ac:dyDescent="0.2">
      <c r="A41" s="18" t="s">
        <v>48</v>
      </c>
      <c r="D41" s="41" t="s">
        <v>46</v>
      </c>
    </row>
    <row r="42" spans="1:6" x14ac:dyDescent="0.2">
      <c r="A42" s="9" t="s">
        <v>49</v>
      </c>
      <c r="D42" s="41"/>
    </row>
    <row r="43" spans="1:6" x14ac:dyDescent="0.2">
      <c r="A43" s="49" t="s">
        <v>726</v>
      </c>
      <c r="D43" s="41"/>
    </row>
    <row r="45" spans="1:6" x14ac:dyDescent="0.2">
      <c r="A45" s="18" t="s">
        <v>1198</v>
      </c>
      <c r="D45" s="9"/>
      <c r="F45" s="9"/>
    </row>
    <row r="46" spans="1:6" x14ac:dyDescent="0.2">
      <c r="A46" s="49"/>
      <c r="D46" s="9"/>
      <c r="F46" s="9"/>
    </row>
    <row r="47" spans="1:6" x14ac:dyDescent="0.2">
      <c r="A47" s="47" t="s">
        <v>805</v>
      </c>
      <c r="D47" s="9"/>
      <c r="F47" s="9"/>
    </row>
    <row r="48" spans="1:6" x14ac:dyDescent="0.2">
      <c r="A48" s="61"/>
      <c r="D48" s="9"/>
      <c r="F48" s="9"/>
    </row>
    <row r="49" spans="1:6" x14ac:dyDescent="0.2">
      <c r="A49" s="58"/>
      <c r="D49" s="9"/>
      <c r="F49" s="9"/>
    </row>
    <row r="50" spans="1:6" x14ac:dyDescent="0.2">
      <c r="A50" s="58"/>
      <c r="D50" s="9"/>
      <c r="F50" s="9"/>
    </row>
    <row r="51" spans="1:6" x14ac:dyDescent="0.2">
      <c r="A51" s="58"/>
      <c r="D51" s="9"/>
      <c r="F51" s="9"/>
    </row>
    <row r="52" spans="1:6" x14ac:dyDescent="0.2">
      <c r="A52" s="58"/>
      <c r="D52" s="9"/>
      <c r="F52" s="9"/>
    </row>
    <row r="53" spans="1:6" x14ac:dyDescent="0.2">
      <c r="A53" s="58"/>
      <c r="D53" s="9"/>
      <c r="F53" s="9"/>
    </row>
    <row r="54" spans="1:6" x14ac:dyDescent="0.2">
      <c r="A54" s="58"/>
      <c r="D54" s="9"/>
      <c r="F54" s="9"/>
    </row>
    <row r="55" spans="1:6" x14ac:dyDescent="0.2">
      <c r="A55" s="58"/>
      <c r="D55" s="9"/>
      <c r="F55" s="9"/>
    </row>
    <row r="56" spans="1:6" x14ac:dyDescent="0.2">
      <c r="A56" s="58"/>
      <c r="D56" s="9"/>
      <c r="F56" s="9"/>
    </row>
    <row r="57" spans="1:6" x14ac:dyDescent="0.2">
      <c r="A57" s="58"/>
      <c r="D57" s="9"/>
      <c r="F57" s="9"/>
    </row>
    <row r="58" spans="1:6" x14ac:dyDescent="0.2">
      <c r="A58" s="58"/>
      <c r="D58" s="9"/>
      <c r="F58" s="9"/>
    </row>
    <row r="59" spans="1:6" x14ac:dyDescent="0.2">
      <c r="A59" s="58"/>
      <c r="D59" s="9"/>
      <c r="F59" s="9"/>
    </row>
    <row r="60" spans="1:6" x14ac:dyDescent="0.2">
      <c r="A60" s="58"/>
      <c r="D60" s="9"/>
      <c r="F60" s="9"/>
    </row>
    <row r="61" spans="1:6" ht="20.399999999999999" x14ac:dyDescent="0.2">
      <c r="A61" s="63" t="s">
        <v>1213</v>
      </c>
      <c r="D61" s="9"/>
      <c r="F61" s="9"/>
    </row>
    <row r="62" spans="1:6" x14ac:dyDescent="0.2">
      <c r="A62" s="58"/>
      <c r="D62" s="9"/>
      <c r="F62" s="9"/>
    </row>
    <row r="63" spans="1:6" x14ac:dyDescent="0.2">
      <c r="A63" s="47" t="s">
        <v>807</v>
      </c>
      <c r="D63" s="9"/>
      <c r="F63" s="9"/>
    </row>
    <row r="64" spans="1:6" x14ac:dyDescent="0.2">
      <c r="A64" s="58"/>
      <c r="D64" s="9"/>
      <c r="F64" s="9"/>
    </row>
    <row r="65" spans="1:6" x14ac:dyDescent="0.2">
      <c r="A65" s="58"/>
      <c r="D65" s="9"/>
      <c r="F65" s="9"/>
    </row>
    <row r="66" spans="1:6" x14ac:dyDescent="0.2">
      <c r="A66" s="58"/>
      <c r="D66" s="9"/>
      <c r="F66" s="9"/>
    </row>
    <row r="67" spans="1:6" x14ac:dyDescent="0.2">
      <c r="A67" s="58"/>
      <c r="D67" s="9"/>
      <c r="F67" s="9"/>
    </row>
    <row r="68" spans="1:6" x14ac:dyDescent="0.2">
      <c r="A68" s="58"/>
      <c r="D68" s="9"/>
      <c r="F68" s="9"/>
    </row>
    <row r="69" spans="1:6" x14ac:dyDescent="0.2">
      <c r="A69" s="58"/>
      <c r="D69" s="9"/>
      <c r="F69" s="9"/>
    </row>
    <row r="70" spans="1:6" x14ac:dyDescent="0.2">
      <c r="A70" s="58"/>
      <c r="D70" s="9"/>
      <c r="F70" s="9"/>
    </row>
    <row r="71" spans="1:6" x14ac:dyDescent="0.2">
      <c r="A71" s="58"/>
      <c r="D71" s="9"/>
      <c r="F71" s="9"/>
    </row>
    <row r="72" spans="1:6" x14ac:dyDescent="0.2">
      <c r="A72" s="58"/>
      <c r="D72" s="9"/>
      <c r="F72" s="9"/>
    </row>
    <row r="73" spans="1:6" x14ac:dyDescent="0.2">
      <c r="A73" s="58"/>
      <c r="D73" s="9"/>
      <c r="F73" s="9"/>
    </row>
    <row r="74" spans="1:6" x14ac:dyDescent="0.2">
      <c r="A74" s="58"/>
      <c r="D74" s="9"/>
      <c r="F74" s="9"/>
    </row>
    <row r="75" spans="1:6" x14ac:dyDescent="0.2">
      <c r="A75" s="58"/>
      <c r="D75" s="9"/>
      <c r="F75" s="9"/>
    </row>
    <row r="76" spans="1:6" x14ac:dyDescent="0.2">
      <c r="D76" s="9"/>
      <c r="F76" s="9"/>
    </row>
    <row r="77" spans="1:6" x14ac:dyDescent="0.2">
      <c r="D77" s="9"/>
      <c r="F77" s="9"/>
    </row>
    <row r="78" spans="1:6" x14ac:dyDescent="0.2">
      <c r="D78" s="9"/>
      <c r="F78" s="9"/>
    </row>
    <row r="79" spans="1:6" x14ac:dyDescent="0.2">
      <c r="D79" s="9"/>
      <c r="F79" s="9"/>
    </row>
    <row r="80" spans="1:6" x14ac:dyDescent="0.2">
      <c r="D80" s="9"/>
      <c r="F80" s="9"/>
    </row>
    <row r="81" spans="4:6" x14ac:dyDescent="0.2">
      <c r="D81" s="9"/>
      <c r="F81" s="9"/>
    </row>
    <row r="82" spans="4:6" x14ac:dyDescent="0.2">
      <c r="D82" s="9"/>
      <c r="F82" s="9"/>
    </row>
    <row r="83" spans="4:6" x14ac:dyDescent="0.2">
      <c r="D83" s="9"/>
      <c r="F83" s="9"/>
    </row>
    <row r="84" spans="4:6" x14ac:dyDescent="0.2">
      <c r="D84" s="9"/>
      <c r="F84" s="9"/>
    </row>
  </sheetData>
  <mergeCells count="5">
    <mergeCell ref="A33:B33"/>
    <mergeCell ref="A34:B34"/>
    <mergeCell ref="A35:B35"/>
    <mergeCell ref="A21:E21"/>
    <mergeCell ref="A1:E1"/>
  </mergeCells>
  <conditionalFormatting sqref="F2:F3 F19:F44 E5:E9 E12:E18 F85:F65540">
    <cfRule type="cellIs" dxfId="33" priority="1" stopIfTrue="1" operator="between">
      <formula>0.009</formula>
      <formula>-0.009</formula>
    </cfRule>
  </conditionalFormatting>
  <hyperlinks>
    <hyperlink ref="A43" r:id="rId1" xr:uid="{00000000-0004-0000-25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7"/>
  <sheetViews>
    <sheetView workbookViewId="0">
      <selection sqref="A1:E1"/>
    </sheetView>
  </sheetViews>
  <sheetFormatPr defaultColWidth="9.109375" defaultRowHeight="10.199999999999999" x14ac:dyDescent="0.2"/>
  <cols>
    <col min="1" max="1" width="36.88671875" style="9" bestFit="1" customWidth="1"/>
    <col min="2" max="2" width="52.5546875" style="9" customWidth="1"/>
    <col min="3" max="3" width="24.6640625" style="9" bestFit="1" customWidth="1"/>
    <col min="4" max="4" width="23" style="10" bestFit="1" customWidth="1"/>
    <col min="5" max="5" width="13.5546875" style="13" customWidth="1"/>
    <col min="6" max="6" width="14.6640625" style="14" bestFit="1" customWidth="1"/>
    <col min="7" max="16384" width="9.109375" style="9"/>
  </cols>
  <sheetData>
    <row r="1" spans="1:8" s="1" customFormat="1" ht="15" customHeight="1" x14ac:dyDescent="0.2">
      <c r="A1" s="80" t="s">
        <v>27</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34</v>
      </c>
      <c r="B5" s="22"/>
      <c r="C5" s="23"/>
      <c r="D5" s="24"/>
      <c r="E5" s="25"/>
      <c r="F5" s="9"/>
    </row>
    <row r="6" spans="1:8" x14ac:dyDescent="0.2">
      <c r="A6" s="27" t="s">
        <v>708</v>
      </c>
      <c r="B6" s="27" t="s">
        <v>707</v>
      </c>
      <c r="C6" s="31">
        <v>1453943.5759999999</v>
      </c>
      <c r="D6" s="29">
        <v>1228.5765060000001</v>
      </c>
      <c r="E6" s="30">
        <v>63.667796995284498</v>
      </c>
      <c r="F6" s="9"/>
    </row>
    <row r="7" spans="1:8" x14ac:dyDescent="0.2">
      <c r="A7" s="27" t="s">
        <v>692</v>
      </c>
      <c r="B7" s="27" t="s">
        <v>691</v>
      </c>
      <c r="C7" s="31">
        <v>38037.561999999998</v>
      </c>
      <c r="D7" s="29">
        <v>285.5276278</v>
      </c>
      <c r="E7" s="30">
        <v>14.7967301625378</v>
      </c>
      <c r="F7" s="9"/>
    </row>
    <row r="8" spans="1:8" x14ac:dyDescent="0.2">
      <c r="A8" s="27" t="s">
        <v>714</v>
      </c>
      <c r="B8" s="27" t="s">
        <v>713</v>
      </c>
      <c r="C8" s="31">
        <v>11653.815000000001</v>
      </c>
      <c r="D8" s="29">
        <v>189.4618274</v>
      </c>
      <c r="E8" s="30">
        <v>9.8183687432964994</v>
      </c>
      <c r="F8" s="9"/>
    </row>
    <row r="9" spans="1:8" x14ac:dyDescent="0.2">
      <c r="A9" s="27" t="s">
        <v>704</v>
      </c>
      <c r="B9" s="27" t="s">
        <v>703</v>
      </c>
      <c r="C9" s="31">
        <v>45110.232000000004</v>
      </c>
      <c r="D9" s="29">
        <v>188.51011099999999</v>
      </c>
      <c r="E9" s="30">
        <v>9.7690485045841697</v>
      </c>
      <c r="F9" s="9"/>
    </row>
    <row r="10" spans="1:8" ht="20.399999999999999" x14ac:dyDescent="0.2">
      <c r="A10" s="27" t="s">
        <v>709</v>
      </c>
      <c r="B10" s="54" t="s">
        <v>738</v>
      </c>
      <c r="C10" s="31">
        <v>33050.264999999999</v>
      </c>
      <c r="D10" s="29">
        <v>20.737256599999998</v>
      </c>
      <c r="E10" s="30">
        <v>1.07465464055351</v>
      </c>
      <c r="F10" s="9"/>
    </row>
    <row r="11" spans="1:8" ht="20.399999999999999" x14ac:dyDescent="0.2">
      <c r="A11" s="27" t="s">
        <v>710</v>
      </c>
      <c r="B11" s="54" t="s">
        <v>749</v>
      </c>
      <c r="C11" s="31">
        <v>631308.71</v>
      </c>
      <c r="D11" s="29">
        <v>0</v>
      </c>
      <c r="E11" s="29">
        <v>0</v>
      </c>
      <c r="F11" s="9"/>
    </row>
    <row r="12" spans="1:8" ht="20.399999999999999" x14ac:dyDescent="0.2">
      <c r="A12" s="27" t="s">
        <v>712</v>
      </c>
      <c r="B12" s="54" t="s">
        <v>711</v>
      </c>
      <c r="C12" s="31">
        <v>533448.80299999996</v>
      </c>
      <c r="D12" s="29">
        <v>0</v>
      </c>
      <c r="E12" s="29">
        <v>0</v>
      </c>
      <c r="F12" s="9"/>
    </row>
    <row r="13" spans="1:8" x14ac:dyDescent="0.2">
      <c r="A13" s="26" t="s">
        <v>33</v>
      </c>
      <c r="B13" s="26"/>
      <c r="C13" s="32"/>
      <c r="D13" s="33">
        <f>SUM(D6:D12)</f>
        <v>1912.8133287999999</v>
      </c>
      <c r="E13" s="34">
        <f>SUM(E6:E12)</f>
        <v>99.126599046256487</v>
      </c>
      <c r="F13" s="18"/>
      <c r="G13" s="18"/>
      <c r="H13" s="18"/>
    </row>
    <row r="14" spans="1:8" x14ac:dyDescent="0.2">
      <c r="A14" s="27"/>
      <c r="B14" s="27"/>
      <c r="C14" s="28"/>
      <c r="D14" s="29"/>
      <c r="E14" s="30"/>
      <c r="F14" s="9"/>
    </row>
    <row r="15" spans="1:8" x14ac:dyDescent="0.2">
      <c r="A15" s="26" t="s">
        <v>35</v>
      </c>
      <c r="B15" s="26"/>
      <c r="C15" s="32"/>
      <c r="D15" s="33">
        <f>D13</f>
        <v>1912.8133287999999</v>
      </c>
      <c r="E15" s="34">
        <f>E13</f>
        <v>99.126599046256487</v>
      </c>
      <c r="F15" s="18"/>
      <c r="G15" s="18"/>
      <c r="H15" s="18"/>
    </row>
    <row r="16" spans="1:8" x14ac:dyDescent="0.2">
      <c r="A16" s="26"/>
      <c r="B16" s="26"/>
      <c r="C16" s="32"/>
      <c r="D16" s="33"/>
      <c r="E16" s="34"/>
      <c r="F16" s="18"/>
      <c r="G16" s="18"/>
      <c r="H16" s="18"/>
    </row>
    <row r="17" spans="1:8" x14ac:dyDescent="0.2">
      <c r="A17" s="26" t="s">
        <v>37</v>
      </c>
      <c r="B17" s="26"/>
      <c r="C17" s="32"/>
      <c r="D17" s="33">
        <f>D19-(D13)</f>
        <v>16.853730499999983</v>
      </c>
      <c r="E17" s="34">
        <f>E19-(E13)</f>
        <v>0.87340095374351279</v>
      </c>
      <c r="F17" s="18"/>
      <c r="G17" s="18"/>
      <c r="H17" s="18"/>
    </row>
    <row r="18" spans="1:8" x14ac:dyDescent="0.2">
      <c r="A18" s="26"/>
      <c r="B18" s="26"/>
      <c r="C18" s="32"/>
      <c r="D18" s="33"/>
      <c r="E18" s="34"/>
      <c r="F18" s="18"/>
      <c r="G18" s="18"/>
      <c r="H18" s="18"/>
    </row>
    <row r="19" spans="1:8" x14ac:dyDescent="0.2">
      <c r="A19" s="35" t="s">
        <v>36</v>
      </c>
      <c r="B19" s="35"/>
      <c r="C19" s="36"/>
      <c r="D19" s="37">
        <v>1929.6670592999999</v>
      </c>
      <c r="E19" s="38">
        <v>100</v>
      </c>
      <c r="F19" s="18"/>
      <c r="G19" s="18"/>
      <c r="H19" s="18"/>
    </row>
    <row r="20" spans="1:8" x14ac:dyDescent="0.2">
      <c r="F20" s="20"/>
    </row>
    <row r="21" spans="1:8" x14ac:dyDescent="0.2">
      <c r="A21" s="18" t="s">
        <v>736</v>
      </c>
      <c r="C21" s="10"/>
      <c r="D21" s="13"/>
      <c r="E21" s="14"/>
    </row>
    <row r="22" spans="1:8" ht="14.4" x14ac:dyDescent="0.3">
      <c r="A22" s="84" t="s">
        <v>737</v>
      </c>
      <c r="B22" s="85"/>
      <c r="C22" s="85"/>
      <c r="D22" s="85"/>
      <c r="E22" s="85"/>
    </row>
    <row r="24" spans="1:8" x14ac:dyDescent="0.2">
      <c r="A24" s="18" t="s">
        <v>39</v>
      </c>
    </row>
    <row r="25" spans="1:8" x14ac:dyDescent="0.2">
      <c r="A25" s="18" t="s">
        <v>40</v>
      </c>
    </row>
    <row r="26" spans="1:8" x14ac:dyDescent="0.2">
      <c r="A26" s="18" t="s">
        <v>41</v>
      </c>
      <c r="B26" s="18"/>
      <c r="C26" s="39" t="s">
        <v>43</v>
      </c>
      <c r="D26" s="41" t="s">
        <v>42</v>
      </c>
    </row>
    <row r="27" spans="1:8" x14ac:dyDescent="0.2">
      <c r="A27" s="9" t="s">
        <v>82</v>
      </c>
      <c r="C27" s="40">
        <v>51.887999999999998</v>
      </c>
      <c r="D27" s="40">
        <v>56.951300000000003</v>
      </c>
    </row>
    <row r="28" spans="1:8" x14ac:dyDescent="0.2">
      <c r="A28" s="9" t="s">
        <v>705</v>
      </c>
      <c r="C28" s="40">
        <v>13.578900000000001</v>
      </c>
      <c r="D28" s="40">
        <v>13.667</v>
      </c>
    </row>
    <row r="29" spans="1:8" x14ac:dyDescent="0.2">
      <c r="A29" s="9" t="s">
        <v>83</v>
      </c>
      <c r="C29" s="40">
        <v>54.877499999999998</v>
      </c>
      <c r="D29" s="40">
        <v>60.455100000000002</v>
      </c>
    </row>
    <row r="30" spans="1:8" x14ac:dyDescent="0.2">
      <c r="A30" s="9" t="s">
        <v>706</v>
      </c>
      <c r="C30" s="40">
        <v>14.348699999999999</v>
      </c>
      <c r="D30" s="40">
        <v>14.5604</v>
      </c>
    </row>
    <row r="32" spans="1:8" x14ac:dyDescent="0.2">
      <c r="A32" s="18" t="s">
        <v>45</v>
      </c>
    </row>
    <row r="33" spans="1:6" x14ac:dyDescent="0.2">
      <c r="A33" s="82" t="s">
        <v>63</v>
      </c>
      <c r="B33" s="83"/>
      <c r="C33" s="43" t="s">
        <v>64</v>
      </c>
    </row>
    <row r="34" spans="1:6" x14ac:dyDescent="0.2">
      <c r="A34" s="78" t="s">
        <v>705</v>
      </c>
      <c r="B34" s="79"/>
      <c r="C34" s="44">
        <v>1.25</v>
      </c>
    </row>
    <row r="35" spans="1:6" x14ac:dyDescent="0.2">
      <c r="A35" s="78" t="s">
        <v>706</v>
      </c>
      <c r="B35" s="79"/>
      <c r="C35" s="44">
        <v>1.25</v>
      </c>
    </row>
    <row r="36" spans="1:6" x14ac:dyDescent="0.2">
      <c r="A36" s="9" t="s">
        <v>65</v>
      </c>
    </row>
    <row r="37" spans="1:6" x14ac:dyDescent="0.2">
      <c r="A37" s="9" t="s">
        <v>44</v>
      </c>
    </row>
    <row r="39" spans="1:6" x14ac:dyDescent="0.2">
      <c r="A39" s="18" t="s">
        <v>209</v>
      </c>
      <c r="D39" s="45">
        <v>0.14660000000000001</v>
      </c>
    </row>
    <row r="41" spans="1:6" x14ac:dyDescent="0.2">
      <c r="A41" s="18" t="s">
        <v>48</v>
      </c>
      <c r="D41" s="41" t="s">
        <v>46</v>
      </c>
    </row>
    <row r="42" spans="1:6" x14ac:dyDescent="0.2">
      <c r="A42" s="9" t="s">
        <v>49</v>
      </c>
      <c r="D42" s="41"/>
    </row>
    <row r="43" spans="1:6" x14ac:dyDescent="0.2">
      <c r="A43" s="49" t="s">
        <v>726</v>
      </c>
      <c r="D43" s="41"/>
    </row>
    <row r="45" spans="1:6" x14ac:dyDescent="0.2">
      <c r="A45" s="18" t="s">
        <v>1198</v>
      </c>
      <c r="D45" s="9"/>
      <c r="F45" s="9"/>
    </row>
    <row r="46" spans="1:6" x14ac:dyDescent="0.2">
      <c r="A46" s="49"/>
      <c r="D46" s="9"/>
      <c r="F46" s="9"/>
    </row>
    <row r="47" spans="1:6" x14ac:dyDescent="0.2">
      <c r="A47" s="47" t="s">
        <v>805</v>
      </c>
      <c r="D47" s="9"/>
      <c r="F47" s="9"/>
    </row>
    <row r="48" spans="1:6" x14ac:dyDescent="0.2">
      <c r="A48" s="61"/>
      <c r="D48" s="9"/>
      <c r="F48" s="9"/>
    </row>
    <row r="49" spans="1:6" x14ac:dyDescent="0.2">
      <c r="A49" s="58"/>
      <c r="D49" s="9"/>
      <c r="F49" s="9"/>
    </row>
    <row r="50" spans="1:6" x14ac:dyDescent="0.2">
      <c r="A50" s="58"/>
      <c r="D50" s="9"/>
      <c r="F50" s="9"/>
    </row>
    <row r="51" spans="1:6" x14ac:dyDescent="0.2">
      <c r="A51" s="58"/>
      <c r="D51" s="9"/>
      <c r="F51" s="9"/>
    </row>
    <row r="52" spans="1:6" x14ac:dyDescent="0.2">
      <c r="A52" s="58"/>
      <c r="D52" s="9"/>
      <c r="F52" s="9"/>
    </row>
    <row r="53" spans="1:6" x14ac:dyDescent="0.2">
      <c r="A53" s="58"/>
      <c r="D53" s="9"/>
      <c r="F53" s="9"/>
    </row>
    <row r="54" spans="1:6" x14ac:dyDescent="0.2">
      <c r="A54" s="58"/>
      <c r="D54" s="9"/>
      <c r="F54" s="9"/>
    </row>
    <row r="55" spans="1:6" x14ac:dyDescent="0.2">
      <c r="A55" s="58"/>
      <c r="D55" s="9"/>
      <c r="F55" s="9"/>
    </row>
    <row r="56" spans="1:6" x14ac:dyDescent="0.2">
      <c r="A56" s="58"/>
      <c r="D56" s="9"/>
      <c r="F56" s="9"/>
    </row>
    <row r="57" spans="1:6" x14ac:dyDescent="0.2">
      <c r="A57" s="58"/>
      <c r="D57" s="9"/>
      <c r="F57" s="9"/>
    </row>
    <row r="58" spans="1:6" x14ac:dyDescent="0.2">
      <c r="A58" s="58"/>
      <c r="D58" s="9"/>
      <c r="F58" s="9"/>
    </row>
    <row r="59" spans="1:6" x14ac:dyDescent="0.2">
      <c r="A59" s="58"/>
      <c r="D59" s="9"/>
      <c r="F59" s="9"/>
    </row>
    <row r="60" spans="1:6" x14ac:dyDescent="0.2">
      <c r="A60" s="58"/>
      <c r="D60" s="9"/>
      <c r="F60" s="9"/>
    </row>
    <row r="61" spans="1:6" ht="20.399999999999999" x14ac:dyDescent="0.2">
      <c r="A61" s="63" t="s">
        <v>1214</v>
      </c>
      <c r="D61" s="9"/>
      <c r="F61" s="9"/>
    </row>
    <row r="62" spans="1:6" x14ac:dyDescent="0.2">
      <c r="A62" s="58"/>
      <c r="D62" s="9"/>
      <c r="F62" s="9"/>
    </row>
    <row r="63" spans="1:6" x14ac:dyDescent="0.2">
      <c r="A63" s="47" t="s">
        <v>807</v>
      </c>
      <c r="D63" s="9"/>
      <c r="F63" s="9"/>
    </row>
    <row r="64" spans="1:6" x14ac:dyDescent="0.2">
      <c r="A64" s="58"/>
      <c r="D64" s="9"/>
      <c r="F64" s="9"/>
    </row>
    <row r="65" spans="1:6" x14ac:dyDescent="0.2">
      <c r="A65" s="58"/>
      <c r="D65" s="9"/>
      <c r="F65" s="9"/>
    </row>
    <row r="66" spans="1:6" x14ac:dyDescent="0.2">
      <c r="A66" s="58"/>
      <c r="D66" s="9"/>
      <c r="F66" s="9"/>
    </row>
    <row r="67" spans="1:6" x14ac:dyDescent="0.2">
      <c r="A67" s="58"/>
      <c r="D67" s="9"/>
      <c r="F67" s="9"/>
    </row>
    <row r="68" spans="1:6" x14ac:dyDescent="0.2">
      <c r="A68" s="58"/>
      <c r="D68" s="9"/>
      <c r="F68" s="9"/>
    </row>
    <row r="69" spans="1:6" x14ac:dyDescent="0.2">
      <c r="A69" s="58"/>
      <c r="D69" s="9"/>
      <c r="F69" s="9"/>
    </row>
    <row r="70" spans="1:6" x14ac:dyDescent="0.2">
      <c r="A70" s="58"/>
      <c r="D70" s="9"/>
      <c r="F70" s="9"/>
    </row>
    <row r="71" spans="1:6" x14ac:dyDescent="0.2">
      <c r="A71" s="58"/>
      <c r="D71" s="9"/>
      <c r="F71" s="9"/>
    </row>
    <row r="72" spans="1:6" x14ac:dyDescent="0.2">
      <c r="A72" s="58"/>
      <c r="D72" s="9"/>
      <c r="F72" s="9"/>
    </row>
    <row r="73" spans="1:6" x14ac:dyDescent="0.2">
      <c r="A73" s="58"/>
      <c r="D73" s="9"/>
      <c r="F73" s="9"/>
    </row>
    <row r="74" spans="1:6" x14ac:dyDescent="0.2">
      <c r="A74" s="58"/>
      <c r="D74" s="9"/>
      <c r="F74" s="9"/>
    </row>
    <row r="75" spans="1:6" x14ac:dyDescent="0.2">
      <c r="A75" s="58"/>
      <c r="D75" s="9"/>
      <c r="F75" s="9"/>
    </row>
    <row r="76" spans="1:6" x14ac:dyDescent="0.2">
      <c r="D76" s="9"/>
      <c r="F76" s="9"/>
    </row>
    <row r="77" spans="1:6" x14ac:dyDescent="0.2">
      <c r="D77" s="9"/>
      <c r="F77" s="9"/>
    </row>
  </sheetData>
  <mergeCells count="5">
    <mergeCell ref="A33:B33"/>
    <mergeCell ref="A34:B34"/>
    <mergeCell ref="A35:B35"/>
    <mergeCell ref="A22:E22"/>
    <mergeCell ref="A1:E1"/>
  </mergeCells>
  <conditionalFormatting sqref="F2:F3 F20:F44 E5:E10 E13:E19 F78:F65539">
    <cfRule type="cellIs" dxfId="32" priority="2" stopIfTrue="1" operator="between">
      <formula>0.009</formula>
      <formula>-0.009</formula>
    </cfRule>
  </conditionalFormatting>
  <conditionalFormatting sqref="E21">
    <cfRule type="cellIs" dxfId="31" priority="1" stopIfTrue="1" operator="between">
      <formula>0.009</formula>
      <formula>-0.009</formula>
    </cfRule>
  </conditionalFormatting>
  <hyperlinks>
    <hyperlink ref="A43" r:id="rId1" xr:uid="{00000000-0004-0000-26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9"/>
  <sheetViews>
    <sheetView workbookViewId="0">
      <selection sqref="A1:E1"/>
    </sheetView>
  </sheetViews>
  <sheetFormatPr defaultColWidth="9.109375" defaultRowHeight="10.199999999999999" x14ac:dyDescent="0.2"/>
  <cols>
    <col min="1" max="1" width="36.88671875" style="9" bestFit="1" customWidth="1"/>
    <col min="2" max="2" width="53.6640625" style="9" customWidth="1"/>
    <col min="3" max="3" width="24.6640625" style="9" bestFit="1" customWidth="1"/>
    <col min="4" max="4" width="23" style="10" bestFit="1" customWidth="1"/>
    <col min="5" max="5" width="13.5546875" style="13" customWidth="1"/>
    <col min="6" max="6" width="14.6640625" style="14" bestFit="1" customWidth="1"/>
    <col min="7" max="16384" width="9.109375" style="9"/>
  </cols>
  <sheetData>
    <row r="1" spans="1:8" s="1" customFormat="1" ht="15" customHeight="1" x14ac:dyDescent="0.2">
      <c r="A1" s="80" t="s">
        <v>28</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34</v>
      </c>
      <c r="B5" s="22"/>
      <c r="C5" s="23"/>
      <c r="D5" s="24"/>
      <c r="E5" s="25"/>
      <c r="F5" s="9"/>
    </row>
    <row r="6" spans="1:8" x14ac:dyDescent="0.2">
      <c r="A6" s="27" t="s">
        <v>708</v>
      </c>
      <c r="B6" s="27" t="s">
        <v>707</v>
      </c>
      <c r="C6" s="31">
        <v>329979.75099999999</v>
      </c>
      <c r="D6" s="29">
        <v>278.83156969999999</v>
      </c>
      <c r="E6" s="30">
        <v>43.606035983301602</v>
      </c>
      <c r="F6" s="9"/>
    </row>
    <row r="7" spans="1:8" x14ac:dyDescent="0.2">
      <c r="A7" s="27" t="s">
        <v>692</v>
      </c>
      <c r="B7" s="27" t="s">
        <v>691</v>
      </c>
      <c r="C7" s="31">
        <v>29340.444</v>
      </c>
      <c r="D7" s="29">
        <v>220.24301600000001</v>
      </c>
      <c r="E7" s="30">
        <v>34.443463095301198</v>
      </c>
      <c r="F7" s="9"/>
    </row>
    <row r="8" spans="1:8" x14ac:dyDescent="0.2">
      <c r="A8" s="27" t="s">
        <v>714</v>
      </c>
      <c r="B8" s="27" t="s">
        <v>713</v>
      </c>
      <c r="C8" s="31">
        <v>3845.5819999999999</v>
      </c>
      <c r="D8" s="29">
        <v>62.519526300000003</v>
      </c>
      <c r="E8" s="30">
        <v>9.7773315856234309</v>
      </c>
      <c r="F8" s="9"/>
    </row>
    <row r="9" spans="1:8" x14ac:dyDescent="0.2">
      <c r="A9" s="27" t="s">
        <v>704</v>
      </c>
      <c r="B9" s="27" t="s">
        <v>703</v>
      </c>
      <c r="C9" s="31">
        <v>14897.672</v>
      </c>
      <c r="D9" s="29">
        <v>62.255538899999998</v>
      </c>
      <c r="E9" s="30">
        <v>9.7360470062771096</v>
      </c>
      <c r="F9" s="9"/>
    </row>
    <row r="10" spans="1:8" ht="20.399999999999999" x14ac:dyDescent="0.2">
      <c r="A10" s="27" t="s">
        <v>709</v>
      </c>
      <c r="B10" s="54" t="s">
        <v>738</v>
      </c>
      <c r="C10" s="31">
        <v>9854.2489999999998</v>
      </c>
      <c r="D10" s="29">
        <v>6.1830090999999996</v>
      </c>
      <c r="E10" s="30">
        <v>0.96695118701862404</v>
      </c>
      <c r="F10" s="9"/>
    </row>
    <row r="11" spans="1:8" ht="20.399999999999999" x14ac:dyDescent="0.2">
      <c r="A11" s="27" t="s">
        <v>712</v>
      </c>
      <c r="B11" s="54" t="s">
        <v>711</v>
      </c>
      <c r="C11" s="31">
        <v>161743.72099999999</v>
      </c>
      <c r="D11" s="29">
        <v>0</v>
      </c>
      <c r="E11" s="29">
        <v>0</v>
      </c>
      <c r="F11" s="9"/>
    </row>
    <row r="12" spans="1:8" ht="20.399999999999999" x14ac:dyDescent="0.2">
      <c r="A12" s="27" t="s">
        <v>710</v>
      </c>
      <c r="B12" s="54" t="s">
        <v>749</v>
      </c>
      <c r="C12" s="31">
        <v>196087.27</v>
      </c>
      <c r="D12" s="29">
        <v>0</v>
      </c>
      <c r="E12" s="29">
        <v>0</v>
      </c>
      <c r="F12" s="9"/>
    </row>
    <row r="13" spans="1:8" x14ac:dyDescent="0.2">
      <c r="A13" s="26" t="s">
        <v>33</v>
      </c>
      <c r="B13" s="26"/>
      <c r="C13" s="32"/>
      <c r="D13" s="33">
        <f>SUM(D6:D12)</f>
        <v>630.03266000000008</v>
      </c>
      <c r="E13" s="34">
        <f>SUM(E6:E12)</f>
        <v>98.529828857521949</v>
      </c>
      <c r="F13" s="18"/>
      <c r="G13" s="18"/>
      <c r="H13" s="18"/>
    </row>
    <row r="14" spans="1:8" x14ac:dyDescent="0.2">
      <c r="A14" s="27"/>
      <c r="B14" s="27"/>
      <c r="C14" s="28"/>
      <c r="D14" s="29"/>
      <c r="E14" s="30"/>
      <c r="F14" s="9"/>
    </row>
    <row r="15" spans="1:8" x14ac:dyDescent="0.2">
      <c r="A15" s="26" t="s">
        <v>35</v>
      </c>
      <c r="B15" s="26"/>
      <c r="C15" s="32"/>
      <c r="D15" s="33">
        <f>D13</f>
        <v>630.03266000000008</v>
      </c>
      <c r="E15" s="34">
        <f>E13</f>
        <v>98.529828857521949</v>
      </c>
      <c r="F15" s="18"/>
      <c r="G15" s="18"/>
      <c r="H15" s="18"/>
    </row>
    <row r="16" spans="1:8" x14ac:dyDescent="0.2">
      <c r="A16" s="26"/>
      <c r="B16" s="26"/>
      <c r="C16" s="32"/>
      <c r="D16" s="33"/>
      <c r="E16" s="34"/>
      <c r="F16" s="18"/>
      <c r="G16" s="18"/>
      <c r="H16" s="18"/>
    </row>
    <row r="17" spans="1:8" x14ac:dyDescent="0.2">
      <c r="A17" s="26" t="s">
        <v>37</v>
      </c>
      <c r="B17" s="26"/>
      <c r="C17" s="32"/>
      <c r="D17" s="33">
        <f>D19-(D13)</f>
        <v>9.4007656999999654</v>
      </c>
      <c r="E17" s="34">
        <f>E19-(E13)</f>
        <v>1.4701711424780513</v>
      </c>
      <c r="F17" s="18"/>
      <c r="G17" s="18"/>
      <c r="H17" s="18"/>
    </row>
    <row r="18" spans="1:8" x14ac:dyDescent="0.2">
      <c r="A18" s="26"/>
      <c r="B18" s="26"/>
      <c r="C18" s="32"/>
      <c r="D18" s="33"/>
      <c r="E18" s="34"/>
      <c r="F18" s="18"/>
      <c r="G18" s="18"/>
      <c r="H18" s="18"/>
    </row>
    <row r="19" spans="1:8" x14ac:dyDescent="0.2">
      <c r="A19" s="35" t="s">
        <v>36</v>
      </c>
      <c r="B19" s="35"/>
      <c r="C19" s="36"/>
      <c r="D19" s="37">
        <v>639.43342570000004</v>
      </c>
      <c r="E19" s="38">
        <v>100</v>
      </c>
      <c r="F19" s="18"/>
      <c r="G19" s="18"/>
      <c r="H19" s="18"/>
    </row>
    <row r="20" spans="1:8" x14ac:dyDescent="0.2">
      <c r="F20" s="20"/>
    </row>
    <row r="21" spans="1:8" x14ac:dyDescent="0.2">
      <c r="A21" s="18" t="s">
        <v>736</v>
      </c>
    </row>
    <row r="22" spans="1:8" ht="14.4" x14ac:dyDescent="0.3">
      <c r="A22" s="84" t="s">
        <v>737</v>
      </c>
      <c r="B22" s="85"/>
      <c r="C22" s="85"/>
      <c r="D22" s="85"/>
      <c r="E22" s="85"/>
    </row>
    <row r="24" spans="1:8" x14ac:dyDescent="0.2">
      <c r="A24" s="18" t="s">
        <v>39</v>
      </c>
    </row>
    <row r="25" spans="1:8" x14ac:dyDescent="0.2">
      <c r="A25" s="18" t="s">
        <v>40</v>
      </c>
    </row>
    <row r="26" spans="1:8" x14ac:dyDescent="0.2">
      <c r="A26" s="18" t="s">
        <v>41</v>
      </c>
      <c r="B26" s="18"/>
      <c r="C26" s="39" t="s">
        <v>43</v>
      </c>
      <c r="D26" s="41" t="s">
        <v>42</v>
      </c>
    </row>
    <row r="27" spans="1:8" x14ac:dyDescent="0.2">
      <c r="A27" s="9" t="s">
        <v>82</v>
      </c>
      <c r="C27" s="40">
        <v>70.666200000000003</v>
      </c>
      <c r="D27" s="40">
        <v>78.218900000000005</v>
      </c>
    </row>
    <row r="28" spans="1:8" x14ac:dyDescent="0.2">
      <c r="A28" s="9" t="s">
        <v>705</v>
      </c>
      <c r="C28" s="40">
        <v>22.940899999999999</v>
      </c>
      <c r="D28" s="40">
        <v>23.4361</v>
      </c>
    </row>
    <row r="29" spans="1:8" x14ac:dyDescent="0.2">
      <c r="A29" s="9" t="s">
        <v>83</v>
      </c>
      <c r="C29" s="40">
        <v>74.219300000000004</v>
      </c>
      <c r="D29" s="40">
        <v>82.343599999999995</v>
      </c>
    </row>
    <row r="30" spans="1:8" x14ac:dyDescent="0.2">
      <c r="A30" s="9" t="s">
        <v>706</v>
      </c>
      <c r="C30" s="40">
        <v>24.476400000000002</v>
      </c>
      <c r="D30" s="40">
        <v>25.188800000000001</v>
      </c>
    </row>
    <row r="32" spans="1:8" x14ac:dyDescent="0.2">
      <c r="A32" s="18" t="s">
        <v>45</v>
      </c>
    </row>
    <row r="33" spans="1:6" x14ac:dyDescent="0.2">
      <c r="A33" s="82" t="s">
        <v>63</v>
      </c>
      <c r="B33" s="83"/>
      <c r="C33" s="43" t="s">
        <v>64</v>
      </c>
    </row>
    <row r="34" spans="1:6" x14ac:dyDescent="0.2">
      <c r="A34" s="78" t="s">
        <v>705</v>
      </c>
      <c r="B34" s="79"/>
      <c r="C34" s="44">
        <v>2</v>
      </c>
    </row>
    <row r="35" spans="1:6" x14ac:dyDescent="0.2">
      <c r="A35" s="78" t="s">
        <v>706</v>
      </c>
      <c r="B35" s="79"/>
      <c r="C35" s="44">
        <v>2</v>
      </c>
    </row>
    <row r="36" spans="1:6" x14ac:dyDescent="0.2">
      <c r="A36" s="9" t="s">
        <v>65</v>
      </c>
    </row>
    <row r="37" spans="1:6" x14ac:dyDescent="0.2">
      <c r="A37" s="9" t="s">
        <v>44</v>
      </c>
    </row>
    <row r="39" spans="1:6" x14ac:dyDescent="0.2">
      <c r="A39" s="18" t="s">
        <v>209</v>
      </c>
      <c r="D39" s="45">
        <v>0.1709</v>
      </c>
    </row>
    <row r="41" spans="1:6" x14ac:dyDescent="0.2">
      <c r="A41" s="18" t="s">
        <v>48</v>
      </c>
      <c r="D41" s="41" t="s">
        <v>46</v>
      </c>
    </row>
    <row r="42" spans="1:6" x14ac:dyDescent="0.2">
      <c r="A42" s="9" t="s">
        <v>49</v>
      </c>
      <c r="D42" s="41"/>
    </row>
    <row r="43" spans="1:6" x14ac:dyDescent="0.2">
      <c r="A43" s="49" t="s">
        <v>726</v>
      </c>
      <c r="D43" s="41"/>
    </row>
    <row r="45" spans="1:6" x14ac:dyDescent="0.2">
      <c r="A45" s="18" t="s">
        <v>1195</v>
      </c>
      <c r="D45" s="9"/>
      <c r="F45" s="9"/>
    </row>
    <row r="46" spans="1:6" x14ac:dyDescent="0.2">
      <c r="A46" s="49"/>
      <c r="D46" s="9"/>
      <c r="F46" s="9"/>
    </row>
    <row r="47" spans="1:6" x14ac:dyDescent="0.2">
      <c r="A47" s="47" t="s">
        <v>805</v>
      </c>
      <c r="D47" s="9"/>
      <c r="F47" s="9"/>
    </row>
    <row r="48" spans="1:6" x14ac:dyDescent="0.2">
      <c r="A48" s="61"/>
      <c r="D48" s="9"/>
      <c r="F48" s="9"/>
    </row>
    <row r="49" spans="1:6" x14ac:dyDescent="0.2">
      <c r="A49" s="58"/>
      <c r="D49" s="9"/>
      <c r="F49" s="9"/>
    </row>
    <row r="50" spans="1:6" x14ac:dyDescent="0.2">
      <c r="A50" s="58"/>
      <c r="D50" s="9"/>
      <c r="F50" s="9"/>
    </row>
    <row r="51" spans="1:6" x14ac:dyDescent="0.2">
      <c r="A51" s="58"/>
      <c r="D51" s="9"/>
      <c r="F51" s="9"/>
    </row>
    <row r="52" spans="1:6" x14ac:dyDescent="0.2">
      <c r="A52" s="58"/>
      <c r="D52" s="9"/>
      <c r="F52" s="9"/>
    </row>
    <row r="53" spans="1:6" x14ac:dyDescent="0.2">
      <c r="A53" s="58"/>
      <c r="D53" s="9"/>
      <c r="F53" s="9"/>
    </row>
    <row r="54" spans="1:6" x14ac:dyDescent="0.2">
      <c r="A54" s="58"/>
      <c r="D54" s="9"/>
      <c r="F54" s="9"/>
    </row>
    <row r="55" spans="1:6" x14ac:dyDescent="0.2">
      <c r="A55" s="58"/>
      <c r="D55" s="9"/>
      <c r="F55" s="9"/>
    </row>
    <row r="56" spans="1:6" x14ac:dyDescent="0.2">
      <c r="A56" s="58"/>
      <c r="D56" s="9"/>
      <c r="F56" s="9"/>
    </row>
    <row r="57" spans="1:6" x14ac:dyDescent="0.2">
      <c r="A57" s="58"/>
      <c r="D57" s="9"/>
      <c r="F57" s="9"/>
    </row>
    <row r="58" spans="1:6" x14ac:dyDescent="0.2">
      <c r="A58" s="58"/>
      <c r="D58" s="9"/>
      <c r="F58" s="9"/>
    </row>
    <row r="59" spans="1:6" x14ac:dyDescent="0.2">
      <c r="A59" s="58"/>
      <c r="D59" s="9"/>
      <c r="F59" s="9"/>
    </row>
    <row r="60" spans="1:6" x14ac:dyDescent="0.2">
      <c r="A60" s="58"/>
      <c r="D60" s="9"/>
      <c r="F60" s="9"/>
    </row>
    <row r="61" spans="1:6" ht="20.399999999999999" x14ac:dyDescent="0.2">
      <c r="A61" s="63" t="s">
        <v>1215</v>
      </c>
      <c r="D61" s="9"/>
      <c r="F61" s="9"/>
    </row>
    <row r="62" spans="1:6" x14ac:dyDescent="0.2">
      <c r="A62" s="58"/>
      <c r="D62" s="9"/>
      <c r="F62" s="9"/>
    </row>
    <row r="63" spans="1:6" x14ac:dyDescent="0.2">
      <c r="A63" s="47" t="s">
        <v>807</v>
      </c>
      <c r="D63" s="9"/>
      <c r="F63" s="9"/>
    </row>
    <row r="64" spans="1:6" x14ac:dyDescent="0.2">
      <c r="A64" s="58"/>
      <c r="D64" s="9"/>
      <c r="F64" s="9"/>
    </row>
    <row r="65" spans="1:6" x14ac:dyDescent="0.2">
      <c r="A65" s="58"/>
      <c r="D65" s="9"/>
      <c r="F65" s="9"/>
    </row>
    <row r="66" spans="1:6" x14ac:dyDescent="0.2">
      <c r="A66" s="58"/>
      <c r="D66" s="9"/>
      <c r="F66" s="9"/>
    </row>
    <row r="67" spans="1:6" x14ac:dyDescent="0.2">
      <c r="A67" s="58"/>
      <c r="D67" s="9"/>
      <c r="F67" s="9"/>
    </row>
    <row r="68" spans="1:6" x14ac:dyDescent="0.2">
      <c r="A68" s="58"/>
      <c r="D68" s="9"/>
      <c r="F68" s="9"/>
    </row>
    <row r="69" spans="1:6" x14ac:dyDescent="0.2">
      <c r="A69" s="58"/>
      <c r="D69" s="9"/>
      <c r="F69" s="9"/>
    </row>
    <row r="70" spans="1:6" x14ac:dyDescent="0.2">
      <c r="A70" s="58"/>
      <c r="D70" s="9"/>
      <c r="F70" s="9"/>
    </row>
    <row r="71" spans="1:6" x14ac:dyDescent="0.2">
      <c r="A71" s="58"/>
      <c r="D71" s="9"/>
      <c r="F71" s="9"/>
    </row>
    <row r="72" spans="1:6" x14ac:dyDescent="0.2">
      <c r="A72" s="58"/>
      <c r="D72" s="9"/>
      <c r="F72" s="9"/>
    </row>
    <row r="73" spans="1:6" x14ac:dyDescent="0.2">
      <c r="A73" s="58"/>
      <c r="D73" s="9"/>
      <c r="F73" s="9"/>
    </row>
    <row r="74" spans="1:6" x14ac:dyDescent="0.2">
      <c r="A74" s="58"/>
      <c r="D74" s="9"/>
      <c r="F74" s="9"/>
    </row>
    <row r="75" spans="1:6" x14ac:dyDescent="0.2">
      <c r="A75" s="58"/>
      <c r="D75" s="9"/>
      <c r="F75" s="9"/>
    </row>
    <row r="76" spans="1:6" x14ac:dyDescent="0.2">
      <c r="D76" s="9"/>
      <c r="F76" s="9"/>
    </row>
    <row r="77" spans="1:6" x14ac:dyDescent="0.2">
      <c r="D77" s="9"/>
      <c r="F77" s="9"/>
    </row>
    <row r="78" spans="1:6" x14ac:dyDescent="0.2">
      <c r="D78" s="9"/>
      <c r="F78" s="9"/>
    </row>
    <row r="79" spans="1:6" x14ac:dyDescent="0.2">
      <c r="D79" s="9"/>
      <c r="F79" s="9"/>
    </row>
  </sheetData>
  <mergeCells count="5">
    <mergeCell ref="A33:B33"/>
    <mergeCell ref="A34:B34"/>
    <mergeCell ref="A35:B35"/>
    <mergeCell ref="A22:E22"/>
    <mergeCell ref="A1:E1"/>
  </mergeCells>
  <conditionalFormatting sqref="F2:F3 F20:F44 E5:E10 E13:E19 F80:F65539">
    <cfRule type="cellIs" dxfId="30" priority="1" stopIfTrue="1" operator="between">
      <formula>0.009</formula>
      <formula>-0.009</formula>
    </cfRule>
  </conditionalFormatting>
  <hyperlinks>
    <hyperlink ref="A43" r:id="rId1" xr:uid="{00000000-0004-0000-27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8"/>
  <sheetViews>
    <sheetView workbookViewId="0">
      <selection sqref="A1:E1"/>
    </sheetView>
  </sheetViews>
  <sheetFormatPr defaultColWidth="9.109375" defaultRowHeight="10.199999999999999" x14ac:dyDescent="0.2"/>
  <cols>
    <col min="1" max="1" width="36.88671875" style="9" bestFit="1" customWidth="1"/>
    <col min="2" max="2" width="56.33203125" style="9" customWidth="1"/>
    <col min="3" max="3" width="24.6640625" style="9" bestFit="1" customWidth="1"/>
    <col min="4" max="4" width="23" style="10" bestFit="1" customWidth="1"/>
    <col min="5" max="5" width="13.5546875" style="13" customWidth="1"/>
    <col min="6" max="6" width="14.6640625" style="14" bestFit="1" customWidth="1"/>
    <col min="7" max="16384" width="9.109375" style="9"/>
  </cols>
  <sheetData>
    <row r="1" spans="1:8" s="1" customFormat="1" ht="15" customHeight="1" x14ac:dyDescent="0.2">
      <c r="A1" s="80" t="s">
        <v>29</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34</v>
      </c>
      <c r="B5" s="22"/>
      <c r="C5" s="23"/>
      <c r="D5" s="24"/>
      <c r="E5" s="25"/>
      <c r="F5" s="9"/>
    </row>
    <row r="6" spans="1:8" x14ac:dyDescent="0.2">
      <c r="A6" s="27" t="s">
        <v>692</v>
      </c>
      <c r="B6" s="27" t="s">
        <v>691</v>
      </c>
      <c r="C6" s="31">
        <v>76704.763999999996</v>
      </c>
      <c r="D6" s="29">
        <v>575.78162629999997</v>
      </c>
      <c r="E6" s="30">
        <v>49.227349264000601</v>
      </c>
      <c r="F6" s="9"/>
    </row>
    <row r="7" spans="1:8" x14ac:dyDescent="0.2">
      <c r="A7" s="27" t="s">
        <v>708</v>
      </c>
      <c r="B7" s="27" t="s">
        <v>707</v>
      </c>
      <c r="C7" s="31">
        <v>270193.908</v>
      </c>
      <c r="D7" s="29">
        <v>228.3127715</v>
      </c>
      <c r="E7" s="30">
        <v>19.5199569258337</v>
      </c>
      <c r="F7" s="9"/>
    </row>
    <row r="8" spans="1:8" x14ac:dyDescent="0.2">
      <c r="A8" s="27" t="s">
        <v>714</v>
      </c>
      <c r="B8" s="27" t="s">
        <v>713</v>
      </c>
      <c r="C8" s="31">
        <v>10688.682000000001</v>
      </c>
      <c r="D8" s="29">
        <v>173.77118350000001</v>
      </c>
      <c r="E8" s="30">
        <v>14.8568386892502</v>
      </c>
      <c r="F8" s="9"/>
    </row>
    <row r="9" spans="1:8" x14ac:dyDescent="0.2">
      <c r="A9" s="27" t="s">
        <v>704</v>
      </c>
      <c r="B9" s="27" t="s">
        <v>703</v>
      </c>
      <c r="C9" s="31">
        <v>41326.436000000002</v>
      </c>
      <c r="D9" s="29">
        <v>172.69809290000001</v>
      </c>
      <c r="E9" s="30">
        <v>14.7650931326968</v>
      </c>
      <c r="F9" s="9"/>
    </row>
    <row r="10" spans="1:8" ht="20.399999999999999" x14ac:dyDescent="0.2">
      <c r="A10" s="27" t="s">
        <v>709</v>
      </c>
      <c r="B10" s="54" t="s">
        <v>738</v>
      </c>
      <c r="C10" s="31">
        <v>7589.5630000000001</v>
      </c>
      <c r="D10" s="29">
        <v>4.7620408999999997</v>
      </c>
      <c r="E10" s="30">
        <v>0.40713812300709701</v>
      </c>
      <c r="F10" s="9"/>
    </row>
    <row r="11" spans="1:8" ht="20.399999999999999" x14ac:dyDescent="0.2">
      <c r="A11" s="27" t="s">
        <v>710</v>
      </c>
      <c r="B11" s="54" t="s">
        <v>749</v>
      </c>
      <c r="C11" s="31">
        <v>167004.62</v>
      </c>
      <c r="D11" s="29">
        <v>0</v>
      </c>
      <c r="E11" s="29">
        <v>0</v>
      </c>
      <c r="F11" s="9"/>
    </row>
    <row r="12" spans="1:8" ht="20.399999999999999" x14ac:dyDescent="0.2">
      <c r="A12" s="27" t="s">
        <v>712</v>
      </c>
      <c r="B12" s="54" t="s">
        <v>711</v>
      </c>
      <c r="C12" s="31">
        <v>134545.87</v>
      </c>
      <c r="D12" s="29">
        <v>0</v>
      </c>
      <c r="E12" s="29">
        <v>0</v>
      </c>
      <c r="F12" s="9"/>
    </row>
    <row r="13" spans="1:8" x14ac:dyDescent="0.2">
      <c r="A13" s="26" t="s">
        <v>33</v>
      </c>
      <c r="B13" s="26"/>
      <c r="C13" s="32"/>
      <c r="D13" s="33">
        <f>SUM(D6:D12)</f>
        <v>1155.3257151000003</v>
      </c>
      <c r="E13" s="34">
        <f>SUM(E6:E12)</f>
        <v>98.776376134788407</v>
      </c>
      <c r="F13" s="18"/>
      <c r="G13" s="18"/>
      <c r="H13" s="18"/>
    </row>
    <row r="14" spans="1:8" x14ac:dyDescent="0.2">
      <c r="A14" s="27"/>
      <c r="B14" s="27"/>
      <c r="C14" s="28"/>
      <c r="D14" s="29"/>
      <c r="E14" s="30"/>
      <c r="F14" s="9"/>
    </row>
    <row r="15" spans="1:8" x14ac:dyDescent="0.2">
      <c r="A15" s="26" t="s">
        <v>35</v>
      </c>
      <c r="B15" s="26"/>
      <c r="C15" s="32"/>
      <c r="D15" s="33">
        <f>D13</f>
        <v>1155.3257151000003</v>
      </c>
      <c r="E15" s="34">
        <f>E13</f>
        <v>98.776376134788407</v>
      </c>
      <c r="F15" s="18"/>
      <c r="G15" s="18"/>
      <c r="H15" s="18"/>
    </row>
    <row r="16" spans="1:8" x14ac:dyDescent="0.2">
      <c r="A16" s="26"/>
      <c r="B16" s="26"/>
      <c r="C16" s="32"/>
      <c r="D16" s="33"/>
      <c r="E16" s="34"/>
      <c r="F16" s="18"/>
      <c r="G16" s="18"/>
      <c r="H16" s="18"/>
    </row>
    <row r="17" spans="1:8" x14ac:dyDescent="0.2">
      <c r="A17" s="26" t="s">
        <v>37</v>
      </c>
      <c r="B17" s="26"/>
      <c r="C17" s="32"/>
      <c r="D17" s="33">
        <f>D19-(D13)</f>
        <v>14.311965799999825</v>
      </c>
      <c r="E17" s="34">
        <f>E19-(E13)</f>
        <v>1.2236238652115929</v>
      </c>
      <c r="F17" s="18"/>
      <c r="G17" s="18"/>
      <c r="H17" s="18"/>
    </row>
    <row r="18" spans="1:8" x14ac:dyDescent="0.2">
      <c r="A18" s="26"/>
      <c r="B18" s="26"/>
      <c r="C18" s="32"/>
      <c r="D18" s="33"/>
      <c r="E18" s="34"/>
      <c r="F18" s="18"/>
      <c r="G18" s="18"/>
      <c r="H18" s="18"/>
    </row>
    <row r="19" spans="1:8" x14ac:dyDescent="0.2">
      <c r="A19" s="35" t="s">
        <v>36</v>
      </c>
      <c r="B19" s="35"/>
      <c r="C19" s="36"/>
      <c r="D19" s="37">
        <v>1169.6376809000001</v>
      </c>
      <c r="E19" s="38">
        <v>100</v>
      </c>
      <c r="F19" s="18"/>
      <c r="G19" s="18"/>
      <c r="H19" s="18"/>
    </row>
    <row r="20" spans="1:8" x14ac:dyDescent="0.2">
      <c r="F20" s="20"/>
    </row>
    <row r="21" spans="1:8" x14ac:dyDescent="0.2">
      <c r="A21" s="18" t="s">
        <v>736</v>
      </c>
      <c r="F21" s="20"/>
    </row>
    <row r="22" spans="1:8" ht="14.4" x14ac:dyDescent="0.3">
      <c r="A22" s="84" t="s">
        <v>737</v>
      </c>
      <c r="B22" s="85"/>
      <c r="C22" s="85"/>
      <c r="D22" s="85"/>
      <c r="E22" s="85"/>
    </row>
    <row r="24" spans="1:8" x14ac:dyDescent="0.2">
      <c r="A24" s="18" t="s">
        <v>39</v>
      </c>
    </row>
    <row r="25" spans="1:8" x14ac:dyDescent="0.2">
      <c r="A25" s="18" t="s">
        <v>40</v>
      </c>
    </row>
    <row r="26" spans="1:8" x14ac:dyDescent="0.2">
      <c r="A26" s="18" t="s">
        <v>41</v>
      </c>
      <c r="B26" s="18"/>
      <c r="C26" s="39" t="s">
        <v>43</v>
      </c>
      <c r="D26" s="41" t="s">
        <v>42</v>
      </c>
    </row>
    <row r="27" spans="1:8" x14ac:dyDescent="0.2">
      <c r="A27" s="9" t="s">
        <v>66</v>
      </c>
      <c r="C27" s="40">
        <v>106.6758</v>
      </c>
      <c r="D27" s="40">
        <v>116.9734</v>
      </c>
    </row>
    <row r="28" spans="1:8" x14ac:dyDescent="0.2">
      <c r="A28" s="9" t="s">
        <v>72</v>
      </c>
      <c r="C28" s="40">
        <v>32.088799999999999</v>
      </c>
      <c r="D28" s="40">
        <v>32.301299999999998</v>
      </c>
    </row>
    <row r="29" spans="1:8" x14ac:dyDescent="0.2">
      <c r="A29" s="9" t="s">
        <v>69</v>
      </c>
      <c r="C29" s="40">
        <v>111.0437</v>
      </c>
      <c r="D29" s="40">
        <v>122.04510000000001</v>
      </c>
    </row>
    <row r="30" spans="1:8" x14ac:dyDescent="0.2">
      <c r="A30" s="9" t="s">
        <v>73</v>
      </c>
      <c r="C30" s="40">
        <v>33.811500000000002</v>
      </c>
      <c r="D30" s="40">
        <v>34.260100000000001</v>
      </c>
    </row>
    <row r="32" spans="1:8" x14ac:dyDescent="0.2">
      <c r="A32" s="18" t="s">
        <v>45</v>
      </c>
    </row>
    <row r="33" spans="1:6" x14ac:dyDescent="0.2">
      <c r="A33" s="82" t="s">
        <v>63</v>
      </c>
      <c r="B33" s="83"/>
      <c r="C33" s="43" t="s">
        <v>64</v>
      </c>
    </row>
    <row r="34" spans="1:6" x14ac:dyDescent="0.2">
      <c r="A34" s="78" t="s">
        <v>72</v>
      </c>
      <c r="B34" s="79"/>
      <c r="C34" s="44">
        <v>3</v>
      </c>
    </row>
    <row r="35" spans="1:6" x14ac:dyDescent="0.2">
      <c r="A35" s="78" t="s">
        <v>73</v>
      </c>
      <c r="B35" s="79"/>
      <c r="C35" s="44">
        <v>3</v>
      </c>
    </row>
    <row r="36" spans="1:6" x14ac:dyDescent="0.2">
      <c r="A36" s="9" t="s">
        <v>65</v>
      </c>
    </row>
    <row r="37" spans="1:6" x14ac:dyDescent="0.2">
      <c r="A37" s="9" t="s">
        <v>44</v>
      </c>
    </row>
    <row r="39" spans="1:6" x14ac:dyDescent="0.2">
      <c r="A39" s="18" t="s">
        <v>209</v>
      </c>
      <c r="D39" s="45">
        <v>0.2185</v>
      </c>
    </row>
    <row r="41" spans="1:6" x14ac:dyDescent="0.2">
      <c r="A41" s="18" t="s">
        <v>48</v>
      </c>
      <c r="D41" s="41" t="s">
        <v>46</v>
      </c>
    </row>
    <row r="42" spans="1:6" x14ac:dyDescent="0.2">
      <c r="A42" s="9" t="s">
        <v>49</v>
      </c>
      <c r="D42" s="41"/>
    </row>
    <row r="43" spans="1:6" x14ac:dyDescent="0.2">
      <c r="A43" s="49" t="s">
        <v>726</v>
      </c>
      <c r="D43" s="41"/>
    </row>
    <row r="45" spans="1:6" x14ac:dyDescent="0.2">
      <c r="A45" s="18" t="s">
        <v>1198</v>
      </c>
      <c r="D45" s="9"/>
      <c r="F45" s="9"/>
    </row>
    <row r="46" spans="1:6" x14ac:dyDescent="0.2">
      <c r="A46" s="49"/>
      <c r="D46" s="9"/>
      <c r="F46" s="9"/>
    </row>
    <row r="47" spans="1:6" x14ac:dyDescent="0.2">
      <c r="A47" s="47" t="s">
        <v>805</v>
      </c>
      <c r="D47" s="9"/>
      <c r="F47" s="9"/>
    </row>
    <row r="48" spans="1:6" x14ac:dyDescent="0.2">
      <c r="A48" s="61"/>
      <c r="D48" s="9"/>
      <c r="F48" s="9"/>
    </row>
    <row r="49" spans="1:6" x14ac:dyDescent="0.2">
      <c r="A49" s="58"/>
      <c r="D49" s="9"/>
      <c r="F49" s="9"/>
    </row>
    <row r="50" spans="1:6" x14ac:dyDescent="0.2">
      <c r="A50" s="58"/>
      <c r="D50" s="9"/>
      <c r="F50" s="9"/>
    </row>
    <row r="51" spans="1:6" x14ac:dyDescent="0.2">
      <c r="A51" s="58"/>
      <c r="D51" s="9"/>
      <c r="F51" s="9"/>
    </row>
    <row r="52" spans="1:6" x14ac:dyDescent="0.2">
      <c r="A52" s="58"/>
      <c r="D52" s="9"/>
      <c r="F52" s="9"/>
    </row>
    <row r="53" spans="1:6" x14ac:dyDescent="0.2">
      <c r="A53" s="58"/>
      <c r="D53" s="9"/>
      <c r="F53" s="9"/>
    </row>
    <row r="54" spans="1:6" x14ac:dyDescent="0.2">
      <c r="A54" s="58"/>
      <c r="D54" s="9"/>
      <c r="F54" s="9"/>
    </row>
    <row r="55" spans="1:6" x14ac:dyDescent="0.2">
      <c r="A55" s="58"/>
      <c r="D55" s="9"/>
      <c r="F55" s="9"/>
    </row>
    <row r="56" spans="1:6" x14ac:dyDescent="0.2">
      <c r="A56" s="58"/>
      <c r="D56" s="9"/>
      <c r="F56" s="9"/>
    </row>
    <row r="57" spans="1:6" x14ac:dyDescent="0.2">
      <c r="A57" s="58"/>
      <c r="D57" s="9"/>
      <c r="F57" s="9"/>
    </row>
    <row r="58" spans="1:6" x14ac:dyDescent="0.2">
      <c r="A58" s="58"/>
      <c r="D58" s="9"/>
      <c r="F58" s="9"/>
    </row>
    <row r="59" spans="1:6" x14ac:dyDescent="0.2">
      <c r="A59" s="58"/>
      <c r="D59" s="9"/>
      <c r="F59" s="9"/>
    </row>
    <row r="60" spans="1:6" x14ac:dyDescent="0.2">
      <c r="A60" s="58"/>
      <c r="D60" s="9"/>
      <c r="F60" s="9"/>
    </row>
    <row r="61" spans="1:6" ht="20.399999999999999" x14ac:dyDescent="0.2">
      <c r="A61" s="63" t="s">
        <v>1216</v>
      </c>
      <c r="D61" s="9"/>
      <c r="F61" s="9"/>
    </row>
    <row r="62" spans="1:6" x14ac:dyDescent="0.2">
      <c r="A62" s="58"/>
      <c r="D62" s="9"/>
      <c r="F62" s="9"/>
    </row>
    <row r="63" spans="1:6" x14ac:dyDescent="0.2">
      <c r="A63" s="47" t="s">
        <v>807</v>
      </c>
      <c r="D63" s="9"/>
      <c r="F63" s="9"/>
    </row>
    <row r="64" spans="1:6" x14ac:dyDescent="0.2">
      <c r="A64" s="58"/>
      <c r="D64" s="9"/>
      <c r="F64" s="9"/>
    </row>
    <row r="65" spans="1:6" x14ac:dyDescent="0.2">
      <c r="A65" s="58"/>
      <c r="D65" s="9"/>
      <c r="F65" s="9"/>
    </row>
    <row r="66" spans="1:6" x14ac:dyDescent="0.2">
      <c r="A66" s="58"/>
      <c r="D66" s="9"/>
      <c r="F66" s="9"/>
    </row>
    <row r="67" spans="1:6" x14ac:dyDescent="0.2">
      <c r="A67" s="58"/>
      <c r="D67" s="9"/>
      <c r="F67" s="9"/>
    </row>
    <row r="68" spans="1:6" x14ac:dyDescent="0.2">
      <c r="A68" s="58"/>
      <c r="D68" s="9"/>
      <c r="F68" s="9"/>
    </row>
    <row r="69" spans="1:6" x14ac:dyDescent="0.2">
      <c r="A69" s="58"/>
      <c r="D69" s="9"/>
      <c r="F69" s="9"/>
    </row>
    <row r="70" spans="1:6" x14ac:dyDescent="0.2">
      <c r="A70" s="58"/>
      <c r="D70" s="9"/>
      <c r="F70" s="9"/>
    </row>
    <row r="71" spans="1:6" x14ac:dyDescent="0.2">
      <c r="A71" s="58"/>
      <c r="D71" s="9"/>
      <c r="F71" s="9"/>
    </row>
    <row r="72" spans="1:6" x14ac:dyDescent="0.2">
      <c r="A72" s="58"/>
      <c r="D72" s="9"/>
      <c r="F72" s="9"/>
    </row>
    <row r="73" spans="1:6" x14ac:dyDescent="0.2">
      <c r="A73" s="58"/>
      <c r="D73" s="9"/>
      <c r="F73" s="9"/>
    </row>
    <row r="74" spans="1:6" x14ac:dyDescent="0.2">
      <c r="A74" s="58"/>
      <c r="D74" s="9"/>
      <c r="F74" s="9"/>
    </row>
    <row r="75" spans="1:6" x14ac:dyDescent="0.2">
      <c r="A75" s="58"/>
      <c r="D75" s="9"/>
      <c r="F75" s="9"/>
    </row>
    <row r="76" spans="1:6" x14ac:dyDescent="0.2">
      <c r="D76" s="9"/>
      <c r="F76" s="9"/>
    </row>
    <row r="77" spans="1:6" x14ac:dyDescent="0.2">
      <c r="D77" s="9"/>
      <c r="F77" s="9"/>
    </row>
    <row r="78" spans="1:6" x14ac:dyDescent="0.2">
      <c r="D78" s="9"/>
      <c r="F78" s="9"/>
    </row>
  </sheetData>
  <mergeCells count="5">
    <mergeCell ref="A33:B33"/>
    <mergeCell ref="A34:B34"/>
    <mergeCell ref="A35:B35"/>
    <mergeCell ref="A22:E22"/>
    <mergeCell ref="A1:E1"/>
  </mergeCells>
  <conditionalFormatting sqref="F2:F3 E5:E10 E13:E19 F20:F44 F79:F65539">
    <cfRule type="cellIs" dxfId="29" priority="1" stopIfTrue="1" operator="between">
      <formula>0.009</formula>
      <formula>-0.009</formula>
    </cfRule>
  </conditionalFormatting>
  <hyperlinks>
    <hyperlink ref="A43" r:id="rId1"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83"/>
  <sheetViews>
    <sheetView workbookViewId="0">
      <selection sqref="A1:E1"/>
    </sheetView>
  </sheetViews>
  <sheetFormatPr defaultColWidth="9.109375" defaultRowHeight="10.199999999999999" x14ac:dyDescent="0.2"/>
  <cols>
    <col min="1" max="1" width="36.88671875" style="9" bestFit="1" customWidth="1"/>
    <col min="2" max="2" width="58.44140625" style="9" customWidth="1"/>
    <col min="3" max="3" width="24.6640625" style="9" bestFit="1" customWidth="1"/>
    <col min="4" max="4" width="23" style="10" bestFit="1" customWidth="1"/>
    <col min="5" max="5" width="13.5546875" style="13" customWidth="1"/>
    <col min="6" max="6" width="14.6640625" style="14" bestFit="1" customWidth="1"/>
    <col min="7" max="16384" width="9.109375" style="9"/>
  </cols>
  <sheetData>
    <row r="1" spans="1:8" s="1" customFormat="1" ht="15" customHeight="1" x14ac:dyDescent="0.2">
      <c r="A1" s="80" t="s">
        <v>30</v>
      </c>
      <c r="B1" s="81"/>
      <c r="C1" s="81"/>
      <c r="D1" s="81"/>
      <c r="E1" s="81"/>
    </row>
    <row r="2" spans="1:8" s="1" customFormat="1" ht="11.4" x14ac:dyDescent="0.2">
      <c r="D2" s="6"/>
      <c r="E2" s="7"/>
      <c r="F2" s="12"/>
    </row>
    <row r="3" spans="1:8" s="1" customFormat="1" ht="12" x14ac:dyDescent="0.2">
      <c r="A3" s="11" t="s">
        <v>7</v>
      </c>
      <c r="B3" s="2"/>
      <c r="C3" s="3"/>
      <c r="D3" s="4"/>
      <c r="E3" s="5"/>
      <c r="F3" s="12"/>
    </row>
    <row r="4" spans="1:8" s="1" customFormat="1" ht="17.399999999999999" customHeight="1" x14ac:dyDescent="0.2">
      <c r="A4" s="8" t="s">
        <v>2</v>
      </c>
      <c r="B4" s="8" t="s">
        <v>0</v>
      </c>
      <c r="C4" s="16" t="s">
        <v>1</v>
      </c>
      <c r="D4" s="15" t="s">
        <v>3</v>
      </c>
      <c r="E4" s="15" t="s">
        <v>4</v>
      </c>
    </row>
    <row r="5" spans="1:8" x14ac:dyDescent="0.2">
      <c r="A5" s="21" t="s">
        <v>34</v>
      </c>
      <c r="B5" s="22"/>
      <c r="C5" s="23"/>
      <c r="D5" s="24"/>
      <c r="E5" s="25"/>
      <c r="F5" s="9"/>
    </row>
    <row r="6" spans="1:8" ht="20.399999999999999" x14ac:dyDescent="0.2">
      <c r="A6" s="27" t="s">
        <v>716</v>
      </c>
      <c r="B6" s="54" t="s">
        <v>715</v>
      </c>
      <c r="C6" s="31">
        <v>4603143.1500000004</v>
      </c>
      <c r="D6" s="29">
        <v>46938.807679999998</v>
      </c>
      <c r="E6" s="30">
        <v>41.562995928747</v>
      </c>
      <c r="F6" s="9"/>
    </row>
    <row r="7" spans="1:8" ht="20.399999999999999" x14ac:dyDescent="0.2">
      <c r="A7" s="27" t="s">
        <v>697</v>
      </c>
      <c r="B7" s="54" t="s">
        <v>735</v>
      </c>
      <c r="C7" s="31">
        <v>76655.319000000003</v>
      </c>
      <c r="D7" s="29">
        <v>2245.742518</v>
      </c>
      <c r="E7" s="30">
        <v>1.9885419282266701</v>
      </c>
      <c r="F7" s="9"/>
    </row>
    <row r="8" spans="1:8" ht="20.399999999999999" x14ac:dyDescent="0.2">
      <c r="A8" s="27" t="s">
        <v>698</v>
      </c>
      <c r="B8" s="54" t="s">
        <v>750</v>
      </c>
      <c r="C8" s="31">
        <v>1370528.45</v>
      </c>
      <c r="D8" s="29">
        <v>0</v>
      </c>
      <c r="E8" s="29">
        <v>0</v>
      </c>
      <c r="F8" s="9"/>
    </row>
    <row r="9" spans="1:8" ht="20.399999999999999" x14ac:dyDescent="0.2">
      <c r="A9" s="27" t="s">
        <v>700</v>
      </c>
      <c r="B9" s="54" t="s">
        <v>699</v>
      </c>
      <c r="C9" s="31">
        <v>1126813.243</v>
      </c>
      <c r="D9" s="29">
        <v>0</v>
      </c>
      <c r="E9" s="29">
        <v>0</v>
      </c>
      <c r="F9" s="9"/>
    </row>
    <row r="10" spans="1:8" x14ac:dyDescent="0.2">
      <c r="A10" s="26" t="s">
        <v>33</v>
      </c>
      <c r="B10" s="26"/>
      <c r="C10" s="32"/>
      <c r="D10" s="33">
        <f>SUM(D6:D9)</f>
        <v>49184.550197999997</v>
      </c>
      <c r="E10" s="34">
        <f>SUM(E6:E9)</f>
        <v>43.551537856973667</v>
      </c>
      <c r="F10" s="18"/>
      <c r="G10" s="18"/>
      <c r="H10" s="18"/>
    </row>
    <row r="11" spans="1:8" x14ac:dyDescent="0.2">
      <c r="A11" s="27"/>
      <c r="B11" s="27"/>
      <c r="C11" s="28"/>
      <c r="D11" s="29"/>
      <c r="E11" s="30"/>
      <c r="F11" s="9"/>
    </row>
    <row r="12" spans="1:8" x14ac:dyDescent="0.2">
      <c r="A12" s="26" t="s">
        <v>35</v>
      </c>
      <c r="B12" s="26"/>
      <c r="C12" s="32"/>
      <c r="D12" s="33">
        <f>D10</f>
        <v>49184.550197999997</v>
      </c>
      <c r="E12" s="34">
        <f>E10</f>
        <v>43.551537856973667</v>
      </c>
      <c r="F12" s="18"/>
      <c r="G12" s="18"/>
      <c r="H12" s="18"/>
    </row>
    <row r="13" spans="1:8" x14ac:dyDescent="0.2">
      <c r="A13" s="26"/>
      <c r="B13" s="26"/>
      <c r="C13" s="32"/>
      <c r="D13" s="33"/>
      <c r="E13" s="34"/>
      <c r="F13" s="18"/>
      <c r="G13" s="18"/>
      <c r="H13" s="18"/>
    </row>
    <row r="14" spans="1:8" x14ac:dyDescent="0.2">
      <c r="A14" s="26" t="s">
        <v>37</v>
      </c>
      <c r="B14" s="26"/>
      <c r="C14" s="32"/>
      <c r="D14" s="33">
        <f>D16-(D10)</f>
        <v>63749.579383200005</v>
      </c>
      <c r="E14" s="34">
        <f>E16-(E10)</f>
        <v>56.448462143026333</v>
      </c>
      <c r="F14" s="18"/>
      <c r="G14" s="18"/>
      <c r="H14" s="18"/>
    </row>
    <row r="15" spans="1:8" x14ac:dyDescent="0.2">
      <c r="A15" s="26"/>
      <c r="B15" s="26"/>
      <c r="C15" s="32"/>
      <c r="D15" s="33"/>
      <c r="E15" s="34"/>
      <c r="F15" s="18"/>
      <c r="G15" s="18"/>
      <c r="H15" s="18"/>
    </row>
    <row r="16" spans="1:8" x14ac:dyDescent="0.2">
      <c r="A16" s="35" t="s">
        <v>36</v>
      </c>
      <c r="B16" s="35"/>
      <c r="C16" s="36"/>
      <c r="D16" s="37">
        <v>112934.1295812</v>
      </c>
      <c r="E16" s="38">
        <v>100</v>
      </c>
      <c r="F16" s="18"/>
      <c r="G16" s="18"/>
      <c r="H16" s="18"/>
    </row>
    <row r="17" spans="1:6" x14ac:dyDescent="0.2">
      <c r="F17" s="20"/>
    </row>
    <row r="18" spans="1:6" x14ac:dyDescent="0.2">
      <c r="A18" s="18" t="s">
        <v>736</v>
      </c>
      <c r="C18" s="10"/>
      <c r="D18" s="13"/>
      <c r="E18" s="14"/>
      <c r="F18" s="20"/>
    </row>
    <row r="19" spans="1:6" ht="15" customHeight="1" x14ac:dyDescent="0.3">
      <c r="A19" s="84" t="s">
        <v>737</v>
      </c>
      <c r="B19" s="85"/>
      <c r="C19" s="85"/>
      <c r="D19" s="85"/>
      <c r="E19" s="85"/>
    </row>
    <row r="21" spans="1:6" x14ac:dyDescent="0.2">
      <c r="A21" s="18" t="s">
        <v>39</v>
      </c>
    </row>
    <row r="22" spans="1:6" x14ac:dyDescent="0.2">
      <c r="A22" s="18" t="s">
        <v>40</v>
      </c>
    </row>
    <row r="23" spans="1:6" x14ac:dyDescent="0.2">
      <c r="A23" s="18" t="s">
        <v>41</v>
      </c>
      <c r="B23" s="18"/>
      <c r="C23" s="39" t="s">
        <v>43</v>
      </c>
      <c r="D23" s="41" t="s">
        <v>42</v>
      </c>
    </row>
    <row r="24" spans="1:6" x14ac:dyDescent="0.2">
      <c r="A24" s="9" t="s">
        <v>66</v>
      </c>
      <c r="C24" s="40">
        <v>91.601299999999995</v>
      </c>
      <c r="D24" s="40">
        <v>107.251</v>
      </c>
    </row>
    <row r="25" spans="1:6" x14ac:dyDescent="0.2">
      <c r="A25" s="9" t="s">
        <v>72</v>
      </c>
      <c r="C25" s="40">
        <v>33.295000000000002</v>
      </c>
      <c r="D25" s="40">
        <v>37.426400000000001</v>
      </c>
    </row>
    <row r="26" spans="1:6" x14ac:dyDescent="0.2">
      <c r="A26" s="9" t="s">
        <v>69</v>
      </c>
      <c r="C26" s="40">
        <v>99.604200000000006</v>
      </c>
      <c r="D26" s="40">
        <v>117.208</v>
      </c>
    </row>
    <row r="27" spans="1:6" x14ac:dyDescent="0.2">
      <c r="A27" s="9" t="s">
        <v>73</v>
      </c>
      <c r="C27" s="40">
        <v>37.560200000000002</v>
      </c>
      <c r="D27" s="40">
        <v>42.637799999999999</v>
      </c>
    </row>
    <row r="29" spans="1:6" x14ac:dyDescent="0.2">
      <c r="A29" s="18" t="s">
        <v>45</v>
      </c>
    </row>
    <row r="30" spans="1:6" x14ac:dyDescent="0.2">
      <c r="A30" s="82" t="s">
        <v>63</v>
      </c>
      <c r="B30" s="83"/>
      <c r="C30" s="43" t="s">
        <v>64</v>
      </c>
    </row>
    <row r="31" spans="1:6" x14ac:dyDescent="0.2">
      <c r="A31" s="78" t="s">
        <v>72</v>
      </c>
      <c r="B31" s="79"/>
      <c r="C31" s="44">
        <v>1.5</v>
      </c>
    </row>
    <row r="32" spans="1:6" x14ac:dyDescent="0.2">
      <c r="A32" s="78" t="s">
        <v>73</v>
      </c>
      <c r="B32" s="79"/>
      <c r="C32" s="44">
        <v>1.5</v>
      </c>
    </row>
    <row r="33" spans="1:6" x14ac:dyDescent="0.2">
      <c r="A33" s="9" t="s">
        <v>65</v>
      </c>
    </row>
    <row r="34" spans="1:6" x14ac:dyDescent="0.2">
      <c r="A34" s="9" t="s">
        <v>44</v>
      </c>
    </row>
    <row r="36" spans="1:6" x14ac:dyDescent="0.2">
      <c r="A36" s="18" t="s">
        <v>209</v>
      </c>
      <c r="D36" s="45">
        <v>6.0299999999999999E-2</v>
      </c>
    </row>
    <row r="38" spans="1:6" x14ac:dyDescent="0.2">
      <c r="A38" s="18" t="s">
        <v>48</v>
      </c>
      <c r="D38" s="41" t="s">
        <v>46</v>
      </c>
    </row>
    <row r="39" spans="1:6" x14ac:dyDescent="0.2">
      <c r="A39" s="9" t="s">
        <v>49</v>
      </c>
      <c r="D39" s="41"/>
    </row>
    <row r="40" spans="1:6" x14ac:dyDescent="0.2">
      <c r="A40" s="49" t="s">
        <v>726</v>
      </c>
      <c r="D40" s="41"/>
    </row>
    <row r="42" spans="1:6" x14ac:dyDescent="0.2">
      <c r="A42" s="18" t="s">
        <v>1198</v>
      </c>
      <c r="D42" s="9"/>
      <c r="F42" s="9"/>
    </row>
    <row r="43" spans="1:6" x14ac:dyDescent="0.2">
      <c r="A43" s="49"/>
      <c r="D43" s="9"/>
      <c r="F43" s="9"/>
    </row>
    <row r="44" spans="1:6" x14ac:dyDescent="0.2">
      <c r="A44" s="47" t="s">
        <v>805</v>
      </c>
      <c r="D44" s="9"/>
      <c r="F44" s="9"/>
    </row>
    <row r="45" spans="1:6" ht="10.5" customHeight="1" x14ac:dyDescent="0.2">
      <c r="A45" s="61"/>
      <c r="D45" s="9"/>
      <c r="F45" s="9"/>
    </row>
    <row r="46" spans="1:6" x14ac:dyDescent="0.2">
      <c r="A46" s="58"/>
      <c r="D46" s="9"/>
      <c r="F46" s="9"/>
    </row>
    <row r="47" spans="1:6" x14ac:dyDescent="0.2">
      <c r="A47" s="58"/>
      <c r="D47" s="9"/>
      <c r="F47" s="9"/>
    </row>
    <row r="48" spans="1:6" x14ac:dyDescent="0.2">
      <c r="A48" s="58"/>
      <c r="D48" s="9"/>
      <c r="F48" s="9"/>
    </row>
    <row r="49" spans="1:6" x14ac:dyDescent="0.2">
      <c r="A49" s="58"/>
      <c r="D49" s="9"/>
      <c r="F49" s="9"/>
    </row>
    <row r="50" spans="1:6" x14ac:dyDescent="0.2">
      <c r="A50" s="58"/>
      <c r="D50" s="9"/>
      <c r="F50" s="9"/>
    </row>
    <row r="51" spans="1:6" x14ac:dyDescent="0.2">
      <c r="A51" s="58"/>
      <c r="D51" s="9"/>
      <c r="F51" s="9"/>
    </row>
    <row r="52" spans="1:6" x14ac:dyDescent="0.2">
      <c r="A52" s="58"/>
      <c r="D52" s="9"/>
      <c r="F52" s="9"/>
    </row>
    <row r="53" spans="1:6" x14ac:dyDescent="0.2">
      <c r="A53" s="58"/>
      <c r="D53" s="9"/>
      <c r="F53" s="9"/>
    </row>
    <row r="54" spans="1:6" x14ac:dyDescent="0.2">
      <c r="A54" s="58"/>
      <c r="D54" s="9"/>
      <c r="F54" s="9"/>
    </row>
    <row r="55" spans="1:6" x14ac:dyDescent="0.2">
      <c r="A55" s="58"/>
      <c r="D55" s="9"/>
      <c r="F55" s="9"/>
    </row>
    <row r="56" spans="1:6" x14ac:dyDescent="0.2">
      <c r="A56" s="58"/>
      <c r="D56" s="9"/>
      <c r="F56" s="9"/>
    </row>
    <row r="57" spans="1:6" x14ac:dyDescent="0.2">
      <c r="A57" s="58"/>
      <c r="D57" s="9"/>
      <c r="F57" s="9"/>
    </row>
    <row r="58" spans="1:6" x14ac:dyDescent="0.2">
      <c r="A58" s="47" t="s">
        <v>1191</v>
      </c>
      <c r="D58" s="9"/>
      <c r="F58" s="9"/>
    </row>
    <row r="59" spans="1:6" x14ac:dyDescent="0.2">
      <c r="A59" s="58"/>
      <c r="D59" s="9"/>
      <c r="F59" s="9"/>
    </row>
    <row r="60" spans="1:6" x14ac:dyDescent="0.2">
      <c r="A60" s="47" t="s">
        <v>807</v>
      </c>
      <c r="D60" s="9"/>
      <c r="F60" s="9"/>
    </row>
    <row r="61" spans="1:6" x14ac:dyDescent="0.2">
      <c r="A61" s="58"/>
      <c r="D61" s="9"/>
      <c r="F61" s="9"/>
    </row>
    <row r="62" spans="1:6" x14ac:dyDescent="0.2">
      <c r="A62" s="58"/>
      <c r="D62" s="9"/>
      <c r="F62" s="9"/>
    </row>
    <row r="63" spans="1:6" x14ac:dyDescent="0.2">
      <c r="A63" s="58"/>
      <c r="D63" s="9"/>
      <c r="F63" s="9"/>
    </row>
    <row r="64" spans="1:6" x14ac:dyDescent="0.2">
      <c r="A64" s="58"/>
      <c r="D64" s="9"/>
      <c r="F64" s="9"/>
    </row>
    <row r="65" spans="1:6" x14ac:dyDescent="0.2">
      <c r="A65" s="58"/>
      <c r="D65" s="9"/>
      <c r="F65" s="9"/>
    </row>
    <row r="66" spans="1:6" x14ac:dyDescent="0.2">
      <c r="A66" s="58"/>
      <c r="D66" s="9"/>
      <c r="F66" s="9"/>
    </row>
    <row r="67" spans="1:6" x14ac:dyDescent="0.2">
      <c r="A67" s="58"/>
      <c r="D67" s="9"/>
      <c r="F67" s="9"/>
    </row>
    <row r="68" spans="1:6" x14ac:dyDescent="0.2">
      <c r="A68" s="58"/>
      <c r="D68" s="9"/>
      <c r="F68" s="9"/>
    </row>
    <row r="69" spans="1:6" x14ac:dyDescent="0.2">
      <c r="A69" s="58"/>
      <c r="D69" s="9"/>
      <c r="F69" s="9"/>
    </row>
    <row r="70" spans="1:6" x14ac:dyDescent="0.2">
      <c r="A70" s="58"/>
      <c r="D70" s="9"/>
      <c r="F70" s="9"/>
    </row>
    <row r="71" spans="1:6" x14ac:dyDescent="0.2">
      <c r="A71" s="58"/>
      <c r="D71" s="9"/>
      <c r="F71" s="9"/>
    </row>
    <row r="72" spans="1:6" x14ac:dyDescent="0.2">
      <c r="A72" s="58"/>
      <c r="D72" s="9"/>
      <c r="F72" s="9"/>
    </row>
    <row r="73" spans="1:6" x14ac:dyDescent="0.2">
      <c r="D73" s="9"/>
      <c r="F73" s="9"/>
    </row>
    <row r="74" spans="1:6" x14ac:dyDescent="0.2">
      <c r="D74" s="9"/>
      <c r="F74" s="9"/>
    </row>
    <row r="75" spans="1:6" x14ac:dyDescent="0.2">
      <c r="D75" s="9"/>
      <c r="F75" s="9"/>
    </row>
    <row r="76" spans="1:6" x14ac:dyDescent="0.2">
      <c r="D76" s="9"/>
      <c r="F76" s="9"/>
    </row>
    <row r="77" spans="1:6" x14ac:dyDescent="0.2">
      <c r="D77" s="9"/>
      <c r="F77" s="9"/>
    </row>
    <row r="78" spans="1:6" x14ac:dyDescent="0.2">
      <c r="D78" s="9"/>
      <c r="F78" s="9"/>
    </row>
    <row r="79" spans="1:6" x14ac:dyDescent="0.2">
      <c r="D79" s="9"/>
      <c r="F79" s="9"/>
    </row>
    <row r="80" spans="1:6" x14ac:dyDescent="0.2">
      <c r="D80" s="9"/>
      <c r="F80" s="9"/>
    </row>
    <row r="81" spans="4:6" x14ac:dyDescent="0.2">
      <c r="D81" s="9"/>
      <c r="F81" s="9"/>
    </row>
    <row r="82" spans="4:6" x14ac:dyDescent="0.2">
      <c r="D82" s="9"/>
      <c r="F82" s="9"/>
    </row>
    <row r="83" spans="4:6" x14ac:dyDescent="0.2">
      <c r="D83" s="9"/>
      <c r="F83" s="9"/>
    </row>
  </sheetData>
  <mergeCells count="5">
    <mergeCell ref="A30:B30"/>
    <mergeCell ref="A31:B31"/>
    <mergeCell ref="A32:B32"/>
    <mergeCell ref="A19:E19"/>
    <mergeCell ref="A1:E1"/>
  </mergeCells>
  <conditionalFormatting sqref="F2:F3 E5:E7 E10:E16 F17:F41 F84:F65539">
    <cfRule type="cellIs" dxfId="28" priority="2" stopIfTrue="1" operator="between">
      <formula>0.009</formula>
      <formula>-0.009</formula>
    </cfRule>
  </conditionalFormatting>
  <conditionalFormatting sqref="E18">
    <cfRule type="cellIs" dxfId="27" priority="1" stopIfTrue="1" operator="between">
      <formula>0.009</formula>
      <formula>-0.009</formula>
    </cfRule>
  </conditionalFormatting>
  <hyperlinks>
    <hyperlink ref="A40" r:id="rId1" xr:uid="{00000000-0004-0000-29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52"/>
  <sheetViews>
    <sheetView workbookViewId="0">
      <selection sqref="A1:G1"/>
    </sheetView>
  </sheetViews>
  <sheetFormatPr defaultColWidth="9.109375" defaultRowHeight="10.199999999999999" x14ac:dyDescent="0.2"/>
  <cols>
    <col min="1" max="1" width="38.6640625" style="9" bestFit="1" customWidth="1"/>
    <col min="2" max="2" width="58" style="9" bestFit="1" customWidth="1"/>
    <col min="3" max="3" width="15.55468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80" t="s">
        <v>1084</v>
      </c>
      <c r="B1" s="81"/>
      <c r="C1" s="81"/>
      <c r="D1" s="81"/>
      <c r="E1" s="81"/>
      <c r="F1" s="81"/>
      <c r="G1" s="81"/>
    </row>
    <row r="2" spans="1:9" s="1" customFormat="1" ht="12" x14ac:dyDescent="0.25">
      <c r="A2" s="64" t="s">
        <v>1079</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1085</v>
      </c>
      <c r="B7" s="27" t="s">
        <v>1086</v>
      </c>
      <c r="C7" s="27" t="s">
        <v>1087</v>
      </c>
      <c r="D7" s="31">
        <v>3826</v>
      </c>
      <c r="E7" s="29">
        <v>8461.12248</v>
      </c>
      <c r="F7" s="30">
        <v>48.823989285009802</v>
      </c>
      <c r="G7" s="29">
        <v>8.1058000000000003</v>
      </c>
    </row>
    <row r="8" spans="1:9" x14ac:dyDescent="0.2">
      <c r="A8" s="26" t="s">
        <v>33</v>
      </c>
      <c r="B8" s="26"/>
      <c r="C8" s="26"/>
      <c r="D8" s="32"/>
      <c r="E8" s="33">
        <f>SUM(E6:E7)</f>
        <v>8461.12248</v>
      </c>
      <c r="F8" s="34">
        <f>SUM(F6:F7)</f>
        <v>48.823989285009802</v>
      </c>
      <c r="G8" s="33"/>
      <c r="H8" s="18"/>
      <c r="I8" s="18"/>
    </row>
    <row r="9" spans="1:9" x14ac:dyDescent="0.2">
      <c r="A9" s="27"/>
      <c r="B9" s="27"/>
      <c r="C9" s="27"/>
      <c r="D9" s="28"/>
      <c r="E9" s="29"/>
      <c r="F9" s="30"/>
      <c r="G9" s="29"/>
    </row>
    <row r="10" spans="1:9" x14ac:dyDescent="0.2">
      <c r="A10" s="26" t="s">
        <v>1071</v>
      </c>
      <c r="B10" s="27"/>
      <c r="C10" s="27"/>
      <c r="D10" s="28"/>
      <c r="E10" s="29"/>
      <c r="F10" s="30"/>
      <c r="G10" s="29"/>
    </row>
    <row r="11" spans="1:9" x14ac:dyDescent="0.2">
      <c r="A11" s="27" t="s">
        <v>1088</v>
      </c>
      <c r="B11" s="27" t="s">
        <v>1089</v>
      </c>
      <c r="C11" s="27" t="s">
        <v>1090</v>
      </c>
      <c r="D11" s="31">
        <v>600</v>
      </c>
      <c r="E11" s="29">
        <v>0</v>
      </c>
      <c r="F11" s="29">
        <v>0</v>
      </c>
      <c r="G11" s="29">
        <v>0</v>
      </c>
    </row>
    <row r="12" spans="1:9" x14ac:dyDescent="0.2">
      <c r="A12" s="27" t="s">
        <v>1091</v>
      </c>
      <c r="B12" s="27" t="s">
        <v>1092</v>
      </c>
      <c r="C12" s="27" t="s">
        <v>1090</v>
      </c>
      <c r="D12" s="31">
        <v>250</v>
      </c>
      <c r="E12" s="29">
        <v>0</v>
      </c>
      <c r="F12" s="29">
        <v>0</v>
      </c>
      <c r="G12" s="29">
        <v>0</v>
      </c>
    </row>
    <row r="13" spans="1:9" x14ac:dyDescent="0.2">
      <c r="A13" s="27" t="s">
        <v>1093</v>
      </c>
      <c r="B13" s="27" t="s">
        <v>1094</v>
      </c>
      <c r="C13" s="27" t="s">
        <v>1090</v>
      </c>
      <c r="D13" s="31">
        <v>250</v>
      </c>
      <c r="E13" s="29">
        <v>0</v>
      </c>
      <c r="F13" s="29">
        <v>0</v>
      </c>
      <c r="G13" s="29">
        <v>0</v>
      </c>
    </row>
    <row r="14" spans="1:9" x14ac:dyDescent="0.2">
      <c r="A14" s="26" t="s">
        <v>33</v>
      </c>
      <c r="B14" s="26"/>
      <c r="C14" s="26"/>
      <c r="D14" s="32"/>
      <c r="E14" s="33">
        <f>SUM(E10:E13)</f>
        <v>0</v>
      </c>
      <c r="F14" s="33">
        <f>SUM(F10:F13)</f>
        <v>0</v>
      </c>
      <c r="G14" s="33"/>
      <c r="H14" s="18"/>
      <c r="I14" s="18"/>
    </row>
    <row r="15" spans="1:9" x14ac:dyDescent="0.2">
      <c r="A15" s="27"/>
      <c r="B15" s="27"/>
      <c r="C15" s="27"/>
      <c r="D15" s="28"/>
      <c r="E15" s="29"/>
      <c r="F15" s="30"/>
      <c r="G15" s="29"/>
    </row>
    <row r="16" spans="1:9" x14ac:dyDescent="0.2">
      <c r="A16" s="26" t="s">
        <v>34</v>
      </c>
      <c r="B16" s="27"/>
      <c r="C16" s="27"/>
      <c r="D16" s="28"/>
      <c r="E16" s="29"/>
      <c r="F16" s="30"/>
      <c r="G16" s="29"/>
    </row>
    <row r="17" spans="1:9" x14ac:dyDescent="0.2">
      <c r="A17" s="27" t="s">
        <v>1095</v>
      </c>
      <c r="B17" s="27" t="s">
        <v>1096</v>
      </c>
      <c r="C17" s="27" t="s">
        <v>1097</v>
      </c>
      <c r="D17" s="31">
        <v>258594.253</v>
      </c>
      <c r="E17" s="29">
        <v>8851.6675749999995</v>
      </c>
      <c r="F17" s="30">
        <v>51.077587383685803</v>
      </c>
      <c r="G17" s="29">
        <v>3.2808000000000002</v>
      </c>
    </row>
    <row r="18" spans="1:9" x14ac:dyDescent="0.2">
      <c r="A18" s="26" t="s">
        <v>33</v>
      </c>
      <c r="B18" s="26"/>
      <c r="C18" s="26"/>
      <c r="D18" s="32"/>
      <c r="E18" s="33">
        <f>SUM(E17:E17)</f>
        <v>8851.6675749999995</v>
      </c>
      <c r="F18" s="34">
        <f>SUM(F17:F17)</f>
        <v>51.077587383685803</v>
      </c>
      <c r="G18" s="33"/>
      <c r="H18" s="18"/>
      <c r="I18" s="18"/>
    </row>
    <row r="19" spans="1:9" x14ac:dyDescent="0.2">
      <c r="A19" s="27"/>
      <c r="B19" s="27"/>
      <c r="C19" s="27"/>
      <c r="D19" s="28"/>
      <c r="E19" s="29"/>
      <c r="F19" s="30"/>
      <c r="G19" s="29"/>
    </row>
    <row r="20" spans="1:9" x14ac:dyDescent="0.2">
      <c r="A20" s="26" t="s">
        <v>35</v>
      </c>
      <c r="B20" s="26"/>
      <c r="C20" s="26"/>
      <c r="D20" s="32"/>
      <c r="E20" s="33">
        <f>E8+E14+E18</f>
        <v>17312.790054999998</v>
      </c>
      <c r="F20" s="34">
        <f>F8+F14+F18</f>
        <v>99.901576668695611</v>
      </c>
      <c r="G20" s="33"/>
      <c r="H20" s="18"/>
      <c r="I20" s="18"/>
    </row>
    <row r="21" spans="1:9" x14ac:dyDescent="0.2">
      <c r="A21" s="26"/>
      <c r="B21" s="26"/>
      <c r="C21" s="26"/>
      <c r="D21" s="32"/>
      <c r="E21" s="33"/>
      <c r="F21" s="34"/>
      <c r="G21" s="33"/>
      <c r="H21" s="18"/>
      <c r="I21" s="18"/>
    </row>
    <row r="22" spans="1:9" x14ac:dyDescent="0.2">
      <c r="A22" s="26" t="s">
        <v>37</v>
      </c>
      <c r="B22" s="26"/>
      <c r="C22" s="26"/>
      <c r="D22" s="32"/>
      <c r="E22" s="33">
        <f>E24-(E8+E14+E18)</f>
        <v>17.05661240000336</v>
      </c>
      <c r="F22" s="34">
        <f>F24-(F8+F14+F18)</f>
        <v>9.8423331304388739E-2</v>
      </c>
      <c r="G22" s="33"/>
      <c r="H22" s="18"/>
      <c r="I22" s="18"/>
    </row>
    <row r="23" spans="1:9" x14ac:dyDescent="0.2">
      <c r="A23" s="26"/>
      <c r="B23" s="26"/>
      <c r="C23" s="26"/>
      <c r="D23" s="32"/>
      <c r="E23" s="33"/>
      <c r="F23" s="34"/>
      <c r="G23" s="33"/>
      <c r="H23" s="18"/>
      <c r="I23" s="18"/>
    </row>
    <row r="24" spans="1:9" x14ac:dyDescent="0.2">
      <c r="A24" s="35" t="s">
        <v>36</v>
      </c>
      <c r="B24" s="35"/>
      <c r="C24" s="35"/>
      <c r="D24" s="36"/>
      <c r="E24" s="37">
        <v>17329.846667400001</v>
      </c>
      <c r="F24" s="38">
        <v>100</v>
      </c>
      <c r="G24" s="37"/>
      <c r="H24" s="18"/>
      <c r="I24" s="18"/>
    </row>
    <row r="26" spans="1:9" x14ac:dyDescent="0.2">
      <c r="A26" s="18" t="s">
        <v>38</v>
      </c>
    </row>
    <row r="28" spans="1:9" x14ac:dyDescent="0.2">
      <c r="A28" s="18" t="s">
        <v>39</v>
      </c>
    </row>
    <row r="29" spans="1:9" x14ac:dyDescent="0.2">
      <c r="A29" s="18" t="s">
        <v>40</v>
      </c>
    </row>
    <row r="30" spans="1:9" x14ac:dyDescent="0.2">
      <c r="A30" s="18" t="s">
        <v>41</v>
      </c>
      <c r="B30" s="18"/>
      <c r="C30" s="39" t="s">
        <v>43</v>
      </c>
      <c r="D30" s="19" t="s">
        <v>42</v>
      </c>
    </row>
    <row r="31" spans="1:9" x14ac:dyDescent="0.2">
      <c r="A31" s="9" t="s">
        <v>66</v>
      </c>
      <c r="C31" s="40">
        <v>72.396199999999993</v>
      </c>
      <c r="D31" s="40">
        <v>77.753200000000007</v>
      </c>
    </row>
    <row r="32" spans="1:9" x14ac:dyDescent="0.2">
      <c r="A32" s="9" t="s">
        <v>72</v>
      </c>
      <c r="C32" s="40">
        <v>11.9663</v>
      </c>
      <c r="D32" s="40">
        <v>12.851699999999999</v>
      </c>
    </row>
    <row r="33" spans="1:7" x14ac:dyDescent="0.2">
      <c r="A33" s="9" t="s">
        <v>69</v>
      </c>
      <c r="C33" s="40">
        <v>77.389899999999997</v>
      </c>
      <c r="D33" s="40">
        <v>83.116399999999999</v>
      </c>
    </row>
    <row r="34" spans="1:7" x14ac:dyDescent="0.2">
      <c r="A34" s="9" t="s">
        <v>73</v>
      </c>
      <c r="C34" s="40">
        <v>13.043799999999999</v>
      </c>
      <c r="D34" s="40">
        <v>14.009</v>
      </c>
    </row>
    <row r="36" spans="1:7" x14ac:dyDescent="0.2">
      <c r="A36" s="9" t="s">
        <v>44</v>
      </c>
    </row>
    <row r="38" spans="1:7" x14ac:dyDescent="0.2">
      <c r="A38" s="18" t="s">
        <v>45</v>
      </c>
      <c r="D38" s="41" t="s">
        <v>46</v>
      </c>
    </row>
    <row r="40" spans="1:7" x14ac:dyDescent="0.2">
      <c r="A40" s="18" t="s">
        <v>803</v>
      </c>
      <c r="D40" s="42">
        <v>2.6071289906575301</v>
      </c>
      <c r="E40" s="13" t="s">
        <v>47</v>
      </c>
    </row>
    <row r="42" spans="1:7" x14ac:dyDescent="0.2">
      <c r="A42" s="18" t="s">
        <v>48</v>
      </c>
      <c r="D42" s="41" t="s">
        <v>46</v>
      </c>
    </row>
    <row r="43" spans="1:7" x14ac:dyDescent="0.2">
      <c r="A43" s="9" t="s">
        <v>49</v>
      </c>
    </row>
    <row r="44" spans="1:7" x14ac:dyDescent="0.2">
      <c r="A44" s="49" t="s">
        <v>1098</v>
      </c>
    </row>
    <row r="46" spans="1:7" ht="24.75" customHeight="1" x14ac:dyDescent="0.3">
      <c r="A46" s="90" t="s">
        <v>1099</v>
      </c>
      <c r="B46" s="91"/>
      <c r="C46" s="91"/>
      <c r="D46" s="91"/>
      <c r="E46" s="91"/>
      <c r="F46" s="91"/>
      <c r="G46" s="91"/>
    </row>
    <row r="48" spans="1:7" ht="45" customHeight="1" x14ac:dyDescent="0.3">
      <c r="A48" s="90" t="s">
        <v>1100</v>
      </c>
      <c r="B48" s="91"/>
      <c r="C48" s="91"/>
      <c r="D48" s="91"/>
      <c r="E48" s="91"/>
      <c r="F48" s="91"/>
      <c r="G48" s="91"/>
    </row>
    <row r="50" spans="1:7" ht="35.25" customHeight="1" x14ac:dyDescent="0.3">
      <c r="A50" s="90" t="s">
        <v>1101</v>
      </c>
      <c r="B50" s="91"/>
      <c r="C50" s="91"/>
      <c r="D50" s="91"/>
      <c r="E50" s="91"/>
      <c r="F50" s="91"/>
      <c r="G50" s="91"/>
    </row>
    <row r="51" spans="1:7" x14ac:dyDescent="0.2">
      <c r="A51" s="49" t="s">
        <v>1102</v>
      </c>
    </row>
    <row r="53" spans="1:7" ht="24.75" customHeight="1" x14ac:dyDescent="0.3">
      <c r="A53" s="90" t="s">
        <v>1103</v>
      </c>
      <c r="B53" s="91"/>
      <c r="C53" s="91"/>
      <c r="D53" s="91"/>
      <c r="E53" s="91"/>
      <c r="F53" s="91"/>
      <c r="G53" s="91"/>
    </row>
    <row r="55" spans="1:7" x14ac:dyDescent="0.2">
      <c r="A55" s="47" t="s">
        <v>1104</v>
      </c>
      <c r="B55" s="58"/>
      <c r="C55" s="58"/>
      <c r="D55" s="58"/>
      <c r="E55" s="57"/>
      <c r="F55" s="57"/>
      <c r="G55" s="57"/>
    </row>
    <row r="56" spans="1:7" x14ac:dyDescent="0.2">
      <c r="A56" s="47"/>
      <c r="B56" s="58"/>
      <c r="C56" s="58"/>
      <c r="D56" s="58"/>
      <c r="E56" s="57"/>
      <c r="F56" s="57"/>
      <c r="G56" s="57"/>
    </row>
    <row r="57" spans="1:7" x14ac:dyDescent="0.2">
      <c r="A57" s="47" t="s">
        <v>805</v>
      </c>
      <c r="B57" s="58"/>
      <c r="C57" s="58"/>
      <c r="D57" s="58"/>
      <c r="E57" s="57"/>
      <c r="F57" s="57"/>
      <c r="G57" s="57"/>
    </row>
    <row r="58" spans="1:7" x14ac:dyDescent="0.2">
      <c r="A58" s="61"/>
      <c r="B58" s="58"/>
      <c r="C58" s="58"/>
      <c r="D58" s="58"/>
      <c r="E58" s="57"/>
      <c r="F58" s="57"/>
      <c r="G58" s="57"/>
    </row>
    <row r="59" spans="1:7" x14ac:dyDescent="0.2">
      <c r="A59" s="58"/>
      <c r="B59" s="58"/>
      <c r="C59" s="58"/>
      <c r="D59" s="58"/>
      <c r="E59" s="57"/>
      <c r="F59" s="57"/>
      <c r="G59" s="57"/>
    </row>
    <row r="60" spans="1:7" x14ac:dyDescent="0.2">
      <c r="A60" s="58"/>
      <c r="B60" s="58"/>
      <c r="C60" s="58"/>
      <c r="D60" s="58"/>
      <c r="E60" s="57"/>
      <c r="F60" s="57"/>
      <c r="G60" s="57"/>
    </row>
    <row r="61" spans="1:7" x14ac:dyDescent="0.2">
      <c r="A61" s="58"/>
      <c r="B61" s="58"/>
      <c r="C61" s="58"/>
      <c r="D61" s="58"/>
      <c r="E61" s="57"/>
      <c r="F61" s="57"/>
      <c r="G61" s="57"/>
    </row>
    <row r="62" spans="1:7" x14ac:dyDescent="0.2">
      <c r="A62" s="58"/>
      <c r="B62" s="58"/>
      <c r="C62" s="58"/>
      <c r="D62" s="58"/>
      <c r="E62" s="57"/>
      <c r="F62" s="57"/>
      <c r="G62" s="57"/>
    </row>
    <row r="63" spans="1:7" x14ac:dyDescent="0.2">
      <c r="A63" s="58"/>
      <c r="B63" s="58"/>
      <c r="C63" s="58"/>
      <c r="D63" s="58"/>
      <c r="E63" s="57"/>
      <c r="F63" s="57"/>
      <c r="G63" s="57"/>
    </row>
    <row r="64" spans="1:7" x14ac:dyDescent="0.2">
      <c r="A64" s="58"/>
      <c r="B64" s="58"/>
      <c r="C64" s="58"/>
      <c r="D64" s="58"/>
      <c r="E64" s="57"/>
      <c r="F64" s="57"/>
      <c r="G64" s="57"/>
    </row>
    <row r="65" spans="1:7" x14ac:dyDescent="0.2">
      <c r="A65" s="58"/>
      <c r="B65" s="58"/>
      <c r="C65" s="58"/>
      <c r="D65" s="58"/>
      <c r="E65" s="57"/>
      <c r="F65" s="57"/>
      <c r="G65" s="57"/>
    </row>
    <row r="66" spans="1:7" x14ac:dyDescent="0.2">
      <c r="A66" s="58"/>
      <c r="B66" s="58"/>
      <c r="C66" s="58"/>
      <c r="D66" s="58"/>
      <c r="E66" s="57"/>
      <c r="F66" s="57"/>
      <c r="G66" s="57"/>
    </row>
    <row r="67" spans="1:7" x14ac:dyDescent="0.2">
      <c r="A67" s="58"/>
      <c r="B67" s="58"/>
      <c r="C67" s="58"/>
      <c r="D67" s="58"/>
      <c r="E67" s="57"/>
      <c r="F67" s="57"/>
      <c r="G67" s="57"/>
    </row>
    <row r="68" spans="1:7" x14ac:dyDescent="0.2">
      <c r="A68" s="58"/>
      <c r="B68" s="58"/>
      <c r="C68" s="58"/>
      <c r="D68" s="58"/>
      <c r="E68" s="57"/>
      <c r="F68" s="57"/>
      <c r="G68" s="57"/>
    </row>
    <row r="69" spans="1:7" x14ac:dyDescent="0.2">
      <c r="A69" s="58"/>
      <c r="B69" s="58"/>
      <c r="C69" s="58"/>
      <c r="D69" s="58"/>
      <c r="E69" s="57"/>
      <c r="F69" s="57"/>
      <c r="G69" s="57"/>
    </row>
    <row r="70" spans="1:7" x14ac:dyDescent="0.2">
      <c r="A70" s="58"/>
      <c r="B70" s="58"/>
      <c r="C70" s="58"/>
      <c r="D70" s="58"/>
      <c r="E70" s="57"/>
      <c r="F70" s="57"/>
      <c r="G70" s="57"/>
    </row>
    <row r="71" spans="1:7" x14ac:dyDescent="0.2">
      <c r="A71" s="47" t="s">
        <v>1039</v>
      </c>
      <c r="B71" s="58"/>
      <c r="C71" s="58"/>
      <c r="D71" s="58"/>
      <c r="E71" s="57"/>
      <c r="F71" s="57"/>
      <c r="G71" s="57"/>
    </row>
    <row r="72" spans="1:7" x14ac:dyDescent="0.2">
      <c r="A72" s="58"/>
      <c r="B72" s="58"/>
      <c r="C72" s="58"/>
      <c r="D72" s="58"/>
      <c r="E72" s="57"/>
      <c r="F72" s="57"/>
      <c r="G72" s="57"/>
    </row>
    <row r="73" spans="1:7" x14ac:dyDescent="0.2">
      <c r="A73" s="47" t="s">
        <v>807</v>
      </c>
      <c r="B73" s="58"/>
      <c r="C73" s="58"/>
      <c r="D73" s="58"/>
      <c r="E73" s="57"/>
      <c r="F73" s="57"/>
      <c r="G73" s="57"/>
    </row>
    <row r="74" spans="1:7" x14ac:dyDescent="0.2">
      <c r="A74" s="58"/>
      <c r="B74" s="58"/>
      <c r="C74" s="58"/>
      <c r="D74" s="58"/>
      <c r="E74" s="57"/>
      <c r="F74" s="57"/>
      <c r="G74" s="57"/>
    </row>
    <row r="75" spans="1:7" x14ac:dyDescent="0.2">
      <c r="A75" s="58"/>
      <c r="B75" s="58"/>
      <c r="C75" s="58"/>
      <c r="D75" s="58"/>
      <c r="E75" s="57"/>
      <c r="F75" s="57"/>
      <c r="G75" s="57"/>
    </row>
    <row r="76" spans="1:7" x14ac:dyDescent="0.2">
      <c r="A76" s="58"/>
      <c r="B76" s="58"/>
      <c r="C76" s="58"/>
      <c r="D76" s="58"/>
      <c r="E76" s="57"/>
      <c r="F76" s="57"/>
      <c r="G76" s="57"/>
    </row>
    <row r="77" spans="1:7" x14ac:dyDescent="0.2">
      <c r="A77" s="58"/>
      <c r="B77" s="58"/>
      <c r="C77" s="58"/>
      <c r="D77" s="58"/>
      <c r="E77" s="57"/>
      <c r="F77" s="57"/>
      <c r="G77" s="57"/>
    </row>
    <row r="78" spans="1:7" x14ac:dyDescent="0.2">
      <c r="A78" s="58"/>
      <c r="B78" s="58"/>
      <c r="C78" s="58"/>
      <c r="D78" s="58"/>
      <c r="E78" s="57"/>
      <c r="F78" s="57"/>
      <c r="G78" s="57"/>
    </row>
    <row r="79" spans="1:7" x14ac:dyDescent="0.2">
      <c r="A79" s="58"/>
      <c r="B79" s="58"/>
      <c r="C79" s="58"/>
      <c r="D79" s="58"/>
      <c r="E79" s="57"/>
      <c r="F79" s="57"/>
      <c r="G79" s="57"/>
    </row>
    <row r="80" spans="1:7" x14ac:dyDescent="0.2">
      <c r="A80" s="58"/>
      <c r="B80" s="58"/>
      <c r="C80" s="58"/>
      <c r="D80" s="58"/>
      <c r="E80" s="57"/>
      <c r="F80" s="57"/>
      <c r="G80" s="57"/>
    </row>
    <row r="81" spans="1:9" x14ac:dyDescent="0.2">
      <c r="A81" s="58"/>
      <c r="B81" s="58"/>
      <c r="C81" s="58"/>
      <c r="D81" s="58"/>
      <c r="E81" s="57"/>
      <c r="F81" s="57"/>
      <c r="G81" s="57"/>
    </row>
    <row r="82" spans="1:9" x14ac:dyDescent="0.2">
      <c r="A82" s="58"/>
      <c r="B82" s="58"/>
      <c r="C82" s="58"/>
      <c r="D82" s="58"/>
      <c r="E82" s="57"/>
      <c r="F82" s="57"/>
      <c r="G82" s="57"/>
    </row>
    <row r="83" spans="1:9" x14ac:dyDescent="0.2">
      <c r="A83" s="58"/>
      <c r="B83" s="58"/>
      <c r="C83" s="58"/>
      <c r="D83" s="58"/>
      <c r="E83" s="57"/>
      <c r="F83" s="57"/>
      <c r="G83" s="57"/>
    </row>
    <row r="84" spans="1:9" x14ac:dyDescent="0.2">
      <c r="A84" s="58"/>
      <c r="B84" s="58"/>
      <c r="C84" s="58"/>
      <c r="D84" s="58"/>
      <c r="E84" s="57"/>
      <c r="F84" s="57"/>
      <c r="G84" s="57"/>
    </row>
    <row r="85" spans="1:9" x14ac:dyDescent="0.2">
      <c r="A85" s="49"/>
      <c r="D85" s="9"/>
      <c r="F85" s="57"/>
    </row>
    <row r="86" spans="1:9" x14ac:dyDescent="0.2">
      <c r="A86" s="49"/>
      <c r="D86" s="9"/>
      <c r="F86" s="57"/>
    </row>
    <row r="87" spans="1:9" x14ac:dyDescent="0.2">
      <c r="D87" s="9"/>
      <c r="F87" s="57"/>
    </row>
    <row r="88" spans="1:9" x14ac:dyDescent="0.2">
      <c r="A88" s="18" t="s">
        <v>737</v>
      </c>
    </row>
    <row r="90" spans="1:9" s="1" customFormat="1" ht="13.8" x14ac:dyDescent="0.2">
      <c r="A90" s="80" t="s">
        <v>1105</v>
      </c>
      <c r="B90" s="81"/>
      <c r="C90" s="81"/>
      <c r="D90" s="81"/>
      <c r="E90" s="81"/>
      <c r="F90" s="81"/>
      <c r="G90" s="81"/>
    </row>
    <row r="91" spans="1:9" x14ac:dyDescent="0.2">
      <c r="A91" s="18" t="s">
        <v>7</v>
      </c>
    </row>
    <row r="92" spans="1:9" s="1" customFormat="1" ht="17.399999999999999" customHeight="1" x14ac:dyDescent="0.2">
      <c r="A92" s="8" t="s">
        <v>2</v>
      </c>
      <c r="B92" s="8" t="s">
        <v>0</v>
      </c>
      <c r="C92" s="17" t="s">
        <v>752</v>
      </c>
      <c r="D92" s="16" t="s">
        <v>1</v>
      </c>
      <c r="E92" s="15" t="s">
        <v>3</v>
      </c>
      <c r="F92" s="15" t="s">
        <v>4</v>
      </c>
      <c r="G92" s="15" t="s">
        <v>6</v>
      </c>
    </row>
    <row r="93" spans="1:9" x14ac:dyDescent="0.2">
      <c r="A93" s="21" t="s">
        <v>31</v>
      </c>
      <c r="B93" s="22"/>
      <c r="C93" s="22"/>
      <c r="D93" s="23"/>
      <c r="E93" s="24"/>
      <c r="F93" s="25"/>
      <c r="G93" s="24"/>
    </row>
    <row r="94" spans="1:9" x14ac:dyDescent="0.2">
      <c r="A94" s="26" t="s">
        <v>32</v>
      </c>
      <c r="B94" s="27"/>
      <c r="C94" s="27"/>
      <c r="D94" s="28"/>
      <c r="E94" s="29"/>
      <c r="F94" s="30"/>
      <c r="G94" s="29"/>
    </row>
    <row r="95" spans="1:9" x14ac:dyDescent="0.2">
      <c r="A95" s="27" t="s">
        <v>1106</v>
      </c>
      <c r="B95" s="27" t="s">
        <v>1107</v>
      </c>
      <c r="C95" s="27" t="s">
        <v>1108</v>
      </c>
      <c r="D95" s="31">
        <v>940</v>
      </c>
      <c r="E95" s="29">
        <v>0</v>
      </c>
      <c r="F95" s="30">
        <v>100</v>
      </c>
      <c r="G95" s="29">
        <v>0</v>
      </c>
    </row>
    <row r="96" spans="1:9" x14ac:dyDescent="0.2">
      <c r="A96" s="26" t="s">
        <v>33</v>
      </c>
      <c r="B96" s="26"/>
      <c r="C96" s="26"/>
      <c r="D96" s="32"/>
      <c r="E96" s="33">
        <v>0</v>
      </c>
      <c r="F96" s="34">
        <v>100</v>
      </c>
      <c r="G96" s="33"/>
      <c r="H96" s="18"/>
      <c r="I96" s="18"/>
    </row>
    <row r="97" spans="1:9" x14ac:dyDescent="0.2">
      <c r="A97" s="27"/>
      <c r="B97" s="27"/>
      <c r="C97" s="27"/>
      <c r="D97" s="28"/>
      <c r="E97" s="29"/>
      <c r="F97" s="30"/>
      <c r="G97" s="29"/>
    </row>
    <row r="98" spans="1:9" x14ac:dyDescent="0.2">
      <c r="A98" s="26" t="s">
        <v>35</v>
      </c>
      <c r="B98" s="26"/>
      <c r="C98" s="26"/>
      <c r="D98" s="32"/>
      <c r="E98" s="33">
        <v>0</v>
      </c>
      <c r="F98" s="34">
        <v>100</v>
      </c>
      <c r="G98" s="33"/>
      <c r="H98" s="18"/>
      <c r="I98" s="18"/>
    </row>
    <row r="99" spans="1:9" x14ac:dyDescent="0.2">
      <c r="A99" s="26"/>
      <c r="B99" s="26"/>
      <c r="C99" s="26"/>
      <c r="D99" s="32"/>
      <c r="E99" s="33"/>
      <c r="F99" s="34"/>
      <c r="G99" s="33"/>
      <c r="H99" s="18"/>
      <c r="I99" s="18"/>
    </row>
    <row r="100" spans="1:9" x14ac:dyDescent="0.2">
      <c r="A100" s="26" t="s">
        <v>37</v>
      </c>
      <c r="B100" s="26"/>
      <c r="C100" s="26"/>
      <c r="D100" s="32"/>
      <c r="E100" s="33">
        <v>3.9999999999999998E-7</v>
      </c>
      <c r="F100" s="34">
        <v>0</v>
      </c>
      <c r="G100" s="33"/>
      <c r="H100" s="18"/>
      <c r="I100" s="18"/>
    </row>
    <row r="101" spans="1:9" x14ac:dyDescent="0.2">
      <c r="A101" s="26"/>
      <c r="B101" s="26"/>
      <c r="C101" s="26"/>
      <c r="D101" s="32"/>
      <c r="E101" s="33"/>
      <c r="F101" s="34"/>
      <c r="G101" s="33"/>
      <c r="H101" s="18"/>
      <c r="I101" s="18"/>
    </row>
    <row r="102" spans="1:9" x14ac:dyDescent="0.2">
      <c r="A102" s="35" t="s">
        <v>36</v>
      </c>
      <c r="B102" s="35"/>
      <c r="C102" s="35"/>
      <c r="D102" s="36"/>
      <c r="E102" s="37">
        <v>3.9999999999999998E-7</v>
      </c>
      <c r="F102" s="38">
        <v>100</v>
      </c>
      <c r="G102" s="37"/>
      <c r="H102" s="18"/>
      <c r="I102" s="18"/>
    </row>
    <row r="103" spans="1:9" x14ac:dyDescent="0.2">
      <c r="F103" s="20"/>
    </row>
    <row r="104" spans="1:9" x14ac:dyDescent="0.2">
      <c r="A104" s="18" t="s">
        <v>38</v>
      </c>
    </row>
    <row r="105" spans="1:9" x14ac:dyDescent="0.2">
      <c r="A105" s="18" t="s">
        <v>1109</v>
      </c>
    </row>
    <row r="106" spans="1:9" x14ac:dyDescent="0.2">
      <c r="A106" s="18" t="s">
        <v>1110</v>
      </c>
    </row>
    <row r="108" spans="1:9" x14ac:dyDescent="0.2">
      <c r="A108" s="18" t="s">
        <v>39</v>
      </c>
    </row>
    <row r="109" spans="1:9" x14ac:dyDescent="0.2">
      <c r="A109" s="18" t="s">
        <v>40</v>
      </c>
    </row>
    <row r="110" spans="1:9" x14ac:dyDescent="0.2">
      <c r="A110" s="18" t="s">
        <v>41</v>
      </c>
      <c r="B110" s="18"/>
      <c r="C110" s="39" t="s">
        <v>43</v>
      </c>
      <c r="D110" s="19" t="s">
        <v>42</v>
      </c>
    </row>
    <row r="111" spans="1:9" x14ac:dyDescent="0.2">
      <c r="A111" s="9" t="s">
        <v>66</v>
      </c>
      <c r="C111" s="40">
        <v>0</v>
      </c>
      <c r="D111" s="40">
        <v>0</v>
      </c>
    </row>
    <row r="112" spans="1:9" x14ac:dyDescent="0.2">
      <c r="A112" s="9" t="s">
        <v>72</v>
      </c>
      <c r="C112" s="40">
        <v>0</v>
      </c>
      <c r="D112" s="40">
        <v>0</v>
      </c>
    </row>
    <row r="113" spans="1:9" x14ac:dyDescent="0.2">
      <c r="A113" s="9" t="s">
        <v>69</v>
      </c>
      <c r="C113" s="40">
        <v>0</v>
      </c>
      <c r="D113" s="40">
        <v>0</v>
      </c>
    </row>
    <row r="114" spans="1:9" x14ac:dyDescent="0.2">
      <c r="A114" s="9" t="s">
        <v>73</v>
      </c>
      <c r="C114" s="40">
        <v>0</v>
      </c>
      <c r="D114" s="40">
        <v>0</v>
      </c>
    </row>
    <row r="116" spans="1:9" x14ac:dyDescent="0.2">
      <c r="A116" s="9" t="s">
        <v>44</v>
      </c>
    </row>
    <row r="118" spans="1:9" x14ac:dyDescent="0.2">
      <c r="A118" s="18" t="s">
        <v>1187</v>
      </c>
      <c r="D118" s="41" t="s">
        <v>46</v>
      </c>
    </row>
    <row r="119" spans="1:9" x14ac:dyDescent="0.2">
      <c r="A119" s="9" t="s">
        <v>49</v>
      </c>
    </row>
    <row r="120" spans="1:9" x14ac:dyDescent="0.2">
      <c r="A120" s="49" t="s">
        <v>726</v>
      </c>
    </row>
    <row r="122" spans="1:9" s="1" customFormat="1" ht="13.8" x14ac:dyDescent="0.2">
      <c r="A122" s="80" t="s">
        <v>1111</v>
      </c>
      <c r="B122" s="81"/>
      <c r="C122" s="81"/>
      <c r="D122" s="81"/>
      <c r="E122" s="81"/>
      <c r="F122" s="81"/>
      <c r="G122" s="81"/>
    </row>
    <row r="123" spans="1:9" x14ac:dyDescent="0.2">
      <c r="A123" s="18" t="s">
        <v>7</v>
      </c>
    </row>
    <row r="124" spans="1:9" s="1" customFormat="1" ht="17.399999999999999" customHeight="1" x14ac:dyDescent="0.2">
      <c r="A124" s="8" t="s">
        <v>2</v>
      </c>
      <c r="B124" s="8" t="s">
        <v>0</v>
      </c>
      <c r="C124" s="17" t="s">
        <v>752</v>
      </c>
      <c r="D124" s="16" t="s">
        <v>1</v>
      </c>
      <c r="E124" s="15" t="s">
        <v>3</v>
      </c>
      <c r="F124" s="15" t="s">
        <v>4</v>
      </c>
      <c r="G124" s="15" t="s">
        <v>6</v>
      </c>
    </row>
    <row r="125" spans="1:9" x14ac:dyDescent="0.2">
      <c r="A125" s="21" t="s">
        <v>31</v>
      </c>
      <c r="B125" s="22"/>
      <c r="C125" s="22"/>
      <c r="D125" s="23"/>
      <c r="E125" s="24"/>
      <c r="F125" s="25"/>
      <c r="G125" s="24"/>
    </row>
    <row r="126" spans="1:9" x14ac:dyDescent="0.2">
      <c r="A126" s="26" t="s">
        <v>32</v>
      </c>
      <c r="B126" s="27"/>
      <c r="C126" s="27"/>
      <c r="D126" s="28"/>
      <c r="E126" s="29"/>
      <c r="F126" s="30"/>
      <c r="G126" s="29"/>
    </row>
    <row r="127" spans="1:9" ht="20.399999999999999" x14ac:dyDescent="0.2">
      <c r="A127" s="27" t="s">
        <v>1112</v>
      </c>
      <c r="B127" s="27" t="s">
        <v>1113</v>
      </c>
      <c r="C127" s="54" t="s">
        <v>1114</v>
      </c>
      <c r="D127" s="31">
        <v>682</v>
      </c>
      <c r="E127" s="29">
        <v>0</v>
      </c>
      <c r="F127" s="30">
        <v>100</v>
      </c>
      <c r="G127" s="29">
        <v>0</v>
      </c>
    </row>
    <row r="128" spans="1:9" x14ac:dyDescent="0.2">
      <c r="A128" s="26" t="s">
        <v>33</v>
      </c>
      <c r="B128" s="26"/>
      <c r="C128" s="26"/>
      <c r="D128" s="32"/>
      <c r="E128" s="33">
        <v>0</v>
      </c>
      <c r="F128" s="34">
        <v>100</v>
      </c>
      <c r="G128" s="33"/>
      <c r="H128" s="18"/>
      <c r="I128" s="18"/>
    </row>
    <row r="129" spans="1:9" x14ac:dyDescent="0.2">
      <c r="A129" s="27"/>
      <c r="B129" s="27"/>
      <c r="C129" s="27"/>
      <c r="D129" s="28"/>
      <c r="E129" s="29"/>
      <c r="F129" s="30"/>
      <c r="G129" s="29"/>
    </row>
    <row r="130" spans="1:9" x14ac:dyDescent="0.2">
      <c r="A130" s="26" t="s">
        <v>35</v>
      </c>
      <c r="B130" s="26"/>
      <c r="C130" s="26"/>
      <c r="D130" s="32"/>
      <c r="E130" s="33">
        <v>0</v>
      </c>
      <c r="F130" s="34">
        <v>100</v>
      </c>
      <c r="G130" s="33"/>
      <c r="H130" s="18"/>
      <c r="I130" s="18"/>
    </row>
    <row r="131" spans="1:9" x14ac:dyDescent="0.2">
      <c r="A131" s="26"/>
      <c r="B131" s="26"/>
      <c r="C131" s="26"/>
      <c r="D131" s="32"/>
      <c r="E131" s="33"/>
      <c r="F131" s="34"/>
      <c r="G131" s="33"/>
      <c r="H131" s="18"/>
      <c r="I131" s="18"/>
    </row>
    <row r="132" spans="1:9" x14ac:dyDescent="0.2">
      <c r="A132" s="26" t="s">
        <v>37</v>
      </c>
      <c r="B132" s="26"/>
      <c r="C132" s="26"/>
      <c r="D132" s="32"/>
      <c r="E132" s="33">
        <v>3.9999999999999998E-7</v>
      </c>
      <c r="F132" s="34">
        <v>0</v>
      </c>
      <c r="G132" s="33"/>
      <c r="H132" s="18"/>
      <c r="I132" s="18"/>
    </row>
    <row r="133" spans="1:9" x14ac:dyDescent="0.2">
      <c r="A133" s="26"/>
      <c r="B133" s="26"/>
      <c r="C133" s="26"/>
      <c r="D133" s="32"/>
      <c r="E133" s="33"/>
      <c r="F133" s="34"/>
      <c r="G133" s="33"/>
      <c r="H133" s="18"/>
      <c r="I133" s="18"/>
    </row>
    <row r="134" spans="1:9" x14ac:dyDescent="0.2">
      <c r="A134" s="35" t="s">
        <v>36</v>
      </c>
      <c r="B134" s="35"/>
      <c r="C134" s="35"/>
      <c r="D134" s="36"/>
      <c r="E134" s="37">
        <v>3.9999999999999998E-7</v>
      </c>
      <c r="F134" s="38">
        <v>100</v>
      </c>
      <c r="G134" s="37"/>
      <c r="H134" s="18"/>
      <c r="I134" s="18"/>
    </row>
    <row r="135" spans="1:9" x14ac:dyDescent="0.2">
      <c r="F135" s="20"/>
    </row>
    <row r="136" spans="1:9" x14ac:dyDescent="0.2">
      <c r="A136" s="18" t="s">
        <v>38</v>
      </c>
    </row>
    <row r="137" spans="1:9" x14ac:dyDescent="0.2">
      <c r="A137" s="18" t="s">
        <v>1109</v>
      </c>
    </row>
    <row r="138" spans="1:9" x14ac:dyDescent="0.2">
      <c r="A138" s="18" t="s">
        <v>1115</v>
      </c>
    </row>
    <row r="139" spans="1:9" x14ac:dyDescent="0.2">
      <c r="A139" s="18"/>
    </row>
    <row r="140" spans="1:9" x14ac:dyDescent="0.2">
      <c r="A140" s="18" t="s">
        <v>39</v>
      </c>
    </row>
    <row r="141" spans="1:9" x14ac:dyDescent="0.2">
      <c r="A141" s="18" t="s">
        <v>40</v>
      </c>
    </row>
    <row r="142" spans="1:9" x14ac:dyDescent="0.2">
      <c r="A142" s="18" t="s">
        <v>41</v>
      </c>
      <c r="B142" s="18"/>
      <c r="C142" s="39" t="s">
        <v>43</v>
      </c>
      <c r="D142" s="19" t="s">
        <v>42</v>
      </c>
    </row>
    <row r="143" spans="1:9" x14ac:dyDescent="0.2">
      <c r="A143" s="9" t="s">
        <v>66</v>
      </c>
      <c r="C143" s="40">
        <v>0</v>
      </c>
      <c r="D143" s="40">
        <v>0</v>
      </c>
    </row>
    <row r="144" spans="1:9" x14ac:dyDescent="0.2">
      <c r="A144" s="9" t="s">
        <v>72</v>
      </c>
      <c r="C144" s="40">
        <v>0</v>
      </c>
      <c r="D144" s="40">
        <v>0</v>
      </c>
    </row>
    <row r="145" spans="1:4" x14ac:dyDescent="0.2">
      <c r="A145" s="9" t="s">
        <v>69</v>
      </c>
      <c r="C145" s="40">
        <v>0</v>
      </c>
      <c r="D145" s="40">
        <v>0</v>
      </c>
    </row>
    <row r="146" spans="1:4" x14ac:dyDescent="0.2">
      <c r="A146" s="9" t="s">
        <v>73</v>
      </c>
      <c r="C146" s="40">
        <v>0</v>
      </c>
      <c r="D146" s="40">
        <v>0</v>
      </c>
    </row>
    <row r="148" spans="1:4" x14ac:dyDescent="0.2">
      <c r="A148" s="9" t="s">
        <v>44</v>
      </c>
    </row>
    <row r="150" spans="1:4" x14ac:dyDescent="0.2">
      <c r="A150" s="18" t="s">
        <v>1187</v>
      </c>
      <c r="D150" s="41" t="s">
        <v>46</v>
      </c>
    </row>
    <row r="151" spans="1:4" x14ac:dyDescent="0.2">
      <c r="A151" s="9" t="s">
        <v>49</v>
      </c>
    </row>
    <row r="152" spans="1:4" x14ac:dyDescent="0.2">
      <c r="A152" s="49" t="s">
        <v>726</v>
      </c>
    </row>
  </sheetData>
  <mergeCells count="7">
    <mergeCell ref="A122:G122"/>
    <mergeCell ref="A1:G1"/>
    <mergeCell ref="A46:G46"/>
    <mergeCell ref="A48:G48"/>
    <mergeCell ref="A50:G50"/>
    <mergeCell ref="A53:G53"/>
    <mergeCell ref="A90:G90"/>
  </mergeCells>
  <conditionalFormatting sqref="F2:F3 F5:F10 F15:F45 F47 F49 F51:F52 F54 F91 F123 F103:F121 F135:F65555 F85:F89">
    <cfRule type="cellIs" dxfId="26" priority="5" stopIfTrue="1" operator="between">
      <formula>0.009</formula>
      <formula>-0.009</formula>
    </cfRule>
  </conditionalFormatting>
  <conditionalFormatting sqref="F93:F102">
    <cfRule type="cellIs" dxfId="25" priority="4" stopIfTrue="1" operator="between">
      <formula>0.009</formula>
      <formula>-0.009</formula>
    </cfRule>
  </conditionalFormatting>
  <conditionalFormatting sqref="F125:F134">
    <cfRule type="cellIs" dxfId="24" priority="3" stopIfTrue="1" operator="between">
      <formula>0.009</formula>
      <formula>-0.009</formula>
    </cfRule>
  </conditionalFormatting>
  <conditionalFormatting sqref="F55:F84">
    <cfRule type="cellIs" dxfId="23" priority="1" stopIfTrue="1" operator="between">
      <formula>0.009</formula>
      <formula>-0.009</formula>
    </cfRule>
  </conditionalFormatting>
  <hyperlinks>
    <hyperlink ref="A44" r:id="rId1" tooltip="https://www.franklintempletonindia.com/investor/reports" xr:uid="{00000000-0004-0000-2A00-000000000000}"/>
    <hyperlink ref="A51" r:id="rId2" tooltip="https://www.franklintempletonindia.com/downloadsServlet/pdf/fair-valuation-reliance-big-reliance-infra-november-4-2020-kgox4tfq" xr:uid="{00000000-0004-0000-2A00-000001000000}"/>
    <hyperlink ref="A120" r:id="rId3" xr:uid="{00000000-0004-0000-2A00-000002000000}"/>
    <hyperlink ref="A152" r:id="rId4" xr:uid="{00000000-0004-0000-2A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15"/>
  <sheetViews>
    <sheetView workbookViewId="0">
      <selection sqref="A1:G1"/>
    </sheetView>
  </sheetViews>
  <sheetFormatPr defaultColWidth="9.109375" defaultRowHeight="10.199999999999999" x14ac:dyDescent="0.2"/>
  <cols>
    <col min="1" max="2" width="38.6640625" style="9" bestFit="1" customWidth="1"/>
    <col min="3" max="3" width="20.5546875" style="9"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80" t="s">
        <v>1116</v>
      </c>
      <c r="B1" s="81"/>
      <c r="C1" s="81"/>
      <c r="D1" s="81"/>
      <c r="E1" s="81"/>
      <c r="F1" s="81"/>
      <c r="G1" s="81"/>
    </row>
    <row r="2" spans="1:9" s="1" customFormat="1" ht="12" x14ac:dyDescent="0.25">
      <c r="A2" s="64" t="s">
        <v>1079</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1117</v>
      </c>
      <c r="B7" s="27" t="s">
        <v>1118</v>
      </c>
      <c r="C7" s="27" t="s">
        <v>1119</v>
      </c>
      <c r="D7" s="31">
        <v>650</v>
      </c>
      <c r="E7" s="29">
        <v>6418.3275000000003</v>
      </c>
      <c r="F7" s="30">
        <v>98.931393478045393</v>
      </c>
      <c r="G7" s="29">
        <v>13</v>
      </c>
    </row>
    <row r="8" spans="1:9" x14ac:dyDescent="0.2">
      <c r="A8" s="26" t="s">
        <v>33</v>
      </c>
      <c r="B8" s="26"/>
      <c r="C8" s="26"/>
      <c r="D8" s="32"/>
      <c r="E8" s="33">
        <f>SUM(E6:E7)</f>
        <v>6418.3275000000003</v>
      </c>
      <c r="F8" s="34">
        <f>SUM(F6:F7)</f>
        <v>98.931393478045393</v>
      </c>
      <c r="G8" s="33"/>
      <c r="H8" s="18"/>
      <c r="I8" s="18"/>
    </row>
    <row r="9" spans="1:9" x14ac:dyDescent="0.2">
      <c r="A9" s="27"/>
      <c r="B9" s="27"/>
      <c r="C9" s="27"/>
      <c r="D9" s="28"/>
      <c r="E9" s="29"/>
      <c r="F9" s="30"/>
      <c r="G9" s="29"/>
    </row>
    <row r="10" spans="1:9" x14ac:dyDescent="0.2">
      <c r="A10" s="26" t="s">
        <v>34</v>
      </c>
      <c r="B10" s="27"/>
      <c r="C10" s="27"/>
      <c r="D10" s="28"/>
      <c r="E10" s="29"/>
      <c r="F10" s="30"/>
      <c r="G10" s="29"/>
    </row>
    <row r="11" spans="1:9" x14ac:dyDescent="0.2">
      <c r="A11" s="27" t="s">
        <v>1095</v>
      </c>
      <c r="B11" s="27" t="s">
        <v>1096</v>
      </c>
      <c r="C11" s="27" t="s">
        <v>1097</v>
      </c>
      <c r="D11" s="31">
        <v>2047.038</v>
      </c>
      <c r="E11" s="29">
        <v>70.070002200000005</v>
      </c>
      <c r="F11" s="30">
        <v>1.0800512997592799</v>
      </c>
      <c r="G11" s="29">
        <v>3.2808000000000002</v>
      </c>
    </row>
    <row r="12" spans="1:9" x14ac:dyDescent="0.2">
      <c r="A12" s="26" t="s">
        <v>33</v>
      </c>
      <c r="B12" s="26"/>
      <c r="C12" s="26"/>
      <c r="D12" s="32"/>
      <c r="E12" s="33">
        <f>SUM(E11:E11)</f>
        <v>70.070002200000005</v>
      </c>
      <c r="F12" s="34">
        <f>SUM(F11:F11)</f>
        <v>1.0800512997592799</v>
      </c>
      <c r="G12" s="33"/>
      <c r="H12" s="18"/>
      <c r="I12" s="18"/>
    </row>
    <row r="13" spans="1:9" x14ac:dyDescent="0.2">
      <c r="A13" s="27"/>
      <c r="B13" s="27"/>
      <c r="C13" s="27"/>
      <c r="D13" s="28"/>
      <c r="E13" s="29"/>
      <c r="F13" s="30"/>
      <c r="G13" s="29"/>
    </row>
    <row r="14" spans="1:9" x14ac:dyDescent="0.2">
      <c r="A14" s="26" t="s">
        <v>35</v>
      </c>
      <c r="B14" s="26"/>
      <c r="C14" s="26"/>
      <c r="D14" s="32"/>
      <c r="E14" s="33">
        <f>E8+E12</f>
        <v>6488.3975022000004</v>
      </c>
      <c r="F14" s="34">
        <f>F8+F12</f>
        <v>100.01144477780467</v>
      </c>
      <c r="G14" s="33"/>
      <c r="H14" s="18"/>
      <c r="I14" s="18"/>
    </row>
    <row r="15" spans="1:9" x14ac:dyDescent="0.2">
      <c r="A15" s="26"/>
      <c r="B15" s="26"/>
      <c r="C15" s="26"/>
      <c r="D15" s="32"/>
      <c r="E15" s="33"/>
      <c r="F15" s="34"/>
      <c r="G15" s="33"/>
      <c r="H15" s="18"/>
      <c r="I15" s="18"/>
    </row>
    <row r="16" spans="1:9" x14ac:dyDescent="0.2">
      <c r="A16" s="26" t="s">
        <v>37</v>
      </c>
      <c r="B16" s="26"/>
      <c r="C16" s="26"/>
      <c r="D16" s="32"/>
      <c r="E16" s="33">
        <f>E18-(E8+E12)</f>
        <v>-0.7424977000000581</v>
      </c>
      <c r="F16" s="34">
        <f>F18-(F8+F12)</f>
        <v>-1.144477780466957E-2</v>
      </c>
      <c r="G16" s="33"/>
      <c r="H16" s="18"/>
      <c r="I16" s="18"/>
    </row>
    <row r="17" spans="1:9" x14ac:dyDescent="0.2">
      <c r="A17" s="26"/>
      <c r="B17" s="26"/>
      <c r="C17" s="26"/>
      <c r="D17" s="32"/>
      <c r="E17" s="33"/>
      <c r="F17" s="34"/>
      <c r="G17" s="33"/>
      <c r="H17" s="18"/>
      <c r="I17" s="18"/>
    </row>
    <row r="18" spans="1:9" x14ac:dyDescent="0.2">
      <c r="A18" s="35" t="s">
        <v>36</v>
      </c>
      <c r="B18" s="35"/>
      <c r="C18" s="35"/>
      <c r="D18" s="36"/>
      <c r="E18" s="37">
        <v>6487.6550045000004</v>
      </c>
      <c r="F18" s="38">
        <v>100</v>
      </c>
      <c r="G18" s="37"/>
      <c r="H18" s="18"/>
      <c r="I18" s="18"/>
    </row>
    <row r="20" spans="1:9" x14ac:dyDescent="0.2">
      <c r="A20" s="18" t="s">
        <v>38</v>
      </c>
    </row>
    <row r="22" spans="1:9" x14ac:dyDescent="0.2">
      <c r="A22" s="18" t="s">
        <v>39</v>
      </c>
    </row>
    <row r="23" spans="1:9" x14ac:dyDescent="0.2">
      <c r="A23" s="18" t="s">
        <v>40</v>
      </c>
    </row>
    <row r="24" spans="1:9" x14ac:dyDescent="0.2">
      <c r="A24" s="18" t="s">
        <v>41</v>
      </c>
      <c r="B24" s="18"/>
      <c r="C24" s="39" t="s">
        <v>43</v>
      </c>
      <c r="D24" s="19" t="s">
        <v>42</v>
      </c>
    </row>
    <row r="25" spans="1:9" x14ac:dyDescent="0.2">
      <c r="A25" s="9" t="s">
        <v>66</v>
      </c>
      <c r="C25" s="40">
        <v>23.516300000000001</v>
      </c>
      <c r="D25" s="40">
        <v>26.2256</v>
      </c>
    </row>
    <row r="26" spans="1:9" x14ac:dyDescent="0.2">
      <c r="A26" s="9" t="s">
        <v>67</v>
      </c>
      <c r="C26" s="40">
        <v>10.843400000000001</v>
      </c>
      <c r="D26" s="40">
        <v>12.092599999999999</v>
      </c>
    </row>
    <row r="27" spans="1:9" x14ac:dyDescent="0.2">
      <c r="A27" s="9" t="s">
        <v>68</v>
      </c>
      <c r="C27" s="40">
        <v>10.649800000000001</v>
      </c>
      <c r="D27" s="40">
        <v>11.8767</v>
      </c>
    </row>
    <row r="28" spans="1:9" x14ac:dyDescent="0.2">
      <c r="A28" s="9" t="s">
        <v>69</v>
      </c>
      <c r="C28" s="40">
        <v>24.1523</v>
      </c>
      <c r="D28" s="40">
        <v>26.934699999999999</v>
      </c>
    </row>
    <row r="29" spans="1:9" x14ac:dyDescent="0.2">
      <c r="A29" s="9" t="s">
        <v>70</v>
      </c>
      <c r="C29" s="40">
        <v>11.2247</v>
      </c>
      <c r="D29" s="40">
        <v>12.517899999999999</v>
      </c>
    </row>
    <row r="30" spans="1:9" x14ac:dyDescent="0.2">
      <c r="A30" s="9" t="s">
        <v>71</v>
      </c>
      <c r="C30" s="40">
        <v>11.0304</v>
      </c>
      <c r="D30" s="40">
        <v>12.3012</v>
      </c>
    </row>
    <row r="32" spans="1:9" x14ac:dyDescent="0.2">
      <c r="A32" s="9" t="s">
        <v>44</v>
      </c>
    </row>
    <row r="34" spans="1:8" x14ac:dyDescent="0.2">
      <c r="A34" s="18" t="s">
        <v>45</v>
      </c>
      <c r="D34" s="41" t="s">
        <v>46</v>
      </c>
    </row>
    <row r="36" spans="1:8" x14ac:dyDescent="0.2">
      <c r="A36" s="18" t="s">
        <v>803</v>
      </c>
      <c r="D36" s="42">
        <v>1.55582738720548</v>
      </c>
      <c r="E36" s="13" t="s">
        <v>47</v>
      </c>
    </row>
    <row r="38" spans="1:8" x14ac:dyDescent="0.2">
      <c r="A38" s="18" t="s">
        <v>48</v>
      </c>
      <c r="D38" s="41" t="s">
        <v>46</v>
      </c>
    </row>
    <row r="39" spans="1:8" x14ac:dyDescent="0.2">
      <c r="A39" s="9" t="s">
        <v>49</v>
      </c>
    </row>
    <row r="40" spans="1:8" x14ac:dyDescent="0.2">
      <c r="A40" s="49" t="s">
        <v>1098</v>
      </c>
    </row>
    <row r="42" spans="1:8" ht="23.25" customHeight="1" x14ac:dyDescent="0.3">
      <c r="A42" s="90" t="s">
        <v>1120</v>
      </c>
      <c r="B42" s="91"/>
      <c r="C42" s="91"/>
      <c r="D42" s="91"/>
      <c r="E42" s="91"/>
      <c r="F42" s="91"/>
      <c r="G42" s="91"/>
    </row>
    <row r="44" spans="1:8" ht="49.5" customHeight="1" x14ac:dyDescent="0.3">
      <c r="A44" s="90" t="s">
        <v>1121</v>
      </c>
      <c r="B44" s="91"/>
      <c r="C44" s="91"/>
      <c r="D44" s="91"/>
      <c r="E44" s="91"/>
      <c r="F44" s="91"/>
      <c r="G44" s="91"/>
    </row>
    <row r="45" spans="1:8" x14ac:dyDescent="0.2">
      <c r="A45" s="49" t="s">
        <v>1102</v>
      </c>
    </row>
    <row r="47" spans="1:8" ht="25.5" customHeight="1" x14ac:dyDescent="0.3">
      <c r="A47" s="92" t="s">
        <v>1122</v>
      </c>
      <c r="B47" s="93"/>
      <c r="C47" s="93"/>
      <c r="D47" s="93"/>
      <c r="E47" s="93"/>
      <c r="F47" s="93"/>
      <c r="G47" s="93"/>
    </row>
    <row r="48" spans="1:8" ht="25.2" customHeight="1" x14ac:dyDescent="0.3">
      <c r="A48" s="65"/>
      <c r="B48" s="66"/>
      <c r="C48" s="66"/>
      <c r="D48" s="66"/>
      <c r="E48" s="66"/>
      <c r="F48" s="66"/>
      <c r="G48" s="66"/>
      <c r="H48" s="58"/>
    </row>
    <row r="49" spans="1:7" x14ac:dyDescent="0.2">
      <c r="A49" s="67" t="s">
        <v>1123</v>
      </c>
      <c r="B49" s="68"/>
      <c r="C49" s="68"/>
      <c r="D49" s="68"/>
      <c r="E49" s="69"/>
      <c r="G49" s="69"/>
    </row>
    <row r="50" spans="1:7" x14ac:dyDescent="0.2">
      <c r="A50" s="47"/>
      <c r="D50" s="9"/>
      <c r="F50" s="57"/>
    </row>
    <row r="51" spans="1:7" x14ac:dyDescent="0.2">
      <c r="A51" s="47" t="s">
        <v>805</v>
      </c>
      <c r="D51" s="9"/>
      <c r="F51" s="57"/>
    </row>
    <row r="52" spans="1:7" x14ac:dyDescent="0.2">
      <c r="A52" s="61"/>
      <c r="D52" s="9"/>
      <c r="F52" s="57"/>
    </row>
    <row r="53" spans="1:7" x14ac:dyDescent="0.2">
      <c r="A53" s="58"/>
      <c r="D53" s="9"/>
      <c r="F53" s="57"/>
    </row>
    <row r="54" spans="1:7" x14ac:dyDescent="0.2">
      <c r="A54" s="58"/>
      <c r="D54" s="9"/>
      <c r="F54" s="57"/>
    </row>
    <row r="55" spans="1:7" x14ac:dyDescent="0.2">
      <c r="A55" s="58"/>
      <c r="D55" s="9"/>
      <c r="F55" s="57"/>
    </row>
    <row r="56" spans="1:7" x14ac:dyDescent="0.2">
      <c r="A56" s="58"/>
      <c r="D56" s="9"/>
      <c r="F56" s="57"/>
    </row>
    <row r="57" spans="1:7" x14ac:dyDescent="0.2">
      <c r="A57" s="58"/>
      <c r="D57" s="9"/>
      <c r="F57" s="57"/>
    </row>
    <row r="58" spans="1:7" x14ac:dyDescent="0.2">
      <c r="A58" s="58"/>
      <c r="D58" s="9"/>
      <c r="F58" s="57"/>
    </row>
    <row r="59" spans="1:7" x14ac:dyDescent="0.2">
      <c r="A59" s="58"/>
      <c r="D59" s="9"/>
      <c r="F59" s="57"/>
    </row>
    <row r="60" spans="1:7" x14ac:dyDescent="0.2">
      <c r="A60" s="58"/>
      <c r="D60" s="9"/>
      <c r="F60" s="57"/>
    </row>
    <row r="61" spans="1:7" x14ac:dyDescent="0.2">
      <c r="A61" s="58"/>
      <c r="D61" s="9"/>
      <c r="F61" s="57"/>
    </row>
    <row r="62" spans="1:7" x14ac:dyDescent="0.2">
      <c r="A62" s="58"/>
      <c r="D62" s="9"/>
      <c r="F62" s="57"/>
    </row>
    <row r="63" spans="1:7" x14ac:dyDescent="0.2">
      <c r="A63" s="58"/>
      <c r="D63" s="9"/>
      <c r="F63" s="57"/>
    </row>
    <row r="64" spans="1:7" x14ac:dyDescent="0.2">
      <c r="A64" s="58"/>
      <c r="D64" s="9"/>
      <c r="F64" s="57"/>
    </row>
    <row r="65" spans="1:6" x14ac:dyDescent="0.2">
      <c r="A65" s="47" t="s">
        <v>1124</v>
      </c>
      <c r="D65" s="9"/>
      <c r="F65" s="57"/>
    </row>
    <row r="66" spans="1:6" x14ac:dyDescent="0.2">
      <c r="A66" s="58"/>
      <c r="D66" s="9"/>
      <c r="F66" s="57"/>
    </row>
    <row r="67" spans="1:6" x14ac:dyDescent="0.2">
      <c r="A67" s="47" t="s">
        <v>807</v>
      </c>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49"/>
      <c r="D79" s="9"/>
      <c r="F79" s="57"/>
    </row>
    <row r="81" spans="1:9" x14ac:dyDescent="0.2">
      <c r="A81" s="18" t="s">
        <v>737</v>
      </c>
    </row>
    <row r="83" spans="1:9" s="1" customFormat="1" ht="13.8" x14ac:dyDescent="0.2">
      <c r="A83" s="80" t="s">
        <v>1125</v>
      </c>
      <c r="B83" s="81"/>
      <c r="C83" s="81"/>
      <c r="D83" s="81"/>
      <c r="E83" s="81"/>
      <c r="F83" s="81"/>
      <c r="G83" s="81"/>
    </row>
    <row r="84" spans="1:9" x14ac:dyDescent="0.2">
      <c r="A84" s="18" t="s">
        <v>7</v>
      </c>
    </row>
    <row r="85" spans="1:9" s="1" customFormat="1" ht="11.4" x14ac:dyDescent="0.2">
      <c r="A85" s="8" t="s">
        <v>2</v>
      </c>
      <c r="B85" s="8" t="s">
        <v>0</v>
      </c>
      <c r="C85" s="17" t="s">
        <v>752</v>
      </c>
      <c r="D85" s="16" t="s">
        <v>1</v>
      </c>
      <c r="E85" s="15" t="s">
        <v>3</v>
      </c>
      <c r="F85" s="15" t="s">
        <v>4</v>
      </c>
      <c r="G85" s="15" t="s">
        <v>6</v>
      </c>
    </row>
    <row r="86" spans="1:9" x14ac:dyDescent="0.2">
      <c r="A86" s="21" t="s">
        <v>31</v>
      </c>
      <c r="B86" s="22"/>
      <c r="C86" s="22"/>
      <c r="D86" s="23"/>
      <c r="E86" s="24"/>
      <c r="F86" s="25"/>
      <c r="G86" s="24"/>
    </row>
    <row r="87" spans="1:9" x14ac:dyDescent="0.2">
      <c r="A87" s="26" t="s">
        <v>32</v>
      </c>
      <c r="B87" s="27"/>
      <c r="C87" s="27"/>
      <c r="D87" s="28"/>
      <c r="E87" s="29"/>
      <c r="F87" s="30"/>
      <c r="G87" s="29"/>
    </row>
    <row r="88" spans="1:9" x14ac:dyDescent="0.2">
      <c r="A88" s="27" t="s">
        <v>1106</v>
      </c>
      <c r="B88" s="27" t="s">
        <v>1107</v>
      </c>
      <c r="C88" s="27" t="s">
        <v>1108</v>
      </c>
      <c r="D88" s="31">
        <v>1510</v>
      </c>
      <c r="E88" s="29">
        <v>0</v>
      </c>
      <c r="F88" s="30">
        <v>100</v>
      </c>
      <c r="G88" s="29">
        <v>0</v>
      </c>
    </row>
    <row r="89" spans="1:9" x14ac:dyDescent="0.2">
      <c r="A89" s="26" t="s">
        <v>33</v>
      </c>
      <c r="B89" s="26"/>
      <c r="C89" s="26"/>
      <c r="D89" s="32"/>
      <c r="E89" s="33">
        <v>0</v>
      </c>
      <c r="F89" s="34">
        <v>100</v>
      </c>
      <c r="G89" s="33"/>
      <c r="H89" s="18"/>
      <c r="I89" s="18"/>
    </row>
    <row r="90" spans="1:9" x14ac:dyDescent="0.2">
      <c r="A90" s="27"/>
      <c r="B90" s="27"/>
      <c r="C90" s="27"/>
      <c r="D90" s="28"/>
      <c r="E90" s="29"/>
      <c r="F90" s="30"/>
      <c r="G90" s="29"/>
    </row>
    <row r="91" spans="1:9" x14ac:dyDescent="0.2">
      <c r="A91" s="26" t="s">
        <v>35</v>
      </c>
      <c r="B91" s="26"/>
      <c r="C91" s="26"/>
      <c r="D91" s="32"/>
      <c r="E91" s="33">
        <v>0</v>
      </c>
      <c r="F91" s="34">
        <v>100</v>
      </c>
      <c r="G91" s="33"/>
      <c r="H91" s="18"/>
      <c r="I91" s="18"/>
    </row>
    <row r="92" spans="1:9" x14ac:dyDescent="0.2">
      <c r="A92" s="26"/>
      <c r="B92" s="26"/>
      <c r="C92" s="26"/>
      <c r="D92" s="32"/>
      <c r="E92" s="33"/>
      <c r="F92" s="34"/>
      <c r="G92" s="33"/>
      <c r="H92" s="18"/>
      <c r="I92" s="18"/>
    </row>
    <row r="93" spans="1:9" x14ac:dyDescent="0.2">
      <c r="A93" s="26" t="s">
        <v>37</v>
      </c>
      <c r="B93" s="26"/>
      <c r="C93" s="26"/>
      <c r="D93" s="32"/>
      <c r="E93" s="33">
        <v>5.9999999999999997E-7</v>
      </c>
      <c r="F93" s="34">
        <v>0</v>
      </c>
      <c r="G93" s="33"/>
      <c r="H93" s="18"/>
      <c r="I93" s="18"/>
    </row>
    <row r="94" spans="1:9" x14ac:dyDescent="0.2">
      <c r="A94" s="26"/>
      <c r="B94" s="26"/>
      <c r="C94" s="26"/>
      <c r="D94" s="32"/>
      <c r="E94" s="33"/>
      <c r="F94" s="34"/>
      <c r="G94" s="33"/>
      <c r="H94" s="18"/>
      <c r="I94" s="18"/>
    </row>
    <row r="95" spans="1:9" x14ac:dyDescent="0.2">
      <c r="A95" s="35" t="s">
        <v>36</v>
      </c>
      <c r="B95" s="35"/>
      <c r="C95" s="35"/>
      <c r="D95" s="36"/>
      <c r="E95" s="37">
        <v>5.9999999999999997E-7</v>
      </c>
      <c r="F95" s="38">
        <v>100</v>
      </c>
      <c r="G95" s="37"/>
      <c r="H95" s="18"/>
      <c r="I95" s="18"/>
    </row>
    <row r="96" spans="1:9" x14ac:dyDescent="0.2">
      <c r="F96" s="20"/>
    </row>
    <row r="97" spans="1:4" x14ac:dyDescent="0.2">
      <c r="A97" s="18" t="s">
        <v>38</v>
      </c>
    </row>
    <row r="98" spans="1:4" x14ac:dyDescent="0.2">
      <c r="A98" s="47" t="s">
        <v>1109</v>
      </c>
    </row>
    <row r="99" spans="1:4" x14ac:dyDescent="0.2">
      <c r="A99" s="18" t="s">
        <v>1110</v>
      </c>
    </row>
    <row r="101" spans="1:4" x14ac:dyDescent="0.2">
      <c r="A101" s="18" t="s">
        <v>39</v>
      </c>
    </row>
    <row r="102" spans="1:4" x14ac:dyDescent="0.2">
      <c r="A102" s="18" t="s">
        <v>40</v>
      </c>
    </row>
    <row r="103" spans="1:4" x14ac:dyDescent="0.2">
      <c r="A103" s="18" t="s">
        <v>41</v>
      </c>
      <c r="B103" s="18"/>
      <c r="C103" s="39" t="s">
        <v>43</v>
      </c>
      <c r="D103" s="19" t="s">
        <v>42</v>
      </c>
    </row>
    <row r="104" spans="1:4" x14ac:dyDescent="0.2">
      <c r="A104" s="9" t="s">
        <v>66</v>
      </c>
      <c r="C104" s="40">
        <v>0</v>
      </c>
      <c r="D104" s="40">
        <v>0</v>
      </c>
    </row>
    <row r="105" spans="1:4" x14ac:dyDescent="0.2">
      <c r="A105" s="9" t="s">
        <v>67</v>
      </c>
      <c r="C105" s="40">
        <v>0</v>
      </c>
      <c r="D105" s="40">
        <v>0</v>
      </c>
    </row>
    <row r="106" spans="1:4" x14ac:dyDescent="0.2">
      <c r="A106" s="9" t="s">
        <v>68</v>
      </c>
      <c r="C106" s="40">
        <v>0</v>
      </c>
      <c r="D106" s="40">
        <v>0</v>
      </c>
    </row>
    <row r="107" spans="1:4" x14ac:dyDescent="0.2">
      <c r="A107" s="9" t="s">
        <v>69</v>
      </c>
      <c r="C107" s="40">
        <v>0</v>
      </c>
      <c r="D107" s="40">
        <v>0</v>
      </c>
    </row>
    <row r="108" spans="1:4" x14ac:dyDescent="0.2">
      <c r="A108" s="9" t="s">
        <v>70</v>
      </c>
      <c r="C108" s="40">
        <v>0</v>
      </c>
      <c r="D108" s="40">
        <v>0</v>
      </c>
    </row>
    <row r="109" spans="1:4" x14ac:dyDescent="0.2">
      <c r="A109" s="9" t="s">
        <v>71</v>
      </c>
      <c r="C109" s="40">
        <v>0</v>
      </c>
      <c r="D109" s="40">
        <v>0</v>
      </c>
    </row>
    <row r="111" spans="1:4" x14ac:dyDescent="0.2">
      <c r="A111" s="9" t="s">
        <v>44</v>
      </c>
    </row>
    <row r="113" spans="1:4" x14ac:dyDescent="0.2">
      <c r="A113" s="18" t="s">
        <v>1187</v>
      </c>
      <c r="D113" s="41" t="s">
        <v>46</v>
      </c>
    </row>
    <row r="114" spans="1:4" x14ac:dyDescent="0.2">
      <c r="A114" s="9" t="s">
        <v>49</v>
      </c>
    </row>
    <row r="115" spans="1:4" x14ac:dyDescent="0.2">
      <c r="A115" s="49" t="s">
        <v>726</v>
      </c>
    </row>
  </sheetData>
  <mergeCells count="5">
    <mergeCell ref="A1:G1"/>
    <mergeCell ref="A42:G42"/>
    <mergeCell ref="A44:G44"/>
    <mergeCell ref="A47:G47"/>
    <mergeCell ref="A83:G83"/>
  </mergeCells>
  <conditionalFormatting sqref="F2:F3 F5:F41 F43 F45:F46 F84 F80:F82 F96:F65557">
    <cfRule type="cellIs" dxfId="22" priority="5" stopIfTrue="1" operator="between">
      <formula>0.009</formula>
      <formula>-0.009</formula>
    </cfRule>
  </conditionalFormatting>
  <conditionalFormatting sqref="F88:F95">
    <cfRule type="cellIs" dxfId="21" priority="3" stopIfTrue="1" operator="between">
      <formula>0.009</formula>
      <formula>-0.009</formula>
    </cfRule>
  </conditionalFormatting>
  <conditionalFormatting sqref="F86:F87">
    <cfRule type="cellIs" dxfId="20" priority="4" stopIfTrue="1" operator="between">
      <formula>0.009</formula>
      <formula>-0.009</formula>
    </cfRule>
  </conditionalFormatting>
  <conditionalFormatting sqref="F49:F79">
    <cfRule type="cellIs" dxfId="19" priority="2" stopIfTrue="1" operator="between">
      <formula>0.009</formula>
      <formula>-0.009</formula>
    </cfRule>
  </conditionalFormatting>
  <hyperlinks>
    <hyperlink ref="A40" r:id="rId1" tooltip="https://www.franklintempletonindia.com/investor/reports" xr:uid="{00000000-0004-0000-2B00-000000000000}"/>
    <hyperlink ref="A45" r:id="rId2" tooltip="https://www.franklintempletonindia.com/downloadsServlet/pdf/fair-valuation-reliance-big-reliance-infra-november-4-2020-kgox4tfq" xr:uid="{00000000-0004-0000-2B00-000001000000}"/>
    <hyperlink ref="A115" r:id="rId3" xr:uid="{00000000-0004-0000-2B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77"/>
  <sheetViews>
    <sheetView workbookViewId="0">
      <selection sqref="A1:H1"/>
    </sheetView>
  </sheetViews>
  <sheetFormatPr defaultColWidth="9.109375" defaultRowHeight="10.199999999999999" x14ac:dyDescent="0.2"/>
  <cols>
    <col min="1" max="1" width="38.6640625" style="9" bestFit="1" customWidth="1"/>
    <col min="2" max="2" width="58" style="9" bestFit="1" customWidth="1"/>
    <col min="3" max="3" width="15.55468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80" t="s">
        <v>1126</v>
      </c>
      <c r="B1" s="81"/>
      <c r="C1" s="81"/>
      <c r="D1" s="81"/>
      <c r="E1" s="81"/>
      <c r="F1" s="81"/>
      <c r="G1" s="81"/>
      <c r="H1" s="81"/>
    </row>
    <row r="2" spans="1:9" s="1" customFormat="1" ht="12" x14ac:dyDescent="0.25">
      <c r="A2" s="64" t="s">
        <v>1079</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c r="H4" s="15" t="s">
        <v>1127</v>
      </c>
    </row>
    <row r="5" spans="1:9" x14ac:dyDescent="0.2">
      <c r="A5" s="21" t="s">
        <v>31</v>
      </c>
      <c r="B5" s="22"/>
      <c r="C5" s="22"/>
      <c r="D5" s="23"/>
      <c r="E5" s="24"/>
      <c r="F5" s="25"/>
      <c r="G5" s="24"/>
      <c r="H5" s="24"/>
    </row>
    <row r="6" spans="1:9" x14ac:dyDescent="0.2">
      <c r="A6" s="26" t="s">
        <v>32</v>
      </c>
      <c r="B6" s="27"/>
      <c r="C6" s="27"/>
      <c r="D6" s="28"/>
      <c r="E6" s="29"/>
      <c r="F6" s="30"/>
      <c r="G6" s="29"/>
      <c r="H6" s="29"/>
    </row>
    <row r="7" spans="1:9" x14ac:dyDescent="0.2">
      <c r="A7" s="27" t="s">
        <v>1128</v>
      </c>
      <c r="B7" s="27" t="s">
        <v>1129</v>
      </c>
      <c r="C7" s="27" t="s">
        <v>1087</v>
      </c>
      <c r="D7" s="31">
        <v>11135</v>
      </c>
      <c r="E7" s="29">
        <v>24188.048289999999</v>
      </c>
      <c r="F7" s="30">
        <v>33.439346545302598</v>
      </c>
      <c r="G7" s="29">
        <v>7.5807000000000002</v>
      </c>
      <c r="H7" s="29"/>
    </row>
    <row r="8" spans="1:9" x14ac:dyDescent="0.2">
      <c r="A8" s="27" t="s">
        <v>1130</v>
      </c>
      <c r="B8" s="27" t="s">
        <v>1131</v>
      </c>
      <c r="C8" s="27" t="s">
        <v>1087</v>
      </c>
      <c r="D8" s="31">
        <v>10675</v>
      </c>
      <c r="E8" s="29">
        <v>22797.807550000001</v>
      </c>
      <c r="F8" s="30">
        <v>31.517374944746599</v>
      </c>
      <c r="G8" s="29">
        <v>7.3258999999999999</v>
      </c>
      <c r="H8" s="29"/>
    </row>
    <row r="9" spans="1:9" x14ac:dyDescent="0.2">
      <c r="A9" s="27" t="s">
        <v>1132</v>
      </c>
      <c r="B9" s="27" t="s">
        <v>1133</v>
      </c>
      <c r="C9" s="27" t="s">
        <v>1087</v>
      </c>
      <c r="D9" s="31">
        <v>2125</v>
      </c>
      <c r="E9" s="29">
        <v>4644.7867500000002</v>
      </c>
      <c r="F9" s="30">
        <v>6.4212966627197003</v>
      </c>
      <c r="G9" s="29">
        <v>7.9996999999999998</v>
      </c>
      <c r="H9" s="29"/>
    </row>
    <row r="10" spans="1:9" x14ac:dyDescent="0.2">
      <c r="A10" s="27" t="s">
        <v>1134</v>
      </c>
      <c r="B10" s="27" t="s">
        <v>1135</v>
      </c>
      <c r="C10" s="27" t="s">
        <v>1136</v>
      </c>
      <c r="D10" s="31">
        <v>1400</v>
      </c>
      <c r="E10" s="29">
        <v>1403.0506</v>
      </c>
      <c r="F10" s="30">
        <v>1.93968089824724</v>
      </c>
      <c r="G10" s="29">
        <v>6.7526000000000002</v>
      </c>
      <c r="H10" s="29">
        <v>6.7536500000000004</v>
      </c>
    </row>
    <row r="11" spans="1:9" x14ac:dyDescent="0.2">
      <c r="A11" s="26" t="s">
        <v>33</v>
      </c>
      <c r="B11" s="26"/>
      <c r="C11" s="26"/>
      <c r="D11" s="32"/>
      <c r="E11" s="33">
        <f>SUM(E6:E10)</f>
        <v>53033.693190000005</v>
      </c>
      <c r="F11" s="34">
        <f>SUM(F6:F10)</f>
        <v>73.317699051016149</v>
      </c>
      <c r="G11" s="33"/>
      <c r="H11" s="33"/>
      <c r="I11" s="18"/>
    </row>
    <row r="12" spans="1:9" x14ac:dyDescent="0.2">
      <c r="A12" s="27"/>
      <c r="B12" s="27"/>
      <c r="C12" s="27"/>
      <c r="D12" s="28"/>
      <c r="E12" s="29"/>
      <c r="F12" s="30"/>
      <c r="G12" s="29"/>
      <c r="H12" s="29"/>
    </row>
    <row r="13" spans="1:9" x14ac:dyDescent="0.2">
      <c r="A13" s="26" t="s">
        <v>1071</v>
      </c>
      <c r="B13" s="27"/>
      <c r="C13" s="27"/>
      <c r="D13" s="28"/>
      <c r="E13" s="29"/>
      <c r="F13" s="30"/>
      <c r="G13" s="29"/>
      <c r="H13" s="29"/>
    </row>
    <row r="14" spans="1:9" x14ac:dyDescent="0.2">
      <c r="A14" s="27" t="s">
        <v>1137</v>
      </c>
      <c r="B14" s="27" t="s">
        <v>1138</v>
      </c>
      <c r="C14" s="27" t="s">
        <v>1090</v>
      </c>
      <c r="D14" s="31">
        <v>300</v>
      </c>
      <c r="E14" s="29">
        <v>0</v>
      </c>
      <c r="F14" s="29">
        <v>0</v>
      </c>
      <c r="G14" s="29">
        <v>0</v>
      </c>
      <c r="H14" s="29"/>
    </row>
    <row r="15" spans="1:9" x14ac:dyDescent="0.2">
      <c r="A15" s="27" t="s">
        <v>1139</v>
      </c>
      <c r="B15" s="27" t="s">
        <v>1140</v>
      </c>
      <c r="C15" s="27" t="s">
        <v>1090</v>
      </c>
      <c r="D15" s="31">
        <v>500</v>
      </c>
      <c r="E15" s="29">
        <v>0</v>
      </c>
      <c r="F15" s="29">
        <v>0</v>
      </c>
      <c r="G15" s="29">
        <v>0</v>
      </c>
      <c r="H15" s="29"/>
    </row>
    <row r="16" spans="1:9" x14ac:dyDescent="0.2">
      <c r="A16" s="27" t="s">
        <v>1093</v>
      </c>
      <c r="B16" s="27" t="s">
        <v>1094</v>
      </c>
      <c r="C16" s="27" t="s">
        <v>1090</v>
      </c>
      <c r="D16" s="31">
        <v>1000</v>
      </c>
      <c r="E16" s="29">
        <v>0</v>
      </c>
      <c r="F16" s="29">
        <v>0</v>
      </c>
      <c r="G16" s="29">
        <v>0</v>
      </c>
      <c r="H16" s="29"/>
    </row>
    <row r="17" spans="1:9" x14ac:dyDescent="0.2">
      <c r="A17" s="27" t="s">
        <v>1141</v>
      </c>
      <c r="B17" s="27" t="s">
        <v>1142</v>
      </c>
      <c r="C17" s="27" t="s">
        <v>1090</v>
      </c>
      <c r="D17" s="31">
        <v>375</v>
      </c>
      <c r="E17" s="29">
        <v>0</v>
      </c>
      <c r="F17" s="29">
        <v>0</v>
      </c>
      <c r="G17" s="29">
        <v>0</v>
      </c>
      <c r="H17" s="29"/>
    </row>
    <row r="18" spans="1:9" x14ac:dyDescent="0.2">
      <c r="A18" s="27" t="s">
        <v>1143</v>
      </c>
      <c r="B18" s="27" t="s">
        <v>1144</v>
      </c>
      <c r="C18" s="27" t="s">
        <v>1090</v>
      </c>
      <c r="D18" s="31">
        <v>800</v>
      </c>
      <c r="E18" s="29">
        <v>0</v>
      </c>
      <c r="F18" s="29">
        <v>0</v>
      </c>
      <c r="G18" s="29">
        <v>0</v>
      </c>
      <c r="H18" s="29"/>
    </row>
    <row r="19" spans="1:9" x14ac:dyDescent="0.2">
      <c r="A19" s="27" t="s">
        <v>1145</v>
      </c>
      <c r="B19" s="27" t="s">
        <v>1146</v>
      </c>
      <c r="C19" s="27" t="s">
        <v>1090</v>
      </c>
      <c r="D19" s="31">
        <v>350</v>
      </c>
      <c r="E19" s="29">
        <v>0</v>
      </c>
      <c r="F19" s="29">
        <v>0</v>
      </c>
      <c r="G19" s="29">
        <v>0</v>
      </c>
      <c r="H19" s="29"/>
    </row>
    <row r="20" spans="1:9" x14ac:dyDescent="0.2">
      <c r="A20" s="27" t="s">
        <v>1147</v>
      </c>
      <c r="B20" s="27" t="s">
        <v>1148</v>
      </c>
      <c r="C20" s="27" t="s">
        <v>1090</v>
      </c>
      <c r="D20" s="31">
        <v>200</v>
      </c>
      <c r="E20" s="29">
        <v>0</v>
      </c>
      <c r="F20" s="29">
        <v>0</v>
      </c>
      <c r="G20" s="29">
        <v>0</v>
      </c>
      <c r="H20" s="29"/>
    </row>
    <row r="21" spans="1:9" x14ac:dyDescent="0.2">
      <c r="A21" s="26" t="s">
        <v>33</v>
      </c>
      <c r="B21" s="26"/>
      <c r="C21" s="26"/>
      <c r="D21" s="32"/>
      <c r="E21" s="33">
        <f>SUM(E13:E20)</f>
        <v>0</v>
      </c>
      <c r="F21" s="33">
        <f>SUM(F13:F20)</f>
        <v>0</v>
      </c>
      <c r="G21" s="33"/>
      <c r="H21" s="33"/>
      <c r="I21" s="18"/>
    </row>
    <row r="22" spans="1:9" x14ac:dyDescent="0.2">
      <c r="A22" s="27"/>
      <c r="B22" s="27"/>
      <c r="C22" s="27"/>
      <c r="D22" s="28"/>
      <c r="E22" s="29"/>
      <c r="F22" s="30"/>
      <c r="G22" s="29"/>
      <c r="H22" s="29"/>
    </row>
    <row r="23" spans="1:9" x14ac:dyDescent="0.2">
      <c r="A23" s="26" t="s">
        <v>34</v>
      </c>
      <c r="B23" s="27"/>
      <c r="C23" s="27"/>
      <c r="D23" s="28"/>
      <c r="E23" s="29"/>
      <c r="F23" s="30"/>
      <c r="G23" s="29"/>
      <c r="H23" s="29"/>
    </row>
    <row r="24" spans="1:9" x14ac:dyDescent="0.2">
      <c r="A24" s="27" t="s">
        <v>1095</v>
      </c>
      <c r="B24" s="27" t="s">
        <v>1096</v>
      </c>
      <c r="C24" s="27" t="s">
        <v>1097</v>
      </c>
      <c r="D24" s="31">
        <v>522892.978</v>
      </c>
      <c r="E24" s="29">
        <v>17898.59892</v>
      </c>
      <c r="F24" s="30">
        <v>24.744346661847199</v>
      </c>
      <c r="G24" s="29">
        <v>3.2808000000000002</v>
      </c>
      <c r="H24" s="29"/>
    </row>
    <row r="25" spans="1:9" x14ac:dyDescent="0.2">
      <c r="A25" s="26" t="s">
        <v>33</v>
      </c>
      <c r="B25" s="26"/>
      <c r="C25" s="26"/>
      <c r="D25" s="32"/>
      <c r="E25" s="33">
        <f>SUM(E24:E24)</f>
        <v>17898.59892</v>
      </c>
      <c r="F25" s="34">
        <f>SUM(F24:F24)</f>
        <v>24.744346661847199</v>
      </c>
      <c r="G25" s="33"/>
      <c r="H25" s="33"/>
      <c r="I25" s="18"/>
    </row>
    <row r="26" spans="1:9" x14ac:dyDescent="0.2">
      <c r="A26" s="27"/>
      <c r="B26" s="27"/>
      <c r="C26" s="27"/>
      <c r="D26" s="28"/>
      <c r="E26" s="29"/>
      <c r="F26" s="30"/>
      <c r="G26" s="29"/>
      <c r="H26" s="29"/>
    </row>
    <row r="27" spans="1:9" x14ac:dyDescent="0.2">
      <c r="A27" s="26" t="s">
        <v>35</v>
      </c>
      <c r="B27" s="26"/>
      <c r="C27" s="26"/>
      <c r="D27" s="32"/>
      <c r="E27" s="33">
        <f>E11+E21+E25</f>
        <v>70932.292110000009</v>
      </c>
      <c r="F27" s="34">
        <f>F11+F21+F25</f>
        <v>98.062045712863352</v>
      </c>
      <c r="G27" s="33"/>
      <c r="H27" s="33"/>
      <c r="I27" s="18"/>
    </row>
    <row r="28" spans="1:9" x14ac:dyDescent="0.2">
      <c r="A28" s="26"/>
      <c r="B28" s="26"/>
      <c r="C28" s="26"/>
      <c r="D28" s="32"/>
      <c r="E28" s="33"/>
      <c r="F28" s="34"/>
      <c r="G28" s="33"/>
      <c r="H28" s="33"/>
      <c r="I28" s="18"/>
    </row>
    <row r="29" spans="1:9" x14ac:dyDescent="0.2">
      <c r="A29" s="26" t="s">
        <v>37</v>
      </c>
      <c r="B29" s="26"/>
      <c r="C29" s="26"/>
      <c r="D29" s="32"/>
      <c r="E29" s="33">
        <f>E31-(E11+E21+E25)</f>
        <v>1401.8016714999976</v>
      </c>
      <c r="F29" s="34">
        <f>F31-(F11+F21+F25)</f>
        <v>1.9379542871366482</v>
      </c>
      <c r="G29" s="33"/>
      <c r="H29" s="33"/>
      <c r="I29" s="18"/>
    </row>
    <row r="30" spans="1:9" x14ac:dyDescent="0.2">
      <c r="A30" s="26"/>
      <c r="B30" s="26"/>
      <c r="C30" s="26"/>
      <c r="D30" s="32"/>
      <c r="E30" s="33"/>
      <c r="F30" s="34"/>
      <c r="G30" s="33"/>
      <c r="H30" s="33"/>
      <c r="I30" s="18"/>
    </row>
    <row r="31" spans="1:9" x14ac:dyDescent="0.2">
      <c r="A31" s="35" t="s">
        <v>36</v>
      </c>
      <c r="B31" s="35"/>
      <c r="C31" s="35"/>
      <c r="D31" s="36"/>
      <c r="E31" s="37">
        <v>72334.093781500007</v>
      </c>
      <c r="F31" s="38">
        <v>100</v>
      </c>
      <c r="G31" s="37"/>
      <c r="H31" s="37"/>
      <c r="I31" s="18"/>
    </row>
    <row r="33" spans="1:4" x14ac:dyDescent="0.2">
      <c r="A33" s="18" t="s">
        <v>38</v>
      </c>
    </row>
    <row r="34" spans="1:4" x14ac:dyDescent="0.2">
      <c r="A34" s="18" t="s">
        <v>1109</v>
      </c>
    </row>
    <row r="35" spans="1:4" x14ac:dyDescent="0.2">
      <c r="A35" s="18"/>
    </row>
    <row r="36" spans="1:4" x14ac:dyDescent="0.2">
      <c r="A36" s="18" t="s">
        <v>39</v>
      </c>
    </row>
    <row r="37" spans="1:4" x14ac:dyDescent="0.2">
      <c r="A37" s="18" t="s">
        <v>40</v>
      </c>
    </row>
    <row r="38" spans="1:4" x14ac:dyDescent="0.2">
      <c r="A38" s="18" t="s">
        <v>41</v>
      </c>
      <c r="B38" s="18"/>
      <c r="C38" s="39" t="s">
        <v>43</v>
      </c>
      <c r="D38" s="19" t="s">
        <v>42</v>
      </c>
    </row>
    <row r="39" spans="1:4" x14ac:dyDescent="0.2">
      <c r="A39" s="9" t="s">
        <v>843</v>
      </c>
      <c r="C39" s="40">
        <v>4096.7997999999998</v>
      </c>
      <c r="D39" s="40">
        <v>4414.8040000000001</v>
      </c>
    </row>
    <row r="40" spans="1:4" x14ac:dyDescent="0.2">
      <c r="A40" s="9" t="s">
        <v>1149</v>
      </c>
      <c r="C40" s="40">
        <v>1035.4429</v>
      </c>
      <c r="D40" s="40">
        <v>1115.8167000000001</v>
      </c>
    </row>
    <row r="41" spans="1:4" x14ac:dyDescent="0.2">
      <c r="A41" s="9" t="s">
        <v>845</v>
      </c>
      <c r="C41" s="40">
        <v>1143.1801</v>
      </c>
      <c r="D41" s="40">
        <v>1231.9168</v>
      </c>
    </row>
    <row r="42" spans="1:4" x14ac:dyDescent="0.2">
      <c r="A42" s="9" t="s">
        <v>846</v>
      </c>
      <c r="C42" s="40">
        <v>1189.2605000000001</v>
      </c>
      <c r="D42" s="40">
        <v>1281.5742</v>
      </c>
    </row>
    <row r="43" spans="1:4" x14ac:dyDescent="0.2">
      <c r="A43" s="9" t="s">
        <v>1150</v>
      </c>
      <c r="C43" s="40">
        <v>3394.2132000000001</v>
      </c>
      <c r="D43" s="40">
        <v>3654.2307999999998</v>
      </c>
    </row>
    <row r="44" spans="1:4" x14ac:dyDescent="0.2">
      <c r="A44" s="9" t="s">
        <v>847</v>
      </c>
      <c r="C44" s="40">
        <v>4361.6823000000004</v>
      </c>
      <c r="D44" s="40">
        <v>4700.2453999999998</v>
      </c>
    </row>
    <row r="45" spans="1:4" x14ac:dyDescent="0.2">
      <c r="A45" s="9" t="s">
        <v>1151</v>
      </c>
      <c r="C45" s="40">
        <v>1046.6802</v>
      </c>
      <c r="D45" s="40">
        <v>1127.9256</v>
      </c>
    </row>
    <row r="46" spans="1:4" x14ac:dyDescent="0.2">
      <c r="A46" s="9" t="s">
        <v>849</v>
      </c>
      <c r="C46" s="40">
        <v>1236.902</v>
      </c>
      <c r="D46" s="40">
        <v>1332.9124999999999</v>
      </c>
    </row>
    <row r="47" spans="1:4" x14ac:dyDescent="0.2">
      <c r="A47" s="9" t="s">
        <v>850</v>
      </c>
      <c r="C47" s="40">
        <v>1288.5074</v>
      </c>
      <c r="D47" s="40">
        <v>1388.5241000000001</v>
      </c>
    </row>
    <row r="49" spans="1:7" x14ac:dyDescent="0.2">
      <c r="A49" s="9" t="s">
        <v>44</v>
      </c>
    </row>
    <row r="51" spans="1:7" x14ac:dyDescent="0.2">
      <c r="A51" s="18" t="s">
        <v>45</v>
      </c>
      <c r="D51" s="41" t="s">
        <v>46</v>
      </c>
    </row>
    <row r="53" spans="1:7" x14ac:dyDescent="0.2">
      <c r="A53" s="18" t="s">
        <v>803</v>
      </c>
      <c r="D53" s="42">
        <v>2.1330266960547899</v>
      </c>
      <c r="E53" s="13" t="s">
        <v>47</v>
      </c>
    </row>
    <row r="55" spans="1:7" x14ac:dyDescent="0.2">
      <c r="A55" s="18" t="s">
        <v>48</v>
      </c>
      <c r="D55" s="41" t="s">
        <v>46</v>
      </c>
    </row>
    <row r="56" spans="1:7" x14ac:dyDescent="0.2">
      <c r="A56" s="9" t="s">
        <v>49</v>
      </c>
    </row>
    <row r="57" spans="1:7" x14ac:dyDescent="0.2">
      <c r="A57" s="49" t="s">
        <v>1098</v>
      </c>
    </row>
    <row r="59" spans="1:7" ht="26.25" customHeight="1" x14ac:dyDescent="0.3">
      <c r="A59" s="90" t="s">
        <v>1152</v>
      </c>
      <c r="B59" s="91"/>
      <c r="C59" s="91"/>
      <c r="D59" s="91"/>
      <c r="E59" s="91"/>
      <c r="F59" s="91"/>
      <c r="G59" s="91"/>
    </row>
    <row r="61" spans="1:7" x14ac:dyDescent="0.2">
      <c r="A61" s="18" t="s">
        <v>1153</v>
      </c>
    </row>
    <row r="62" spans="1:7" x14ac:dyDescent="0.2">
      <c r="A62" s="49" t="s">
        <v>965</v>
      </c>
    </row>
    <row r="64" spans="1:7" ht="57.75" customHeight="1" x14ac:dyDescent="0.3">
      <c r="A64" s="90" t="s">
        <v>1154</v>
      </c>
      <c r="B64" s="91"/>
      <c r="C64" s="91"/>
      <c r="D64" s="91"/>
      <c r="E64" s="91"/>
      <c r="F64" s="91"/>
      <c r="G64" s="91"/>
    </row>
    <row r="66" spans="1:7" ht="48.75" customHeight="1" x14ac:dyDescent="0.3">
      <c r="A66" s="90" t="s">
        <v>1155</v>
      </c>
      <c r="B66" s="91"/>
      <c r="C66" s="91"/>
      <c r="D66" s="91"/>
      <c r="E66" s="91"/>
      <c r="F66" s="91"/>
      <c r="G66" s="91"/>
    </row>
    <row r="67" spans="1:7" x14ac:dyDescent="0.2">
      <c r="A67" s="49" t="s">
        <v>1102</v>
      </c>
    </row>
    <row r="69" spans="1:7" ht="25.5" customHeight="1" x14ac:dyDescent="0.3">
      <c r="A69" s="90" t="s">
        <v>1156</v>
      </c>
      <c r="B69" s="91"/>
      <c r="C69" s="91"/>
      <c r="D69" s="91"/>
      <c r="E69" s="91"/>
      <c r="F69" s="91"/>
      <c r="G69" s="91"/>
    </row>
    <row r="71" spans="1:7" x14ac:dyDescent="0.2">
      <c r="A71" s="47" t="s">
        <v>1157</v>
      </c>
      <c r="B71" s="58"/>
      <c r="C71" s="58"/>
      <c r="D71" s="58"/>
      <c r="E71" s="57"/>
      <c r="F71" s="57"/>
      <c r="G71" s="57"/>
    </row>
    <row r="72" spans="1:7" x14ac:dyDescent="0.2">
      <c r="A72" s="47"/>
      <c r="B72" s="58"/>
      <c r="C72" s="58"/>
      <c r="D72" s="58"/>
      <c r="E72" s="57"/>
      <c r="F72" s="57"/>
      <c r="G72" s="57"/>
    </row>
    <row r="73" spans="1:7" x14ac:dyDescent="0.2">
      <c r="A73" s="47" t="s">
        <v>805</v>
      </c>
      <c r="B73" s="58"/>
      <c r="C73" s="58"/>
      <c r="D73" s="58"/>
      <c r="E73" s="57"/>
      <c r="F73" s="57"/>
      <c r="G73" s="57"/>
    </row>
    <row r="74" spans="1:7" x14ac:dyDescent="0.2">
      <c r="A74" s="61"/>
      <c r="B74" s="58"/>
      <c r="C74" s="58"/>
      <c r="D74" s="58"/>
      <c r="E74" s="57"/>
      <c r="F74" s="57"/>
      <c r="G74" s="57"/>
    </row>
    <row r="75" spans="1:7" x14ac:dyDescent="0.2">
      <c r="A75" s="58"/>
      <c r="B75" s="58"/>
      <c r="C75" s="58"/>
      <c r="D75" s="58"/>
      <c r="E75" s="57"/>
      <c r="F75" s="57"/>
      <c r="G75" s="57"/>
    </row>
    <row r="76" spans="1:7" x14ac:dyDescent="0.2">
      <c r="A76" s="58"/>
      <c r="B76" s="58"/>
      <c r="C76" s="58"/>
      <c r="D76" s="58"/>
      <c r="E76" s="57"/>
      <c r="F76" s="57"/>
      <c r="G76" s="57"/>
    </row>
    <row r="77" spans="1:7" x14ac:dyDescent="0.2">
      <c r="A77" s="58"/>
      <c r="B77" s="58"/>
      <c r="C77" s="58"/>
      <c r="D77" s="58"/>
      <c r="E77" s="57"/>
      <c r="F77" s="57"/>
      <c r="G77" s="57"/>
    </row>
    <row r="78" spans="1:7" x14ac:dyDescent="0.2">
      <c r="A78" s="58"/>
      <c r="B78" s="58"/>
      <c r="C78" s="58"/>
      <c r="D78" s="58"/>
      <c r="E78" s="57"/>
      <c r="F78" s="57"/>
      <c r="G78" s="57"/>
    </row>
    <row r="79" spans="1:7" x14ac:dyDescent="0.2">
      <c r="A79" s="58"/>
      <c r="B79" s="58"/>
      <c r="C79" s="58"/>
      <c r="D79" s="58"/>
      <c r="E79" s="57"/>
      <c r="F79" s="57"/>
      <c r="G79" s="57"/>
    </row>
    <row r="80" spans="1:7" x14ac:dyDescent="0.2">
      <c r="A80" s="58"/>
      <c r="B80" s="58"/>
      <c r="C80" s="58"/>
      <c r="D80" s="58"/>
      <c r="E80" s="57"/>
      <c r="F80" s="57"/>
      <c r="G80" s="57"/>
    </row>
    <row r="81" spans="1:7" x14ac:dyDescent="0.2">
      <c r="A81" s="58"/>
      <c r="B81" s="58"/>
      <c r="C81" s="58"/>
      <c r="D81" s="58"/>
      <c r="E81" s="57"/>
      <c r="F81" s="57"/>
      <c r="G81" s="57"/>
    </row>
    <row r="82" spans="1:7" x14ac:dyDescent="0.2">
      <c r="A82" s="58"/>
      <c r="B82" s="58"/>
      <c r="C82" s="58"/>
      <c r="D82" s="58"/>
      <c r="E82" s="57"/>
      <c r="F82" s="57"/>
      <c r="G82" s="57"/>
    </row>
    <row r="83" spans="1:7" x14ac:dyDescent="0.2">
      <c r="A83" s="58"/>
      <c r="B83" s="58"/>
      <c r="C83" s="58"/>
      <c r="D83" s="58"/>
      <c r="E83" s="57"/>
      <c r="F83" s="57"/>
      <c r="G83" s="57"/>
    </row>
    <row r="84" spans="1:7" x14ac:dyDescent="0.2">
      <c r="A84" s="58"/>
      <c r="B84" s="58"/>
      <c r="C84" s="58"/>
      <c r="D84" s="58"/>
      <c r="E84" s="57"/>
      <c r="F84" s="57"/>
      <c r="G84" s="57"/>
    </row>
    <row r="85" spans="1:7" x14ac:dyDescent="0.2">
      <c r="A85" s="58"/>
      <c r="B85" s="58"/>
      <c r="C85" s="58"/>
      <c r="D85" s="58"/>
      <c r="E85" s="57"/>
      <c r="F85" s="57"/>
      <c r="G85" s="57"/>
    </row>
    <row r="86" spans="1:7" x14ac:dyDescent="0.2">
      <c r="A86" s="58"/>
      <c r="B86" s="58"/>
      <c r="C86" s="58"/>
      <c r="D86" s="58"/>
      <c r="E86" s="57"/>
      <c r="F86" s="57"/>
      <c r="G86" s="57"/>
    </row>
    <row r="87" spans="1:7" x14ac:dyDescent="0.2">
      <c r="A87" s="47" t="s">
        <v>1158</v>
      </c>
      <c r="B87" s="58"/>
      <c r="C87" s="58"/>
      <c r="D87" s="58"/>
      <c r="E87" s="57"/>
      <c r="F87" s="57"/>
      <c r="G87" s="57"/>
    </row>
    <row r="88" spans="1:7" x14ac:dyDescent="0.2">
      <c r="A88" s="58"/>
      <c r="B88" s="58"/>
      <c r="C88" s="58"/>
      <c r="D88" s="58"/>
      <c r="E88" s="57"/>
      <c r="F88" s="57"/>
      <c r="G88" s="57"/>
    </row>
    <row r="89" spans="1:7" x14ac:dyDescent="0.2">
      <c r="A89" s="47" t="s">
        <v>807</v>
      </c>
      <c r="B89" s="58"/>
      <c r="C89" s="58"/>
      <c r="D89" s="58"/>
      <c r="E89" s="57"/>
      <c r="F89" s="57"/>
      <c r="G89" s="57"/>
    </row>
    <row r="90" spans="1:7" x14ac:dyDescent="0.2">
      <c r="A90" s="58"/>
      <c r="B90" s="58"/>
      <c r="C90" s="58"/>
      <c r="D90" s="58"/>
      <c r="E90" s="57"/>
      <c r="F90" s="57"/>
      <c r="G90" s="57"/>
    </row>
    <row r="91" spans="1:7" x14ac:dyDescent="0.2">
      <c r="A91" s="58"/>
      <c r="B91" s="58"/>
      <c r="C91" s="58"/>
      <c r="D91" s="58"/>
      <c r="E91" s="57"/>
      <c r="F91" s="57"/>
      <c r="G91" s="57"/>
    </row>
    <row r="92" spans="1:7" x14ac:dyDescent="0.2">
      <c r="A92" s="58"/>
      <c r="B92" s="58"/>
      <c r="C92" s="58"/>
      <c r="D92" s="58"/>
      <c r="E92" s="57"/>
      <c r="F92" s="57"/>
      <c r="G92" s="57"/>
    </row>
    <row r="93" spans="1:7" x14ac:dyDescent="0.2">
      <c r="A93" s="58"/>
      <c r="B93" s="58"/>
      <c r="C93" s="58"/>
      <c r="D93" s="58"/>
      <c r="E93" s="57"/>
      <c r="F93" s="57"/>
      <c r="G93" s="57"/>
    </row>
    <row r="94" spans="1:7" x14ac:dyDescent="0.2">
      <c r="A94" s="58"/>
      <c r="B94" s="58"/>
      <c r="C94" s="58"/>
      <c r="D94" s="58"/>
      <c r="E94" s="57"/>
      <c r="F94" s="57"/>
      <c r="G94" s="57"/>
    </row>
    <row r="95" spans="1:7" x14ac:dyDescent="0.2">
      <c r="A95" s="58"/>
      <c r="B95" s="58"/>
      <c r="C95" s="58"/>
      <c r="D95" s="58"/>
      <c r="E95" s="57"/>
      <c r="F95" s="57"/>
      <c r="G95" s="57"/>
    </row>
    <row r="96" spans="1:7" x14ac:dyDescent="0.2">
      <c r="A96" s="58"/>
      <c r="B96" s="58"/>
      <c r="C96" s="58"/>
      <c r="D96" s="58"/>
      <c r="E96" s="57"/>
      <c r="F96" s="57"/>
      <c r="G96" s="57"/>
    </row>
    <row r="97" spans="1:9" x14ac:dyDescent="0.2">
      <c r="A97" s="58"/>
      <c r="B97" s="58"/>
      <c r="C97" s="58"/>
      <c r="D97" s="58"/>
      <c r="E97" s="57"/>
      <c r="F97" s="57"/>
      <c r="G97" s="57"/>
    </row>
    <row r="98" spans="1:9" x14ac:dyDescent="0.2">
      <c r="A98" s="58"/>
      <c r="B98" s="58"/>
      <c r="C98" s="58"/>
      <c r="D98" s="58"/>
      <c r="E98" s="57"/>
      <c r="F98" s="57"/>
      <c r="G98" s="57"/>
    </row>
    <row r="99" spans="1:9" x14ac:dyDescent="0.2">
      <c r="A99" s="58"/>
      <c r="B99" s="58"/>
      <c r="C99" s="58"/>
      <c r="D99" s="58"/>
      <c r="E99" s="57"/>
      <c r="F99" s="57"/>
      <c r="G99" s="57"/>
    </row>
    <row r="100" spans="1:9" x14ac:dyDescent="0.2">
      <c r="A100" s="58"/>
      <c r="B100" s="58"/>
      <c r="C100" s="58"/>
      <c r="D100" s="58"/>
      <c r="E100" s="57"/>
      <c r="F100" s="57"/>
      <c r="G100" s="57"/>
    </row>
    <row r="101" spans="1:9" x14ac:dyDescent="0.2">
      <c r="A101" s="58"/>
      <c r="B101" s="58"/>
      <c r="C101" s="58"/>
      <c r="D101" s="58"/>
      <c r="E101" s="57"/>
      <c r="F101" s="57"/>
      <c r="G101" s="57"/>
    </row>
    <row r="102" spans="1:9" x14ac:dyDescent="0.2">
      <c r="A102" s="58"/>
      <c r="B102" s="58"/>
      <c r="C102" s="58"/>
      <c r="D102" s="58"/>
      <c r="E102" s="57"/>
      <c r="F102" s="57"/>
      <c r="G102" s="57"/>
    </row>
    <row r="103" spans="1:9" x14ac:dyDescent="0.2">
      <c r="A103" s="18" t="s">
        <v>737</v>
      </c>
    </row>
    <row r="105" spans="1:9" s="1" customFormat="1" ht="13.8" x14ac:dyDescent="0.2">
      <c r="A105" s="80" t="s">
        <v>1159</v>
      </c>
      <c r="B105" s="81"/>
      <c r="C105" s="81"/>
      <c r="D105" s="81"/>
      <c r="E105" s="81"/>
      <c r="F105" s="81"/>
      <c r="G105" s="81"/>
    </row>
    <row r="106" spans="1:9" x14ac:dyDescent="0.2">
      <c r="A106" s="18" t="s">
        <v>7</v>
      </c>
    </row>
    <row r="107" spans="1:9" s="1" customFormat="1" ht="17.399999999999999" customHeight="1" x14ac:dyDescent="0.2">
      <c r="A107" s="8" t="s">
        <v>2</v>
      </c>
      <c r="B107" s="8" t="s">
        <v>0</v>
      </c>
      <c r="C107" s="17" t="s">
        <v>752</v>
      </c>
      <c r="D107" s="16" t="s">
        <v>1</v>
      </c>
      <c r="E107" s="15" t="s">
        <v>3</v>
      </c>
      <c r="F107" s="15" t="s">
        <v>4</v>
      </c>
      <c r="G107" s="15" t="s">
        <v>6</v>
      </c>
    </row>
    <row r="108" spans="1:9" x14ac:dyDescent="0.2">
      <c r="A108" s="21" t="s">
        <v>31</v>
      </c>
      <c r="B108" s="22"/>
      <c r="C108" s="22"/>
      <c r="D108" s="23"/>
      <c r="E108" s="24"/>
      <c r="F108" s="25"/>
      <c r="G108" s="24"/>
    </row>
    <row r="109" spans="1:9" x14ac:dyDescent="0.2">
      <c r="A109" s="26" t="s">
        <v>32</v>
      </c>
      <c r="B109" s="27"/>
      <c r="C109" s="27"/>
      <c r="D109" s="28"/>
      <c r="E109" s="29"/>
      <c r="F109" s="30"/>
      <c r="G109" s="29"/>
    </row>
    <row r="110" spans="1:9" x14ac:dyDescent="0.2">
      <c r="A110" s="27" t="s">
        <v>1106</v>
      </c>
      <c r="B110" s="27" t="s">
        <v>1107</v>
      </c>
      <c r="C110" s="27" t="s">
        <v>1108</v>
      </c>
      <c r="D110" s="31">
        <v>5230</v>
      </c>
      <c r="E110" s="29">
        <v>0</v>
      </c>
      <c r="F110" s="30">
        <v>100</v>
      </c>
      <c r="G110" s="29">
        <v>0</v>
      </c>
    </row>
    <row r="111" spans="1:9" x14ac:dyDescent="0.2">
      <c r="A111" s="26" t="s">
        <v>33</v>
      </c>
      <c r="B111" s="26"/>
      <c r="C111" s="26"/>
      <c r="D111" s="32"/>
      <c r="E111" s="33">
        <f>SUM(E109:E110)</f>
        <v>0</v>
      </c>
      <c r="F111" s="34">
        <f>SUM(F109:F110)</f>
        <v>100</v>
      </c>
      <c r="G111" s="33"/>
      <c r="H111" s="18"/>
      <c r="I111" s="18"/>
    </row>
    <row r="112" spans="1:9" x14ac:dyDescent="0.2">
      <c r="A112" s="27"/>
      <c r="B112" s="27"/>
      <c r="C112" s="27"/>
      <c r="D112" s="28"/>
      <c r="E112" s="29"/>
      <c r="F112" s="30"/>
      <c r="G112" s="29"/>
    </row>
    <row r="113" spans="1:9" x14ac:dyDescent="0.2">
      <c r="A113" s="26" t="s">
        <v>35</v>
      </c>
      <c r="B113" s="26"/>
      <c r="C113" s="26"/>
      <c r="D113" s="32"/>
      <c r="E113" s="33">
        <f>E111</f>
        <v>0</v>
      </c>
      <c r="F113" s="34">
        <f>F111</f>
        <v>100</v>
      </c>
      <c r="G113" s="33"/>
      <c r="H113" s="18"/>
      <c r="I113" s="18"/>
    </row>
    <row r="114" spans="1:9" x14ac:dyDescent="0.2">
      <c r="A114" s="26"/>
      <c r="B114" s="26"/>
      <c r="C114" s="26"/>
      <c r="D114" s="32"/>
      <c r="E114" s="33"/>
      <c r="F114" s="34"/>
      <c r="G114" s="33"/>
      <c r="H114" s="18"/>
      <c r="I114" s="18"/>
    </row>
    <row r="115" spans="1:9" x14ac:dyDescent="0.2">
      <c r="A115" s="26" t="s">
        <v>37</v>
      </c>
      <c r="B115" s="26"/>
      <c r="C115" s="26"/>
      <c r="D115" s="32"/>
      <c r="E115" s="33">
        <f>E117-(E111)</f>
        <v>8.9999999999999996E-7</v>
      </c>
      <c r="F115" s="34">
        <v>0</v>
      </c>
      <c r="G115" s="33"/>
      <c r="H115" s="18"/>
      <c r="I115" s="18"/>
    </row>
    <row r="116" spans="1:9" x14ac:dyDescent="0.2">
      <c r="A116" s="26"/>
      <c r="B116" s="26"/>
      <c r="C116" s="26"/>
      <c r="D116" s="32"/>
      <c r="E116" s="33"/>
      <c r="F116" s="34"/>
      <c r="G116" s="33"/>
      <c r="H116" s="18"/>
      <c r="I116" s="18"/>
    </row>
    <row r="117" spans="1:9" x14ac:dyDescent="0.2">
      <c r="A117" s="35" t="s">
        <v>36</v>
      </c>
      <c r="B117" s="35"/>
      <c r="C117" s="35"/>
      <c r="D117" s="36"/>
      <c r="E117" s="37">
        <v>8.9999999999999996E-7</v>
      </c>
      <c r="F117" s="38">
        <v>100</v>
      </c>
      <c r="G117" s="37"/>
      <c r="H117" s="18"/>
      <c r="I117" s="18"/>
    </row>
    <row r="118" spans="1:9" x14ac:dyDescent="0.2">
      <c r="F118" s="20"/>
    </row>
    <row r="119" spans="1:9" x14ac:dyDescent="0.2">
      <c r="A119" s="18" t="s">
        <v>38</v>
      </c>
    </row>
    <row r="120" spans="1:9" x14ac:dyDescent="0.2">
      <c r="A120" s="47" t="s">
        <v>1109</v>
      </c>
    </row>
    <row r="121" spans="1:9" x14ac:dyDescent="0.2">
      <c r="A121" s="18" t="s">
        <v>1110</v>
      </c>
    </row>
    <row r="123" spans="1:9" x14ac:dyDescent="0.2">
      <c r="A123" s="18" t="s">
        <v>39</v>
      </c>
    </row>
    <row r="124" spans="1:9" x14ac:dyDescent="0.2">
      <c r="A124" s="18" t="s">
        <v>40</v>
      </c>
    </row>
    <row r="125" spans="1:9" x14ac:dyDescent="0.2">
      <c r="A125" s="18" t="s">
        <v>41</v>
      </c>
      <c r="B125" s="18"/>
      <c r="C125" s="39" t="s">
        <v>43</v>
      </c>
      <c r="D125" s="19" t="s">
        <v>42</v>
      </c>
    </row>
    <row r="126" spans="1:9" x14ac:dyDescent="0.2">
      <c r="A126" s="9" t="s">
        <v>843</v>
      </c>
      <c r="C126" s="40">
        <v>0</v>
      </c>
      <c r="D126" s="40">
        <v>0</v>
      </c>
    </row>
    <row r="127" spans="1:9" x14ac:dyDescent="0.2">
      <c r="A127" s="9" t="s">
        <v>1149</v>
      </c>
      <c r="C127" s="40">
        <v>0</v>
      </c>
      <c r="D127" s="40">
        <v>0</v>
      </c>
    </row>
    <row r="128" spans="1:9" x14ac:dyDescent="0.2">
      <c r="A128" s="9" t="s">
        <v>845</v>
      </c>
      <c r="C128" s="40">
        <v>0</v>
      </c>
      <c r="D128" s="40">
        <v>0</v>
      </c>
    </row>
    <row r="129" spans="1:7" x14ac:dyDescent="0.2">
      <c r="A129" s="9" t="s">
        <v>846</v>
      </c>
      <c r="C129" s="40">
        <v>0</v>
      </c>
      <c r="D129" s="40">
        <v>0</v>
      </c>
    </row>
    <row r="130" spans="1:7" x14ac:dyDescent="0.2">
      <c r="A130" s="9" t="s">
        <v>1150</v>
      </c>
      <c r="C130" s="40">
        <v>0</v>
      </c>
      <c r="D130" s="40">
        <v>0</v>
      </c>
    </row>
    <row r="131" spans="1:7" x14ac:dyDescent="0.2">
      <c r="A131" s="9" t="s">
        <v>847</v>
      </c>
      <c r="C131" s="40">
        <v>0</v>
      </c>
      <c r="D131" s="40">
        <v>0</v>
      </c>
    </row>
    <row r="132" spans="1:7" x14ac:dyDescent="0.2">
      <c r="A132" s="9" t="s">
        <v>1151</v>
      </c>
      <c r="C132" s="40">
        <v>0</v>
      </c>
      <c r="D132" s="40">
        <v>0</v>
      </c>
    </row>
    <row r="133" spans="1:7" x14ac:dyDescent="0.2">
      <c r="A133" s="9" t="s">
        <v>849</v>
      </c>
      <c r="C133" s="40">
        <v>0</v>
      </c>
      <c r="D133" s="40">
        <v>0</v>
      </c>
    </row>
    <row r="134" spans="1:7" x14ac:dyDescent="0.2">
      <c r="A134" s="9" t="s">
        <v>850</v>
      </c>
      <c r="C134" s="40">
        <v>0</v>
      </c>
      <c r="D134" s="40">
        <v>0</v>
      </c>
    </row>
    <row r="136" spans="1:7" x14ac:dyDescent="0.2">
      <c r="A136" s="9" t="s">
        <v>44</v>
      </c>
    </row>
    <row r="138" spans="1:7" x14ac:dyDescent="0.2">
      <c r="A138" s="18" t="s">
        <v>1187</v>
      </c>
      <c r="D138" s="41" t="s">
        <v>46</v>
      </c>
    </row>
    <row r="139" spans="1:7" x14ac:dyDescent="0.2">
      <c r="A139" s="9" t="s">
        <v>49</v>
      </c>
    </row>
    <row r="140" spans="1:7" x14ac:dyDescent="0.2">
      <c r="A140" s="49" t="s">
        <v>726</v>
      </c>
    </row>
    <row r="142" spans="1:7" s="1" customFormat="1" ht="13.8" x14ac:dyDescent="0.2">
      <c r="A142" s="80" t="s">
        <v>1160</v>
      </c>
      <c r="B142" s="81"/>
      <c r="C142" s="81"/>
      <c r="D142" s="81"/>
      <c r="E142" s="81"/>
      <c r="F142" s="81"/>
      <c r="G142" s="81"/>
    </row>
    <row r="143" spans="1:7" x14ac:dyDescent="0.2">
      <c r="A143" s="18" t="s">
        <v>7</v>
      </c>
    </row>
    <row r="144" spans="1:7" s="1" customFormat="1" ht="17.399999999999999" customHeight="1" x14ac:dyDescent="0.2">
      <c r="A144" s="8" t="s">
        <v>2</v>
      </c>
      <c r="B144" s="8" t="s">
        <v>0</v>
      </c>
      <c r="C144" s="17" t="s">
        <v>752</v>
      </c>
      <c r="D144" s="16" t="s">
        <v>1</v>
      </c>
      <c r="E144" s="15" t="s">
        <v>3</v>
      </c>
      <c r="F144" s="15" t="s">
        <v>4</v>
      </c>
      <c r="G144" s="15" t="s">
        <v>6</v>
      </c>
    </row>
    <row r="145" spans="1:9" x14ac:dyDescent="0.2">
      <c r="A145" s="21" t="s">
        <v>31</v>
      </c>
      <c r="B145" s="22"/>
      <c r="C145" s="22"/>
      <c r="D145" s="23"/>
      <c r="E145" s="24"/>
      <c r="F145" s="25"/>
      <c r="G145" s="24"/>
    </row>
    <row r="146" spans="1:9" x14ac:dyDescent="0.2">
      <c r="A146" s="26" t="s">
        <v>32</v>
      </c>
      <c r="B146" s="27"/>
      <c r="C146" s="27"/>
      <c r="D146" s="28"/>
      <c r="E146" s="29"/>
      <c r="F146" s="30"/>
      <c r="G146" s="29"/>
    </row>
    <row r="147" spans="1:9" ht="20.399999999999999" x14ac:dyDescent="0.2">
      <c r="A147" s="27" t="s">
        <v>1112</v>
      </c>
      <c r="B147" s="27" t="s">
        <v>1113</v>
      </c>
      <c r="C147" s="54" t="s">
        <v>1114</v>
      </c>
      <c r="D147" s="31">
        <v>3523</v>
      </c>
      <c r="E147" s="29">
        <v>0</v>
      </c>
      <c r="F147" s="30">
        <v>100</v>
      </c>
      <c r="G147" s="29">
        <v>0</v>
      </c>
    </row>
    <row r="148" spans="1:9" x14ac:dyDescent="0.2">
      <c r="A148" s="26" t="s">
        <v>33</v>
      </c>
      <c r="B148" s="26"/>
      <c r="C148" s="26"/>
      <c r="D148" s="32"/>
      <c r="E148" s="33">
        <f>SUM(E146:E147)</f>
        <v>0</v>
      </c>
      <c r="F148" s="34">
        <f>SUM(F146:F147)</f>
        <v>100</v>
      </c>
      <c r="G148" s="33"/>
      <c r="H148" s="18"/>
      <c r="I148" s="18"/>
    </row>
    <row r="149" spans="1:9" x14ac:dyDescent="0.2">
      <c r="A149" s="27"/>
      <c r="B149" s="27"/>
      <c r="C149" s="27"/>
      <c r="D149" s="28"/>
      <c r="E149" s="29"/>
      <c r="F149" s="30"/>
      <c r="G149" s="29"/>
    </row>
    <row r="150" spans="1:9" x14ac:dyDescent="0.2">
      <c r="A150" s="26" t="s">
        <v>35</v>
      </c>
      <c r="B150" s="26"/>
      <c r="C150" s="26"/>
      <c r="D150" s="32"/>
      <c r="E150" s="33">
        <f>E148</f>
        <v>0</v>
      </c>
      <c r="F150" s="34">
        <f>F148</f>
        <v>100</v>
      </c>
      <c r="G150" s="33"/>
      <c r="H150" s="18"/>
      <c r="I150" s="18"/>
    </row>
    <row r="151" spans="1:9" x14ac:dyDescent="0.2">
      <c r="A151" s="26"/>
      <c r="B151" s="26"/>
      <c r="C151" s="26"/>
      <c r="D151" s="32"/>
      <c r="E151" s="33"/>
      <c r="F151" s="34"/>
      <c r="G151" s="33"/>
      <c r="H151" s="18"/>
      <c r="I151" s="18"/>
    </row>
    <row r="152" spans="1:9" x14ac:dyDescent="0.2">
      <c r="A152" s="26" t="s">
        <v>37</v>
      </c>
      <c r="B152" s="26"/>
      <c r="C152" s="26"/>
      <c r="D152" s="32"/>
      <c r="E152" s="33">
        <f>E154-(E148)</f>
        <v>8.9999999999999996E-7</v>
      </c>
      <c r="F152" s="34">
        <v>0</v>
      </c>
      <c r="G152" s="33"/>
      <c r="H152" s="18"/>
      <c r="I152" s="18"/>
    </row>
    <row r="153" spans="1:9" x14ac:dyDescent="0.2">
      <c r="A153" s="26"/>
      <c r="B153" s="26"/>
      <c r="C153" s="26"/>
      <c r="D153" s="32"/>
      <c r="E153" s="33"/>
      <c r="F153" s="34"/>
      <c r="G153" s="33"/>
      <c r="H153" s="18"/>
      <c r="I153" s="18"/>
    </row>
    <row r="154" spans="1:9" x14ac:dyDescent="0.2">
      <c r="A154" s="35" t="s">
        <v>36</v>
      </c>
      <c r="B154" s="35"/>
      <c r="C154" s="35"/>
      <c r="D154" s="36"/>
      <c r="E154" s="37">
        <v>8.9999999999999996E-7</v>
      </c>
      <c r="F154" s="38">
        <v>100</v>
      </c>
      <c r="G154" s="37"/>
      <c r="H154" s="18"/>
      <c r="I154" s="18"/>
    </row>
    <row r="155" spans="1:9" x14ac:dyDescent="0.2">
      <c r="F155" s="20"/>
    </row>
    <row r="156" spans="1:9" x14ac:dyDescent="0.2">
      <c r="A156" s="18" t="s">
        <v>38</v>
      </c>
    </row>
    <row r="157" spans="1:9" x14ac:dyDescent="0.2">
      <c r="A157" s="47" t="s">
        <v>1109</v>
      </c>
    </row>
    <row r="158" spans="1:9" x14ac:dyDescent="0.2">
      <c r="A158" s="18" t="s">
        <v>1115</v>
      </c>
    </row>
    <row r="159" spans="1:9" x14ac:dyDescent="0.2">
      <c r="A159" s="18"/>
    </row>
    <row r="160" spans="1:9" x14ac:dyDescent="0.2">
      <c r="A160" s="18" t="s">
        <v>39</v>
      </c>
    </row>
    <row r="161" spans="1:4" x14ac:dyDescent="0.2">
      <c r="A161" s="18" t="s">
        <v>40</v>
      </c>
    </row>
    <row r="162" spans="1:4" x14ac:dyDescent="0.2">
      <c r="A162" s="18" t="s">
        <v>41</v>
      </c>
      <c r="B162" s="18"/>
      <c r="C162" s="39" t="s">
        <v>43</v>
      </c>
      <c r="D162" s="19" t="s">
        <v>42</v>
      </c>
    </row>
    <row r="163" spans="1:4" x14ac:dyDescent="0.2">
      <c r="A163" s="9" t="s">
        <v>843</v>
      </c>
      <c r="C163" s="40">
        <v>0</v>
      </c>
      <c r="D163" s="40">
        <v>0</v>
      </c>
    </row>
    <row r="164" spans="1:4" x14ac:dyDescent="0.2">
      <c r="A164" s="9" t="s">
        <v>1149</v>
      </c>
      <c r="C164" s="40">
        <v>0</v>
      </c>
      <c r="D164" s="40">
        <v>0</v>
      </c>
    </row>
    <row r="165" spans="1:4" x14ac:dyDescent="0.2">
      <c r="A165" s="9" t="s">
        <v>845</v>
      </c>
      <c r="C165" s="40">
        <v>0</v>
      </c>
      <c r="D165" s="40">
        <v>0</v>
      </c>
    </row>
    <row r="166" spans="1:4" x14ac:dyDescent="0.2">
      <c r="A166" s="9" t="s">
        <v>846</v>
      </c>
      <c r="C166" s="40">
        <v>0</v>
      </c>
      <c r="D166" s="40">
        <v>0</v>
      </c>
    </row>
    <row r="167" spans="1:4" x14ac:dyDescent="0.2">
      <c r="A167" s="9" t="s">
        <v>1150</v>
      </c>
      <c r="C167" s="40">
        <v>0</v>
      </c>
      <c r="D167" s="40">
        <v>0</v>
      </c>
    </row>
    <row r="168" spans="1:4" x14ac:dyDescent="0.2">
      <c r="A168" s="9" t="s">
        <v>847</v>
      </c>
      <c r="C168" s="40">
        <v>0</v>
      </c>
      <c r="D168" s="40">
        <v>0</v>
      </c>
    </row>
    <row r="169" spans="1:4" x14ac:dyDescent="0.2">
      <c r="A169" s="9" t="s">
        <v>1151</v>
      </c>
      <c r="C169" s="40">
        <v>0</v>
      </c>
      <c r="D169" s="40">
        <v>0</v>
      </c>
    </row>
    <row r="170" spans="1:4" x14ac:dyDescent="0.2">
      <c r="A170" s="9" t="s">
        <v>849</v>
      </c>
      <c r="C170" s="40">
        <v>0</v>
      </c>
      <c r="D170" s="40">
        <v>0</v>
      </c>
    </row>
    <row r="171" spans="1:4" x14ac:dyDescent="0.2">
      <c r="A171" s="9" t="s">
        <v>850</v>
      </c>
      <c r="C171" s="40">
        <v>0</v>
      </c>
      <c r="D171" s="40">
        <v>0</v>
      </c>
    </row>
    <row r="173" spans="1:4" x14ac:dyDescent="0.2">
      <c r="A173" s="9" t="s">
        <v>44</v>
      </c>
    </row>
    <row r="175" spans="1:4" x14ac:dyDescent="0.2">
      <c r="A175" s="18" t="s">
        <v>1187</v>
      </c>
      <c r="D175" s="41" t="s">
        <v>46</v>
      </c>
    </row>
    <row r="176" spans="1:4" x14ac:dyDescent="0.2">
      <c r="A176" s="9" t="s">
        <v>49</v>
      </c>
    </row>
    <row r="177" spans="1:1" x14ac:dyDescent="0.2">
      <c r="A177" s="49" t="s">
        <v>726</v>
      </c>
    </row>
  </sheetData>
  <mergeCells count="7">
    <mergeCell ref="A142:G142"/>
    <mergeCell ref="A1:H1"/>
    <mergeCell ref="A59:G59"/>
    <mergeCell ref="A64:G64"/>
    <mergeCell ref="A66:G66"/>
    <mergeCell ref="A69:G69"/>
    <mergeCell ref="A105:G105"/>
  </mergeCells>
  <conditionalFormatting sqref="F2:F3 F5:F13 F22:F58 F60:F63 F65 F67:F68 F70 F106 F143 F103:F104 F118:F141 F155:F65554">
    <cfRule type="cellIs" dxfId="18" priority="9" stopIfTrue="1" operator="between">
      <formula>0.009</formula>
      <formula>-0.009</formula>
    </cfRule>
  </conditionalFormatting>
  <conditionalFormatting sqref="F108:F109">
    <cfRule type="cellIs" dxfId="17" priority="8" stopIfTrue="1" operator="between">
      <formula>0.009</formula>
      <formula>-0.009</formula>
    </cfRule>
  </conditionalFormatting>
  <conditionalFormatting sqref="F112:F114 F116:F117">
    <cfRule type="cellIs" dxfId="16" priority="7" stopIfTrue="1" operator="between">
      <formula>0.009</formula>
      <formula>-0.009</formula>
    </cfRule>
  </conditionalFormatting>
  <conditionalFormatting sqref="F110:F111">
    <cfRule type="cellIs" dxfId="15" priority="6" stopIfTrue="1" operator="between">
      <formula>0.009</formula>
      <formula>-0.009</formula>
    </cfRule>
  </conditionalFormatting>
  <conditionalFormatting sqref="F145:F146">
    <cfRule type="cellIs" dxfId="14" priority="5" stopIfTrue="1" operator="between">
      <formula>0.009</formula>
      <formula>-0.009</formula>
    </cfRule>
  </conditionalFormatting>
  <conditionalFormatting sqref="F149:F151 F153:F154">
    <cfRule type="cellIs" dxfId="13" priority="4" stopIfTrue="1" operator="between">
      <formula>0.009</formula>
      <formula>-0.009</formula>
    </cfRule>
  </conditionalFormatting>
  <conditionalFormatting sqref="F147:F148">
    <cfRule type="cellIs" dxfId="12" priority="3" stopIfTrue="1" operator="between">
      <formula>0.009</formula>
      <formula>-0.009</formula>
    </cfRule>
  </conditionalFormatting>
  <conditionalFormatting sqref="F71:F102">
    <cfRule type="cellIs" dxfId="11" priority="2" stopIfTrue="1" operator="between">
      <formula>0.009</formula>
      <formula>-0.009</formula>
    </cfRule>
  </conditionalFormatting>
  <hyperlinks>
    <hyperlink ref="A57" r:id="rId1" tooltip="https://www.franklintempletonindia.com/investor/reports" xr:uid="{00000000-0004-0000-2C00-000000000000}"/>
    <hyperlink ref="A62" r:id="rId2" tooltip="https://www.franklintempletonindia.com/downloadsServlet/pdf/franklin-templeton-update-on-reliance-broadcast-july-23-2020-kcg9m1gq" xr:uid="{00000000-0004-0000-2C00-000001000000}"/>
    <hyperlink ref="A67" r:id="rId3" tooltip="https://www.franklintempletonindia.com/downloadsServlet/pdf/fair-valuation-reliance-big-reliance-infra-november-4-2020-kgox4tfq" xr:uid="{00000000-0004-0000-2C00-000002000000}"/>
    <hyperlink ref="A140" r:id="rId4" xr:uid="{00000000-0004-0000-2C00-000003000000}"/>
    <hyperlink ref="A177" r:id="rId5" xr:uid="{00000000-0004-0000-2C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89"/>
  <sheetViews>
    <sheetView workbookViewId="0">
      <selection sqref="A1:G1"/>
    </sheetView>
  </sheetViews>
  <sheetFormatPr defaultColWidth="9.109375" defaultRowHeight="10.199999999999999" x14ac:dyDescent="0.2"/>
  <cols>
    <col min="1" max="2" width="38.6640625" style="9" bestFit="1" customWidth="1"/>
    <col min="3" max="3" width="20.88671875" style="9"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80" t="s">
        <v>1161</v>
      </c>
      <c r="B1" s="81"/>
      <c r="C1" s="81"/>
      <c r="D1" s="81"/>
      <c r="E1" s="81"/>
      <c r="F1" s="81"/>
      <c r="G1" s="81"/>
    </row>
    <row r="2" spans="1:9" s="1" customFormat="1" ht="12" x14ac:dyDescent="0.25">
      <c r="A2" s="64" t="s">
        <v>1079</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1117</v>
      </c>
      <c r="B7" s="27" t="s">
        <v>1118</v>
      </c>
      <c r="C7" s="27" t="s">
        <v>1119</v>
      </c>
      <c r="D7" s="31">
        <v>2350</v>
      </c>
      <c r="E7" s="29">
        <v>23204.7225</v>
      </c>
      <c r="F7" s="30">
        <v>30.693627106538901</v>
      </c>
      <c r="G7" s="29">
        <v>13</v>
      </c>
    </row>
    <row r="8" spans="1:9" x14ac:dyDescent="0.2">
      <c r="A8" s="27" t="s">
        <v>1162</v>
      </c>
      <c r="B8" s="27" t="s">
        <v>1163</v>
      </c>
      <c r="C8" s="27" t="s">
        <v>1119</v>
      </c>
      <c r="D8" s="31">
        <v>1250</v>
      </c>
      <c r="E8" s="29">
        <v>12351.225</v>
      </c>
      <c r="F8" s="30">
        <v>16.337359537868299</v>
      </c>
      <c r="G8" s="29">
        <v>13</v>
      </c>
    </row>
    <row r="9" spans="1:9" x14ac:dyDescent="0.2">
      <c r="A9" s="26" t="s">
        <v>33</v>
      </c>
      <c r="B9" s="26"/>
      <c r="C9" s="26"/>
      <c r="D9" s="32"/>
      <c r="E9" s="33">
        <f>SUM(E6:E8)</f>
        <v>35555.947500000002</v>
      </c>
      <c r="F9" s="34">
        <f>SUM(F6:F8)</f>
        <v>47.0309866444072</v>
      </c>
      <c r="G9" s="33"/>
      <c r="H9" s="18"/>
      <c r="I9" s="18"/>
    </row>
    <row r="10" spans="1:9" x14ac:dyDescent="0.2">
      <c r="A10" s="27"/>
      <c r="B10" s="27"/>
      <c r="C10" s="27"/>
      <c r="D10" s="28"/>
      <c r="E10" s="29"/>
      <c r="F10" s="30"/>
      <c r="G10" s="29"/>
    </row>
    <row r="11" spans="1:9" x14ac:dyDescent="0.2">
      <c r="A11" s="26" t="s">
        <v>34</v>
      </c>
      <c r="B11" s="27"/>
      <c r="C11" s="27"/>
      <c r="D11" s="28"/>
      <c r="E11" s="29"/>
      <c r="F11" s="30"/>
      <c r="G11" s="29"/>
    </row>
    <row r="12" spans="1:9" x14ac:dyDescent="0.2">
      <c r="A12" s="27" t="s">
        <v>1095</v>
      </c>
      <c r="B12" s="27" t="s">
        <v>1096</v>
      </c>
      <c r="C12" s="27" t="s">
        <v>1097</v>
      </c>
      <c r="D12" s="31">
        <v>954041.47199999995</v>
      </c>
      <c r="E12" s="29">
        <v>32656.78902</v>
      </c>
      <c r="F12" s="30">
        <v>43.196177186639297</v>
      </c>
      <c r="G12" s="29">
        <v>3.2808000000000002</v>
      </c>
    </row>
    <row r="13" spans="1:9" x14ac:dyDescent="0.2">
      <c r="A13" s="26" t="s">
        <v>33</v>
      </c>
      <c r="B13" s="26"/>
      <c r="C13" s="26"/>
      <c r="D13" s="32"/>
      <c r="E13" s="33">
        <f>SUM(E12:E12)</f>
        <v>32656.78902</v>
      </c>
      <c r="F13" s="34">
        <f>SUM(F12:F12)</f>
        <v>43.196177186639297</v>
      </c>
      <c r="G13" s="33"/>
      <c r="H13" s="18"/>
      <c r="I13" s="18"/>
    </row>
    <row r="14" spans="1:9" x14ac:dyDescent="0.2">
      <c r="A14" s="27"/>
      <c r="B14" s="27"/>
      <c r="C14" s="27"/>
      <c r="D14" s="28"/>
      <c r="E14" s="29"/>
      <c r="F14" s="30"/>
      <c r="G14" s="29"/>
    </row>
    <row r="15" spans="1:9" x14ac:dyDescent="0.2">
      <c r="A15" s="26" t="s">
        <v>35</v>
      </c>
      <c r="B15" s="26"/>
      <c r="C15" s="26"/>
      <c r="D15" s="32"/>
      <c r="E15" s="33">
        <f>E9+E13</f>
        <v>68212.736520000006</v>
      </c>
      <c r="F15" s="34">
        <f>F9+F13</f>
        <v>90.227163831046497</v>
      </c>
      <c r="G15" s="33"/>
      <c r="H15" s="18"/>
      <c r="I15" s="18"/>
    </row>
    <row r="16" spans="1:9" x14ac:dyDescent="0.2">
      <c r="A16" s="26"/>
      <c r="B16" s="26"/>
      <c r="C16" s="26"/>
      <c r="D16" s="32"/>
      <c r="E16" s="33"/>
      <c r="F16" s="34"/>
      <c r="G16" s="33"/>
      <c r="H16" s="18"/>
      <c r="I16" s="18"/>
    </row>
    <row r="17" spans="1:9" x14ac:dyDescent="0.2">
      <c r="A17" s="26" t="s">
        <v>37</v>
      </c>
      <c r="B17" s="26"/>
      <c r="C17" s="26"/>
      <c r="D17" s="32"/>
      <c r="E17" s="33">
        <f>E19-(E9+E13)</f>
        <v>7388.3725292999879</v>
      </c>
      <c r="F17" s="34">
        <f>F19-(F9+F13)</f>
        <v>9.7728361689535035</v>
      </c>
      <c r="G17" s="33"/>
      <c r="H17" s="18"/>
      <c r="I17" s="18"/>
    </row>
    <row r="18" spans="1:9" x14ac:dyDescent="0.2">
      <c r="A18" s="26"/>
      <c r="B18" s="26"/>
      <c r="C18" s="26"/>
      <c r="D18" s="32"/>
      <c r="E18" s="33"/>
      <c r="F18" s="34"/>
      <c r="G18" s="33"/>
      <c r="H18" s="18"/>
      <c r="I18" s="18"/>
    </row>
    <row r="19" spans="1:9" x14ac:dyDescent="0.2">
      <c r="A19" s="35" t="s">
        <v>36</v>
      </c>
      <c r="B19" s="35"/>
      <c r="C19" s="35"/>
      <c r="D19" s="36"/>
      <c r="E19" s="37">
        <v>75601.109049299994</v>
      </c>
      <c r="F19" s="38">
        <v>100</v>
      </c>
      <c r="G19" s="37"/>
      <c r="H19" s="18"/>
      <c r="I19" s="18"/>
    </row>
    <row r="21" spans="1:9" x14ac:dyDescent="0.2">
      <c r="A21" s="18" t="s">
        <v>38</v>
      </c>
    </row>
    <row r="23" spans="1:9" x14ac:dyDescent="0.2">
      <c r="A23" s="18" t="s">
        <v>39</v>
      </c>
    </row>
    <row r="24" spans="1:9" x14ac:dyDescent="0.2">
      <c r="A24" s="18" t="s">
        <v>40</v>
      </c>
    </row>
    <row r="25" spans="1:9" x14ac:dyDescent="0.2">
      <c r="A25" s="18" t="s">
        <v>41</v>
      </c>
      <c r="B25" s="18"/>
      <c r="C25" s="39" t="s">
        <v>43</v>
      </c>
      <c r="D25" s="19" t="s">
        <v>42</v>
      </c>
    </row>
    <row r="26" spans="1:9" x14ac:dyDescent="0.2">
      <c r="A26" s="9" t="s">
        <v>843</v>
      </c>
      <c r="C26" s="40">
        <v>28.249300000000002</v>
      </c>
      <c r="D26" s="40">
        <v>30.588699999999999</v>
      </c>
    </row>
    <row r="27" spans="1:9" x14ac:dyDescent="0.2">
      <c r="A27" s="9" t="s">
        <v>844</v>
      </c>
      <c r="C27" s="40">
        <v>10.650399999999999</v>
      </c>
      <c r="D27" s="40">
        <v>11.532299999999999</v>
      </c>
    </row>
    <row r="28" spans="1:9" x14ac:dyDescent="0.2">
      <c r="A28" s="9" t="s">
        <v>1149</v>
      </c>
      <c r="C28" s="40">
        <v>10.7385</v>
      </c>
      <c r="D28" s="40">
        <v>11.627700000000001</v>
      </c>
    </row>
    <row r="29" spans="1:9" x14ac:dyDescent="0.2">
      <c r="A29" s="9" t="s">
        <v>1150</v>
      </c>
      <c r="C29" s="40">
        <v>28.978100000000001</v>
      </c>
      <c r="D29" s="40">
        <v>31.377800000000001</v>
      </c>
    </row>
    <row r="30" spans="1:9" x14ac:dyDescent="0.2">
      <c r="A30" s="9" t="s">
        <v>1164</v>
      </c>
      <c r="C30" s="40">
        <v>10.612500000000001</v>
      </c>
      <c r="D30" s="40">
        <v>11.4917</v>
      </c>
    </row>
    <row r="31" spans="1:9" x14ac:dyDescent="0.2">
      <c r="A31" s="9" t="s">
        <v>793</v>
      </c>
      <c r="C31" s="40">
        <v>29.954000000000001</v>
      </c>
      <c r="D31" s="40">
        <v>32.4345</v>
      </c>
    </row>
    <row r="32" spans="1:9" x14ac:dyDescent="0.2">
      <c r="A32" s="9" t="s">
        <v>1165</v>
      </c>
      <c r="C32" s="40">
        <v>10.706300000000001</v>
      </c>
      <c r="D32" s="40">
        <v>11.5928</v>
      </c>
    </row>
    <row r="33" spans="1:7" x14ac:dyDescent="0.2">
      <c r="A33" s="9" t="s">
        <v>795</v>
      </c>
      <c r="C33" s="40">
        <v>10.734</v>
      </c>
      <c r="D33" s="40">
        <v>11.6229</v>
      </c>
    </row>
    <row r="34" spans="1:7" x14ac:dyDescent="0.2">
      <c r="A34" s="9" t="s">
        <v>1166</v>
      </c>
      <c r="C34" s="40">
        <v>30.139900000000001</v>
      </c>
      <c r="D34" s="40">
        <v>32.635800000000003</v>
      </c>
    </row>
    <row r="35" spans="1:7" x14ac:dyDescent="0.2">
      <c r="A35" s="9" t="s">
        <v>1167</v>
      </c>
      <c r="C35" s="40">
        <v>10.6975</v>
      </c>
      <c r="D35" s="40">
        <v>11.583399999999999</v>
      </c>
    </row>
    <row r="36" spans="1:7" x14ac:dyDescent="0.2">
      <c r="A36" s="9" t="s">
        <v>1168</v>
      </c>
      <c r="C36" s="40">
        <v>10.737</v>
      </c>
      <c r="D36" s="40">
        <v>11.626099999999999</v>
      </c>
    </row>
    <row r="38" spans="1:7" x14ac:dyDescent="0.2">
      <c r="A38" s="9" t="s">
        <v>44</v>
      </c>
    </row>
    <row r="40" spans="1:7" x14ac:dyDescent="0.2">
      <c r="A40" s="18" t="s">
        <v>45</v>
      </c>
      <c r="D40" s="41" t="s">
        <v>46</v>
      </c>
    </row>
    <row r="42" spans="1:7" x14ac:dyDescent="0.2">
      <c r="A42" s="18" t="s">
        <v>803</v>
      </c>
      <c r="D42" s="42">
        <v>0.72602328315068498</v>
      </c>
      <c r="E42" s="13" t="s">
        <v>47</v>
      </c>
    </row>
    <row r="44" spans="1:7" x14ac:dyDescent="0.2">
      <c r="A44" s="18" t="s">
        <v>48</v>
      </c>
      <c r="D44" s="41" t="s">
        <v>46</v>
      </c>
    </row>
    <row r="46" spans="1:7" ht="26.25" customHeight="1" x14ac:dyDescent="0.3">
      <c r="A46" s="90" t="s">
        <v>1169</v>
      </c>
      <c r="B46" s="91"/>
      <c r="C46" s="91"/>
      <c r="D46" s="91"/>
      <c r="E46" s="91"/>
      <c r="F46" s="91"/>
      <c r="G46" s="91"/>
    </row>
    <row r="48" spans="1:7" x14ac:dyDescent="0.2">
      <c r="A48" s="47" t="s">
        <v>966</v>
      </c>
      <c r="D48" s="9"/>
      <c r="F48" s="57"/>
    </row>
    <row r="49" spans="1:6" x14ac:dyDescent="0.2">
      <c r="A49" s="47"/>
      <c r="D49" s="9"/>
      <c r="F49" s="57"/>
    </row>
    <row r="50" spans="1:6" x14ac:dyDescent="0.2">
      <c r="A50" s="47" t="s">
        <v>805</v>
      </c>
      <c r="D50" s="9"/>
      <c r="F50" s="57"/>
    </row>
    <row r="51" spans="1:6" x14ac:dyDescent="0.2">
      <c r="A51" s="61"/>
      <c r="D51" s="9"/>
      <c r="F51" s="57"/>
    </row>
    <row r="52" spans="1:6" x14ac:dyDescent="0.2">
      <c r="A52" s="58"/>
      <c r="D52" s="9"/>
      <c r="F52" s="57"/>
    </row>
    <row r="53" spans="1:6" x14ac:dyDescent="0.2">
      <c r="A53" s="58"/>
      <c r="D53" s="9"/>
      <c r="F53" s="57"/>
    </row>
    <row r="54" spans="1:6" x14ac:dyDescent="0.2">
      <c r="A54" s="58"/>
      <c r="D54" s="9"/>
      <c r="F54" s="57"/>
    </row>
    <row r="55" spans="1:6" x14ac:dyDescent="0.2">
      <c r="A55" s="58"/>
      <c r="D55" s="9"/>
      <c r="F55" s="57"/>
    </row>
    <row r="56" spans="1:6" x14ac:dyDescent="0.2">
      <c r="A56" s="58"/>
      <c r="D56" s="9"/>
      <c r="F56" s="57"/>
    </row>
    <row r="57" spans="1:6" x14ac:dyDescent="0.2">
      <c r="A57" s="58"/>
      <c r="D57" s="9"/>
      <c r="F57" s="57"/>
    </row>
    <row r="58" spans="1:6" x14ac:dyDescent="0.2">
      <c r="A58" s="58"/>
      <c r="D58" s="9"/>
      <c r="F58" s="57"/>
    </row>
    <row r="59" spans="1:6" x14ac:dyDescent="0.2">
      <c r="A59" s="58"/>
      <c r="D59" s="9"/>
      <c r="F59" s="57"/>
    </row>
    <row r="60" spans="1:6" x14ac:dyDescent="0.2">
      <c r="A60" s="58"/>
      <c r="D60" s="9"/>
      <c r="F60" s="57"/>
    </row>
    <row r="61" spans="1:6" x14ac:dyDescent="0.2">
      <c r="A61" s="58"/>
      <c r="D61" s="9"/>
      <c r="F61" s="57"/>
    </row>
    <row r="62" spans="1:6" x14ac:dyDescent="0.2">
      <c r="A62" s="58"/>
      <c r="D62" s="9"/>
      <c r="F62" s="57"/>
    </row>
    <row r="63" spans="1:6" x14ac:dyDescent="0.2">
      <c r="A63" s="58"/>
      <c r="D63" s="9"/>
      <c r="F63" s="57"/>
    </row>
    <row r="64" spans="1:6" x14ac:dyDescent="0.2">
      <c r="A64" s="47" t="s">
        <v>1170</v>
      </c>
      <c r="D64" s="9"/>
      <c r="F64" s="57"/>
    </row>
    <row r="65" spans="1:6" x14ac:dyDescent="0.2">
      <c r="A65" s="58"/>
      <c r="D65" s="9"/>
      <c r="F65" s="57"/>
    </row>
    <row r="66" spans="1:6" x14ac:dyDescent="0.2">
      <c r="A66" s="47" t="s">
        <v>807</v>
      </c>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58"/>
      <c r="D71" s="9"/>
      <c r="F71" s="57"/>
    </row>
    <row r="72" spans="1:6" x14ac:dyDescent="0.2">
      <c r="A72" s="58"/>
      <c r="D72" s="9"/>
      <c r="F72" s="57"/>
    </row>
    <row r="73" spans="1:6" x14ac:dyDescent="0.2">
      <c r="A73" s="58"/>
      <c r="D73" s="9"/>
      <c r="F73" s="57"/>
    </row>
    <row r="74" spans="1:6" x14ac:dyDescent="0.2">
      <c r="A74" s="58"/>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58"/>
      <c r="D79" s="9"/>
      <c r="F79" s="57"/>
    </row>
    <row r="80" spans="1:6" x14ac:dyDescent="0.2">
      <c r="A80" s="47" t="s">
        <v>737</v>
      </c>
      <c r="D80" s="9"/>
      <c r="F80" s="57"/>
    </row>
    <row r="81" spans="4:6" x14ac:dyDescent="0.2">
      <c r="D81" s="9"/>
      <c r="F81" s="57"/>
    </row>
    <row r="82" spans="4:6" x14ac:dyDescent="0.2">
      <c r="D82" s="9"/>
      <c r="F82" s="57"/>
    </row>
    <row r="83" spans="4:6" x14ac:dyDescent="0.2">
      <c r="D83" s="9"/>
      <c r="F83" s="57"/>
    </row>
    <row r="84" spans="4:6" x14ac:dyDescent="0.2">
      <c r="D84" s="9"/>
      <c r="F84" s="57"/>
    </row>
    <row r="85" spans="4:6" x14ac:dyDescent="0.2">
      <c r="D85" s="9"/>
      <c r="F85" s="57"/>
    </row>
    <row r="86" spans="4:6" x14ac:dyDescent="0.2">
      <c r="D86" s="9"/>
      <c r="F86" s="57"/>
    </row>
    <row r="87" spans="4:6" x14ac:dyDescent="0.2">
      <c r="D87" s="9"/>
      <c r="F87" s="57"/>
    </row>
    <row r="88" spans="4:6" x14ac:dyDescent="0.2">
      <c r="D88" s="9"/>
      <c r="F88" s="57"/>
    </row>
    <row r="89" spans="4:6" x14ac:dyDescent="0.2">
      <c r="D89" s="9"/>
      <c r="F89" s="57"/>
    </row>
  </sheetData>
  <mergeCells count="2">
    <mergeCell ref="A1:G1"/>
    <mergeCell ref="A46:G46"/>
  </mergeCells>
  <conditionalFormatting sqref="F2:F3 F5:F45 F47 F79:F65536">
    <cfRule type="cellIs" dxfId="10" priority="3" stopIfTrue="1" operator="between">
      <formula>0.009</formula>
      <formula>-0.009</formula>
    </cfRule>
  </conditionalFormatting>
  <conditionalFormatting sqref="F48:F78">
    <cfRule type="cellIs" dxfId="9" priority="2" stopIfTrue="1" operator="between">
      <formula>0.009</formula>
      <formula>-0.009</formula>
    </cfRule>
  </conditionalFormatting>
  <hyperlinks>
    <hyperlink ref="A49" r:id="rId1" tooltip="https://www.franklintempletonindia.com/downloadsServlet/pdf/product-labels-jg9o5k7l" display="https://www.franklintempletonindia.com/downloadsServlet/pdf/product-labels-jg9o5k7l" xr:uid="{00000000-0004-0000-2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114"/>
  <sheetViews>
    <sheetView workbookViewId="0">
      <selection sqref="A1:H1"/>
    </sheetView>
  </sheetViews>
  <sheetFormatPr defaultColWidth="9.109375" defaultRowHeight="10.199999999999999" x14ac:dyDescent="0.2"/>
  <cols>
    <col min="1" max="1" width="36.88671875" style="9" bestFit="1" customWidth="1"/>
    <col min="2" max="2" width="48.33203125" style="9" bestFit="1" customWidth="1"/>
    <col min="3" max="3" width="15.55468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80" t="s">
        <v>1171</v>
      </c>
      <c r="B1" s="81"/>
      <c r="C1" s="81"/>
      <c r="D1" s="81"/>
      <c r="E1" s="81"/>
      <c r="F1" s="81"/>
      <c r="G1" s="81"/>
      <c r="H1" s="81"/>
    </row>
    <row r="2" spans="1:9" s="1" customFormat="1" ht="12" x14ac:dyDescent="0.25">
      <c r="A2" s="64" t="s">
        <v>1079</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31</v>
      </c>
      <c r="B5" s="22"/>
      <c r="C5" s="22"/>
      <c r="D5" s="23"/>
      <c r="E5" s="24"/>
      <c r="F5" s="25"/>
      <c r="G5" s="24"/>
    </row>
    <row r="6" spans="1:9" x14ac:dyDescent="0.2">
      <c r="A6" s="26" t="s">
        <v>1071</v>
      </c>
      <c r="B6" s="27"/>
      <c r="C6" s="27"/>
      <c r="D6" s="28"/>
      <c r="E6" s="29"/>
      <c r="F6" s="30"/>
      <c r="G6" s="29"/>
    </row>
    <row r="7" spans="1:9" x14ac:dyDescent="0.2">
      <c r="A7" s="27" t="s">
        <v>1091</v>
      </c>
      <c r="B7" s="27" t="s">
        <v>1092</v>
      </c>
      <c r="C7" s="27" t="s">
        <v>1090</v>
      </c>
      <c r="D7" s="31">
        <v>688</v>
      </c>
      <c r="E7" s="29">
        <v>0</v>
      </c>
      <c r="F7" s="29">
        <v>0</v>
      </c>
      <c r="G7" s="29">
        <v>0</v>
      </c>
    </row>
    <row r="8" spans="1:9" x14ac:dyDescent="0.2">
      <c r="A8" s="27" t="s">
        <v>1088</v>
      </c>
      <c r="B8" s="27" t="s">
        <v>1089</v>
      </c>
      <c r="C8" s="27" t="s">
        <v>1090</v>
      </c>
      <c r="D8" s="31">
        <v>1400</v>
      </c>
      <c r="E8" s="29">
        <v>0</v>
      </c>
      <c r="F8" s="29">
        <v>0</v>
      </c>
      <c r="G8" s="29">
        <v>0</v>
      </c>
    </row>
    <row r="9" spans="1:9" x14ac:dyDescent="0.2">
      <c r="A9" s="27" t="s">
        <v>1172</v>
      </c>
      <c r="B9" s="27" t="s">
        <v>1173</v>
      </c>
      <c r="C9" s="27" t="s">
        <v>1090</v>
      </c>
      <c r="D9" s="31">
        <v>400</v>
      </c>
      <c r="E9" s="29">
        <v>0</v>
      </c>
      <c r="F9" s="29">
        <v>0</v>
      </c>
      <c r="G9" s="29">
        <v>0</v>
      </c>
    </row>
    <row r="10" spans="1:9" x14ac:dyDescent="0.2">
      <c r="A10" s="26" t="s">
        <v>33</v>
      </c>
      <c r="B10" s="26"/>
      <c r="C10" s="26"/>
      <c r="D10" s="32"/>
      <c r="E10" s="33">
        <f>SUM(E6:E9)</f>
        <v>0</v>
      </c>
      <c r="F10" s="33">
        <f>SUM(F6:F9)</f>
        <v>0</v>
      </c>
      <c r="G10" s="33"/>
      <c r="H10" s="18"/>
      <c r="I10" s="18"/>
    </row>
    <row r="11" spans="1:9" x14ac:dyDescent="0.2">
      <c r="A11" s="27"/>
      <c r="B11" s="27"/>
      <c r="C11" s="27"/>
      <c r="D11" s="28"/>
      <c r="E11" s="29"/>
      <c r="F11" s="30"/>
      <c r="G11" s="29"/>
    </row>
    <row r="12" spans="1:9" x14ac:dyDescent="0.2">
      <c r="A12" s="26" t="s">
        <v>34</v>
      </c>
      <c r="B12" s="27"/>
      <c r="C12" s="27"/>
      <c r="D12" s="28"/>
      <c r="E12" s="29"/>
      <c r="F12" s="30"/>
      <c r="G12" s="29"/>
    </row>
    <row r="13" spans="1:9" x14ac:dyDescent="0.2">
      <c r="A13" s="27" t="s">
        <v>1095</v>
      </c>
      <c r="B13" s="27" t="s">
        <v>1096</v>
      </c>
      <c r="C13" s="27" t="s">
        <v>1097</v>
      </c>
      <c r="D13" s="31">
        <v>204400.976</v>
      </c>
      <c r="E13" s="29">
        <v>6996.634575</v>
      </c>
      <c r="F13" s="30">
        <v>42.832512132709603</v>
      </c>
      <c r="G13" s="29">
        <v>3.2808000000000002</v>
      </c>
    </row>
    <row r="14" spans="1:9" x14ac:dyDescent="0.2">
      <c r="A14" s="26" t="s">
        <v>33</v>
      </c>
      <c r="B14" s="26"/>
      <c r="C14" s="26"/>
      <c r="D14" s="32"/>
      <c r="E14" s="33">
        <f>SUM(E13:E13)</f>
        <v>6996.634575</v>
      </c>
      <c r="F14" s="34">
        <f>SUM(F13:F13)</f>
        <v>42.832512132709603</v>
      </c>
      <c r="G14" s="33"/>
      <c r="H14" s="18"/>
      <c r="I14" s="18"/>
    </row>
    <row r="15" spans="1:9" x14ac:dyDescent="0.2">
      <c r="A15" s="27"/>
      <c r="B15" s="27"/>
      <c r="C15" s="27"/>
      <c r="D15" s="28"/>
      <c r="E15" s="29"/>
      <c r="F15" s="30"/>
      <c r="G15" s="29"/>
    </row>
    <row r="16" spans="1:9" x14ac:dyDescent="0.2">
      <c r="A16" s="26" t="s">
        <v>35</v>
      </c>
      <c r="B16" s="26"/>
      <c r="C16" s="26"/>
      <c r="D16" s="32"/>
      <c r="E16" s="33">
        <f>E10+E14</f>
        <v>6996.634575</v>
      </c>
      <c r="F16" s="34">
        <f>F10+F14</f>
        <v>42.832512132709603</v>
      </c>
      <c r="G16" s="33"/>
      <c r="H16" s="18"/>
      <c r="I16" s="18"/>
    </row>
    <row r="17" spans="1:9" x14ac:dyDescent="0.2">
      <c r="A17" s="26"/>
      <c r="B17" s="26"/>
      <c r="C17" s="26"/>
      <c r="D17" s="32"/>
      <c r="E17" s="33"/>
      <c r="F17" s="34"/>
      <c r="G17" s="33"/>
      <c r="H17" s="18"/>
      <c r="I17" s="18"/>
    </row>
    <row r="18" spans="1:9" x14ac:dyDescent="0.2">
      <c r="A18" s="26" t="s">
        <v>37</v>
      </c>
      <c r="B18" s="26"/>
      <c r="C18" s="26"/>
      <c r="D18" s="32"/>
      <c r="E18" s="33">
        <f>E20-(E10+E14)</f>
        <v>9338.2340251000005</v>
      </c>
      <c r="F18" s="34">
        <f>F20-(F10+F14)</f>
        <v>57.167487867290397</v>
      </c>
      <c r="G18" s="33"/>
      <c r="H18" s="18"/>
      <c r="I18" s="18"/>
    </row>
    <row r="19" spans="1:9" x14ac:dyDescent="0.2">
      <c r="A19" s="26"/>
      <c r="B19" s="26"/>
      <c r="C19" s="26"/>
      <c r="D19" s="32"/>
      <c r="E19" s="33"/>
      <c r="F19" s="34"/>
      <c r="G19" s="33"/>
      <c r="H19" s="18"/>
      <c r="I19" s="18"/>
    </row>
    <row r="20" spans="1:9" x14ac:dyDescent="0.2">
      <c r="A20" s="35" t="s">
        <v>36</v>
      </c>
      <c r="B20" s="35"/>
      <c r="C20" s="35"/>
      <c r="D20" s="36"/>
      <c r="E20" s="37">
        <v>16334.868600100001</v>
      </c>
      <c r="F20" s="38">
        <v>100</v>
      </c>
      <c r="G20" s="37"/>
      <c r="H20" s="18"/>
      <c r="I20" s="18"/>
    </row>
    <row r="22" spans="1:9" x14ac:dyDescent="0.2">
      <c r="A22" s="18" t="s">
        <v>38</v>
      </c>
    </row>
    <row r="23" spans="1:9" x14ac:dyDescent="0.2">
      <c r="A23" s="50" t="s">
        <v>1109</v>
      </c>
    </row>
    <row r="25" spans="1:9" x14ac:dyDescent="0.2">
      <c r="A25" s="18" t="s">
        <v>39</v>
      </c>
    </row>
    <row r="26" spans="1:9" x14ac:dyDescent="0.2">
      <c r="A26" s="18" t="s">
        <v>40</v>
      </c>
    </row>
    <row r="27" spans="1:9" x14ac:dyDescent="0.2">
      <c r="A27" s="18" t="s">
        <v>41</v>
      </c>
      <c r="B27" s="18"/>
      <c r="C27" s="39" t="s">
        <v>43</v>
      </c>
      <c r="D27" s="19" t="s">
        <v>42</v>
      </c>
    </row>
    <row r="28" spans="1:9" x14ac:dyDescent="0.2">
      <c r="A28" s="9" t="s">
        <v>66</v>
      </c>
      <c r="C28" s="40">
        <v>23.593</v>
      </c>
      <c r="D28" s="40">
        <v>24.909800000000001</v>
      </c>
    </row>
    <row r="29" spans="1:9" x14ac:dyDescent="0.2">
      <c r="A29" s="9" t="s">
        <v>72</v>
      </c>
      <c r="C29" s="40">
        <v>10.937799999999999</v>
      </c>
      <c r="D29" s="40">
        <v>11.5482</v>
      </c>
    </row>
    <row r="30" spans="1:9" x14ac:dyDescent="0.2">
      <c r="A30" s="9" t="s">
        <v>69</v>
      </c>
      <c r="C30" s="40">
        <v>25.146899999999999</v>
      </c>
      <c r="D30" s="40">
        <v>26.5503</v>
      </c>
    </row>
    <row r="31" spans="1:9" x14ac:dyDescent="0.2">
      <c r="A31" s="9" t="s">
        <v>73</v>
      </c>
      <c r="C31" s="40">
        <v>11.8096</v>
      </c>
      <c r="D31" s="40">
        <v>12.4687</v>
      </c>
    </row>
    <row r="33" spans="1:7" x14ac:dyDescent="0.2">
      <c r="A33" s="9" t="s">
        <v>44</v>
      </c>
    </row>
    <row r="35" spans="1:7" x14ac:dyDescent="0.2">
      <c r="A35" s="18" t="s">
        <v>45</v>
      </c>
      <c r="D35" s="41" t="s">
        <v>46</v>
      </c>
    </row>
    <row r="37" spans="1:7" x14ac:dyDescent="0.2">
      <c r="A37" s="18" t="s">
        <v>803</v>
      </c>
      <c r="D37" s="42">
        <v>1.17349347945205E-3</v>
      </c>
      <c r="E37" s="13" t="s">
        <v>47</v>
      </c>
    </row>
    <row r="39" spans="1:7" x14ac:dyDescent="0.2">
      <c r="A39" s="18" t="s">
        <v>48</v>
      </c>
      <c r="D39" s="41" t="s">
        <v>46</v>
      </c>
    </row>
    <row r="40" spans="1:7" x14ac:dyDescent="0.2">
      <c r="A40" s="9" t="s">
        <v>49</v>
      </c>
    </row>
    <row r="41" spans="1:7" x14ac:dyDescent="0.2">
      <c r="A41" s="49" t="s">
        <v>1098</v>
      </c>
    </row>
    <row r="43" spans="1:7" ht="36.75" customHeight="1" x14ac:dyDescent="0.3">
      <c r="A43" s="90" t="s">
        <v>1174</v>
      </c>
      <c r="B43" s="91"/>
      <c r="C43" s="91"/>
      <c r="D43" s="91"/>
      <c r="E43" s="91"/>
      <c r="F43" s="91"/>
      <c r="G43" s="91"/>
    </row>
    <row r="45" spans="1:7" ht="36.75" customHeight="1" x14ac:dyDescent="0.3">
      <c r="A45" s="90" t="s">
        <v>1175</v>
      </c>
      <c r="B45" s="91"/>
      <c r="C45" s="91"/>
      <c r="D45" s="91"/>
      <c r="E45" s="91"/>
      <c r="F45" s="91"/>
      <c r="G45" s="91"/>
    </row>
    <row r="46" spans="1:7" x14ac:dyDescent="0.2">
      <c r="A46" s="49" t="s">
        <v>1102</v>
      </c>
    </row>
    <row r="48" spans="1:7" ht="26.25" customHeight="1" x14ac:dyDescent="0.3">
      <c r="A48" s="90" t="s">
        <v>1122</v>
      </c>
      <c r="B48" s="91"/>
      <c r="C48" s="91"/>
      <c r="D48" s="91"/>
      <c r="E48" s="91"/>
      <c r="F48" s="91"/>
      <c r="G48" s="91"/>
    </row>
    <row r="49" spans="1:7" s="58" customFormat="1" ht="14.4" x14ac:dyDescent="0.3">
      <c r="A49" s="70"/>
      <c r="B49" s="71"/>
      <c r="C49" s="71"/>
      <c r="D49" s="71"/>
      <c r="E49" s="71"/>
      <c r="F49" s="71"/>
      <c r="G49" s="71"/>
    </row>
    <row r="50" spans="1:7" x14ac:dyDescent="0.2">
      <c r="A50" s="47" t="s">
        <v>1123</v>
      </c>
      <c r="B50" s="58"/>
      <c r="C50" s="58"/>
      <c r="D50" s="58"/>
      <c r="E50" s="57"/>
      <c r="F50" s="57"/>
      <c r="G50" s="57"/>
    </row>
    <row r="51" spans="1:7" x14ac:dyDescent="0.2">
      <c r="A51" s="47"/>
      <c r="B51" s="58"/>
      <c r="C51" s="58"/>
      <c r="D51" s="58"/>
      <c r="E51" s="57"/>
      <c r="F51" s="57"/>
      <c r="G51" s="57"/>
    </row>
    <row r="52" spans="1:7" x14ac:dyDescent="0.2">
      <c r="A52" s="47" t="s">
        <v>805</v>
      </c>
      <c r="B52" s="58"/>
      <c r="C52" s="58"/>
      <c r="D52" s="58"/>
      <c r="E52" s="57"/>
      <c r="F52" s="57"/>
      <c r="G52" s="57"/>
    </row>
    <row r="53" spans="1:7" x14ac:dyDescent="0.2">
      <c r="A53" s="61"/>
      <c r="B53" s="58"/>
      <c r="C53" s="58"/>
      <c r="D53" s="58"/>
      <c r="E53" s="57"/>
      <c r="F53" s="57"/>
      <c r="G53" s="57"/>
    </row>
    <row r="54" spans="1:7" x14ac:dyDescent="0.2">
      <c r="A54" s="58"/>
      <c r="B54" s="58"/>
      <c r="C54" s="58"/>
      <c r="D54" s="58"/>
      <c r="E54" s="57"/>
      <c r="F54" s="57"/>
      <c r="G54" s="57"/>
    </row>
    <row r="55" spans="1:7" x14ac:dyDescent="0.2">
      <c r="A55" s="58"/>
      <c r="B55" s="58"/>
      <c r="C55" s="58"/>
      <c r="D55" s="58"/>
      <c r="E55" s="57"/>
      <c r="F55" s="57"/>
      <c r="G55" s="57"/>
    </row>
    <row r="56" spans="1:7" x14ac:dyDescent="0.2">
      <c r="A56" s="58"/>
      <c r="B56" s="58"/>
      <c r="C56" s="58"/>
      <c r="D56" s="58"/>
      <c r="E56" s="57"/>
      <c r="F56" s="57"/>
      <c r="G56" s="57"/>
    </row>
    <row r="57" spans="1:7" x14ac:dyDescent="0.2">
      <c r="A57" s="58"/>
      <c r="B57" s="58"/>
      <c r="C57" s="58"/>
      <c r="D57" s="58"/>
      <c r="E57" s="57"/>
      <c r="F57" s="57"/>
      <c r="G57" s="57"/>
    </row>
    <row r="58" spans="1:7" x14ac:dyDescent="0.2">
      <c r="A58" s="58"/>
      <c r="B58" s="58"/>
      <c r="C58" s="58"/>
      <c r="D58" s="58"/>
      <c r="E58" s="57"/>
      <c r="F58" s="57"/>
      <c r="G58" s="57"/>
    </row>
    <row r="59" spans="1:7" x14ac:dyDescent="0.2">
      <c r="A59" s="58"/>
      <c r="B59" s="58"/>
      <c r="C59" s="58"/>
      <c r="D59" s="58"/>
      <c r="E59" s="57"/>
      <c r="F59" s="57"/>
      <c r="G59" s="57"/>
    </row>
    <row r="60" spans="1:7" x14ac:dyDescent="0.2">
      <c r="A60" s="58"/>
      <c r="B60" s="58"/>
      <c r="C60" s="58"/>
      <c r="D60" s="58"/>
      <c r="E60" s="57"/>
      <c r="F60" s="57"/>
      <c r="G60" s="57"/>
    </row>
    <row r="61" spans="1:7" x14ac:dyDescent="0.2">
      <c r="A61" s="58"/>
      <c r="B61" s="58"/>
      <c r="C61" s="58"/>
      <c r="D61" s="58"/>
      <c r="E61" s="57"/>
      <c r="F61" s="57"/>
      <c r="G61" s="57"/>
    </row>
    <row r="62" spans="1:7" x14ac:dyDescent="0.2">
      <c r="A62" s="58"/>
      <c r="B62" s="58"/>
      <c r="C62" s="58"/>
      <c r="D62" s="58"/>
      <c r="E62" s="57"/>
      <c r="F62" s="57"/>
      <c r="G62" s="57"/>
    </row>
    <row r="63" spans="1:7" x14ac:dyDescent="0.2">
      <c r="A63" s="58"/>
      <c r="B63" s="58"/>
      <c r="C63" s="58"/>
      <c r="D63" s="58"/>
      <c r="E63" s="57"/>
      <c r="F63" s="57"/>
      <c r="G63" s="57"/>
    </row>
    <row r="64" spans="1:7" x14ac:dyDescent="0.2">
      <c r="A64" s="58"/>
      <c r="B64" s="58"/>
      <c r="C64" s="58"/>
      <c r="D64" s="58"/>
      <c r="E64" s="57"/>
      <c r="F64" s="57"/>
      <c r="G64" s="57"/>
    </row>
    <row r="65" spans="1:7" x14ac:dyDescent="0.2">
      <c r="A65" s="58"/>
      <c r="B65" s="58"/>
      <c r="C65" s="58"/>
      <c r="D65" s="58"/>
      <c r="E65" s="57"/>
      <c r="F65" s="57"/>
      <c r="G65" s="57"/>
    </row>
    <row r="66" spans="1:7" x14ac:dyDescent="0.2">
      <c r="A66" s="47" t="s">
        <v>1176</v>
      </c>
      <c r="B66" s="58"/>
      <c r="C66" s="58"/>
      <c r="D66" s="58"/>
      <c r="E66" s="57"/>
      <c r="F66" s="57"/>
      <c r="G66" s="57"/>
    </row>
    <row r="67" spans="1:7" x14ac:dyDescent="0.2">
      <c r="A67" s="58"/>
      <c r="B67" s="58"/>
      <c r="C67" s="58"/>
      <c r="D67" s="58"/>
      <c r="E67" s="57"/>
      <c r="F67" s="57"/>
      <c r="G67" s="57"/>
    </row>
    <row r="68" spans="1:7" x14ac:dyDescent="0.2">
      <c r="A68" s="47" t="s">
        <v>807</v>
      </c>
      <c r="B68" s="58"/>
      <c r="C68" s="58"/>
      <c r="D68" s="58"/>
      <c r="E68" s="57"/>
      <c r="F68" s="57"/>
      <c r="G68" s="57"/>
    </row>
    <row r="69" spans="1:7" x14ac:dyDescent="0.2">
      <c r="A69" s="58"/>
      <c r="B69" s="58"/>
      <c r="C69" s="58"/>
      <c r="D69" s="58"/>
      <c r="E69" s="57"/>
      <c r="F69" s="57"/>
      <c r="G69" s="57"/>
    </row>
    <row r="70" spans="1:7" x14ac:dyDescent="0.2">
      <c r="A70" s="58"/>
      <c r="B70" s="58"/>
      <c r="C70" s="58"/>
      <c r="D70" s="58"/>
      <c r="E70" s="57"/>
      <c r="F70" s="57"/>
      <c r="G70" s="57"/>
    </row>
    <row r="71" spans="1:7" x14ac:dyDescent="0.2">
      <c r="A71" s="58"/>
      <c r="B71" s="58"/>
      <c r="C71" s="58"/>
      <c r="D71" s="58"/>
      <c r="E71" s="57"/>
      <c r="F71" s="57"/>
      <c r="G71" s="57"/>
    </row>
    <row r="72" spans="1:7" x14ac:dyDescent="0.2">
      <c r="A72" s="58"/>
      <c r="B72" s="58"/>
      <c r="C72" s="58"/>
      <c r="D72" s="58"/>
      <c r="E72" s="57"/>
      <c r="F72" s="57"/>
      <c r="G72" s="57"/>
    </row>
    <row r="73" spans="1:7" x14ac:dyDescent="0.2">
      <c r="A73" s="58"/>
      <c r="B73" s="58"/>
      <c r="C73" s="58"/>
      <c r="D73" s="58"/>
      <c r="E73" s="57"/>
      <c r="F73" s="57"/>
      <c r="G73" s="57"/>
    </row>
    <row r="74" spans="1:7" x14ac:dyDescent="0.2">
      <c r="A74" s="58"/>
      <c r="B74" s="58"/>
      <c r="C74" s="58"/>
      <c r="D74" s="58"/>
      <c r="E74" s="57"/>
      <c r="F74" s="57"/>
      <c r="G74" s="57"/>
    </row>
    <row r="75" spans="1:7" x14ac:dyDescent="0.2">
      <c r="A75" s="58"/>
      <c r="B75" s="58"/>
      <c r="C75" s="58"/>
      <c r="D75" s="58"/>
      <c r="E75" s="57"/>
      <c r="F75" s="57"/>
      <c r="G75" s="57"/>
    </row>
    <row r="76" spans="1:7" x14ac:dyDescent="0.2">
      <c r="A76" s="58"/>
      <c r="B76" s="58"/>
      <c r="C76" s="58"/>
      <c r="D76" s="58"/>
      <c r="E76" s="57"/>
      <c r="F76" s="57"/>
      <c r="G76" s="57"/>
    </row>
    <row r="77" spans="1:7" x14ac:dyDescent="0.2">
      <c r="A77" s="58"/>
      <c r="B77" s="58"/>
      <c r="C77" s="58"/>
      <c r="D77" s="58"/>
      <c r="E77" s="57"/>
      <c r="F77" s="57"/>
      <c r="G77" s="57"/>
    </row>
    <row r="78" spans="1:7" x14ac:dyDescent="0.2">
      <c r="A78" s="58"/>
      <c r="B78" s="58"/>
      <c r="C78" s="58"/>
      <c r="D78" s="58"/>
      <c r="E78" s="57"/>
      <c r="F78" s="57"/>
      <c r="G78" s="57"/>
    </row>
    <row r="79" spans="1:7" x14ac:dyDescent="0.2">
      <c r="A79" s="58"/>
      <c r="B79" s="58"/>
      <c r="C79" s="58"/>
      <c r="D79" s="58"/>
      <c r="E79" s="57"/>
      <c r="F79" s="57"/>
      <c r="G79" s="57"/>
    </row>
    <row r="80" spans="1:7" x14ac:dyDescent="0.2">
      <c r="A80" s="58"/>
      <c r="B80" s="58"/>
      <c r="C80" s="58"/>
      <c r="D80" s="58"/>
      <c r="E80" s="57"/>
      <c r="F80" s="57"/>
      <c r="G80" s="57"/>
    </row>
    <row r="81" spans="1:9" x14ac:dyDescent="0.2">
      <c r="A81" s="58"/>
      <c r="B81" s="58"/>
      <c r="C81" s="58"/>
      <c r="D81" s="58"/>
      <c r="E81" s="57"/>
      <c r="F81" s="57"/>
      <c r="G81" s="57"/>
    </row>
    <row r="82" spans="1:9" x14ac:dyDescent="0.2">
      <c r="A82" s="18" t="s">
        <v>737</v>
      </c>
    </row>
    <row r="84" spans="1:9" s="1" customFormat="1" ht="13.8" x14ac:dyDescent="0.2">
      <c r="A84" s="80" t="s">
        <v>1177</v>
      </c>
      <c r="B84" s="81"/>
      <c r="C84" s="81"/>
      <c r="D84" s="81"/>
      <c r="E84" s="81"/>
      <c r="F84" s="81"/>
      <c r="G84" s="81"/>
    </row>
    <row r="85" spans="1:9" x14ac:dyDescent="0.2">
      <c r="A85" s="18" t="s">
        <v>7</v>
      </c>
    </row>
    <row r="86" spans="1:9" s="1" customFormat="1" ht="17.399999999999999" customHeight="1" x14ac:dyDescent="0.2">
      <c r="A86" s="8" t="s">
        <v>2</v>
      </c>
      <c r="B86" s="8" t="s">
        <v>0</v>
      </c>
      <c r="C86" s="17" t="s">
        <v>752</v>
      </c>
      <c r="D86" s="16" t="s">
        <v>1</v>
      </c>
      <c r="E86" s="15" t="s">
        <v>3</v>
      </c>
      <c r="F86" s="15" t="s">
        <v>4</v>
      </c>
      <c r="G86" s="15" t="s">
        <v>6</v>
      </c>
    </row>
    <row r="87" spans="1:9" x14ac:dyDescent="0.2">
      <c r="A87" s="21" t="s">
        <v>31</v>
      </c>
      <c r="B87" s="22"/>
      <c r="C87" s="22"/>
      <c r="D87" s="23"/>
      <c r="E87" s="24"/>
      <c r="F87" s="25"/>
      <c r="G87" s="24"/>
    </row>
    <row r="88" spans="1:9" x14ac:dyDescent="0.2">
      <c r="A88" s="26" t="s">
        <v>32</v>
      </c>
      <c r="B88" s="27"/>
      <c r="C88" s="27"/>
      <c r="D88" s="28"/>
      <c r="E88" s="29"/>
      <c r="F88" s="30"/>
      <c r="G88" s="29"/>
    </row>
    <row r="89" spans="1:9" x14ac:dyDescent="0.2">
      <c r="A89" s="27" t="s">
        <v>1106</v>
      </c>
      <c r="B89" s="27" t="s">
        <v>1107</v>
      </c>
      <c r="C89" s="27" t="s">
        <v>1108</v>
      </c>
      <c r="D89" s="31">
        <v>1450</v>
      </c>
      <c r="E89" s="29">
        <v>0</v>
      </c>
      <c r="F89" s="30">
        <v>100</v>
      </c>
      <c r="G89" s="29">
        <v>0</v>
      </c>
    </row>
    <row r="90" spans="1:9" x14ac:dyDescent="0.2">
      <c r="A90" s="26" t="s">
        <v>33</v>
      </c>
      <c r="B90" s="26"/>
      <c r="C90" s="26"/>
      <c r="D90" s="32"/>
      <c r="E90" s="33">
        <v>0</v>
      </c>
      <c r="F90" s="34">
        <v>100</v>
      </c>
      <c r="G90" s="33"/>
      <c r="H90" s="18"/>
      <c r="I90" s="18"/>
    </row>
    <row r="91" spans="1:9" x14ac:dyDescent="0.2">
      <c r="A91" s="27"/>
      <c r="B91" s="27"/>
      <c r="C91" s="27"/>
      <c r="D91" s="28"/>
      <c r="E91" s="29"/>
      <c r="F91" s="30"/>
      <c r="G91" s="29"/>
    </row>
    <row r="92" spans="1:9" x14ac:dyDescent="0.2">
      <c r="A92" s="26" t="s">
        <v>35</v>
      </c>
      <c r="B92" s="26"/>
      <c r="C92" s="26"/>
      <c r="D92" s="32"/>
      <c r="E92" s="33">
        <v>0</v>
      </c>
      <c r="F92" s="34">
        <v>100</v>
      </c>
      <c r="G92" s="33"/>
      <c r="H92" s="18"/>
      <c r="I92" s="18"/>
    </row>
    <row r="93" spans="1:9" x14ac:dyDescent="0.2">
      <c r="A93" s="26"/>
      <c r="B93" s="26"/>
      <c r="C93" s="26"/>
      <c r="D93" s="32"/>
      <c r="E93" s="33"/>
      <c r="F93" s="34"/>
      <c r="G93" s="33"/>
      <c r="H93" s="18"/>
      <c r="I93" s="18"/>
    </row>
    <row r="94" spans="1:9" x14ac:dyDescent="0.2">
      <c r="A94" s="26" t="s">
        <v>37</v>
      </c>
      <c r="B94" s="26"/>
      <c r="C94" s="26"/>
      <c r="D94" s="32"/>
      <c r="E94" s="33">
        <v>3.9999999999999998E-7</v>
      </c>
      <c r="F94" s="34">
        <v>0</v>
      </c>
      <c r="G94" s="33"/>
      <c r="H94" s="18"/>
      <c r="I94" s="18"/>
    </row>
    <row r="95" spans="1:9" x14ac:dyDescent="0.2">
      <c r="A95" s="26"/>
      <c r="B95" s="26"/>
      <c r="C95" s="26"/>
      <c r="D95" s="32"/>
      <c r="E95" s="33"/>
      <c r="F95" s="34"/>
      <c r="G95" s="33"/>
      <c r="H95" s="18"/>
      <c r="I95" s="18"/>
    </row>
    <row r="96" spans="1:9" x14ac:dyDescent="0.2">
      <c r="A96" s="35" t="s">
        <v>36</v>
      </c>
      <c r="B96" s="35"/>
      <c r="C96" s="35"/>
      <c r="D96" s="36"/>
      <c r="E96" s="37">
        <v>3.9999999999999998E-7</v>
      </c>
      <c r="F96" s="38">
        <v>100</v>
      </c>
      <c r="G96" s="37"/>
      <c r="H96" s="18"/>
      <c r="I96" s="18"/>
    </row>
    <row r="97" spans="1:6" x14ac:dyDescent="0.2">
      <c r="F97" s="20"/>
    </row>
    <row r="98" spans="1:6" x14ac:dyDescent="0.2">
      <c r="A98" s="18" t="s">
        <v>38</v>
      </c>
    </row>
    <row r="99" spans="1:6" x14ac:dyDescent="0.2">
      <c r="A99" s="47" t="s">
        <v>1109</v>
      </c>
    </row>
    <row r="100" spans="1:6" x14ac:dyDescent="0.2">
      <c r="A100" s="18" t="s">
        <v>1110</v>
      </c>
    </row>
    <row r="102" spans="1:6" x14ac:dyDescent="0.2">
      <c r="A102" s="18" t="s">
        <v>39</v>
      </c>
    </row>
    <row r="103" spans="1:6" x14ac:dyDescent="0.2">
      <c r="A103" s="18" t="s">
        <v>40</v>
      </c>
    </row>
    <row r="104" spans="1:6" x14ac:dyDescent="0.2">
      <c r="A104" s="18" t="s">
        <v>41</v>
      </c>
      <c r="B104" s="18"/>
      <c r="C104" s="39" t="s">
        <v>43</v>
      </c>
      <c r="D104" s="19" t="s">
        <v>42</v>
      </c>
    </row>
    <row r="105" spans="1:6" x14ac:dyDescent="0.2">
      <c r="A105" s="9" t="s">
        <v>66</v>
      </c>
      <c r="C105" s="40">
        <v>0</v>
      </c>
      <c r="D105" s="40">
        <v>0</v>
      </c>
    </row>
    <row r="106" spans="1:6" x14ac:dyDescent="0.2">
      <c r="A106" s="9" t="s">
        <v>72</v>
      </c>
      <c r="C106" s="40">
        <v>0</v>
      </c>
      <c r="D106" s="40">
        <v>0</v>
      </c>
    </row>
    <row r="107" spans="1:6" x14ac:dyDescent="0.2">
      <c r="A107" s="9" t="s">
        <v>69</v>
      </c>
      <c r="C107" s="40">
        <v>0</v>
      </c>
      <c r="D107" s="40">
        <v>0</v>
      </c>
    </row>
    <row r="108" spans="1:6" x14ac:dyDescent="0.2">
      <c r="A108" s="9" t="s">
        <v>73</v>
      </c>
      <c r="C108" s="40">
        <v>0</v>
      </c>
      <c r="D108" s="40">
        <v>0</v>
      </c>
    </row>
    <row r="110" spans="1:6" x14ac:dyDescent="0.2">
      <c r="A110" s="9" t="s">
        <v>44</v>
      </c>
    </row>
    <row r="112" spans="1:6" x14ac:dyDescent="0.2">
      <c r="A112" s="18" t="s">
        <v>1187</v>
      </c>
      <c r="D112" s="41" t="s">
        <v>46</v>
      </c>
    </row>
    <row r="113" spans="1:1" x14ac:dyDescent="0.2">
      <c r="A113" s="9" t="s">
        <v>49</v>
      </c>
    </row>
    <row r="114" spans="1:1" x14ac:dyDescent="0.2">
      <c r="A114" s="49" t="s">
        <v>726</v>
      </c>
    </row>
  </sheetData>
  <mergeCells count="5">
    <mergeCell ref="A1:H1"/>
    <mergeCell ref="A43:G43"/>
    <mergeCell ref="A45:G45"/>
    <mergeCell ref="A48:G48"/>
    <mergeCell ref="A84:G84"/>
  </mergeCells>
  <conditionalFormatting sqref="F2:F3 F5:F6 F11:F42 F44 F46:F47 F85 F82:F83 F97:F65558">
    <cfRule type="cellIs" dxfId="8" priority="5" stopIfTrue="1" operator="between">
      <formula>0.009</formula>
      <formula>-0.009</formula>
    </cfRule>
  </conditionalFormatting>
  <conditionalFormatting sqref="F87:F88">
    <cfRule type="cellIs" dxfId="7" priority="4" stopIfTrue="1" operator="between">
      <formula>0.009</formula>
      <formula>-0.009</formula>
    </cfRule>
  </conditionalFormatting>
  <conditionalFormatting sqref="F89:F96">
    <cfRule type="cellIs" dxfId="6" priority="3" stopIfTrue="1" operator="between">
      <formula>0.009</formula>
      <formula>-0.009</formula>
    </cfRule>
  </conditionalFormatting>
  <conditionalFormatting sqref="F50:F81">
    <cfRule type="cellIs" dxfId="5" priority="2" stopIfTrue="1" operator="between">
      <formula>0.009</formula>
      <formula>-0.009</formula>
    </cfRule>
  </conditionalFormatting>
  <hyperlinks>
    <hyperlink ref="A41" r:id="rId1" tooltip="https://www.franklintempletonindia.com/investor/reports" xr:uid="{00000000-0004-0000-2E00-000000000000}"/>
    <hyperlink ref="A46" r:id="rId2" tooltip="https://www.franklintempletonindia.com/downloadsServlet/pdf/fair-valuation-reliance-big-reliance-infra-november-4-2020-kgox4tfq" xr:uid="{00000000-0004-0000-2E00-000001000000}"/>
    <hyperlink ref="A114" r:id="rId3" xr:uid="{00000000-0004-0000-2E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151"/>
  <sheetViews>
    <sheetView workbookViewId="0">
      <selection sqref="A1:H1"/>
    </sheetView>
  </sheetViews>
  <sheetFormatPr defaultColWidth="9.109375" defaultRowHeight="10.199999999999999" x14ac:dyDescent="0.2"/>
  <cols>
    <col min="1" max="1" width="38.6640625" style="9" bestFit="1" customWidth="1"/>
    <col min="2" max="2" width="58" style="9" bestFit="1" customWidth="1"/>
    <col min="3" max="3" width="15.55468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80" t="s">
        <v>1178</v>
      </c>
      <c r="B1" s="81"/>
      <c r="C1" s="81"/>
      <c r="D1" s="81"/>
      <c r="E1" s="81"/>
      <c r="F1" s="81"/>
      <c r="G1" s="81"/>
      <c r="H1" s="81"/>
    </row>
    <row r="2" spans="1:9" s="1" customFormat="1" ht="12" x14ac:dyDescent="0.25">
      <c r="A2" s="64" t="s">
        <v>1079</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1132</v>
      </c>
      <c r="B7" s="27" t="s">
        <v>1133</v>
      </c>
      <c r="C7" s="27" t="s">
        <v>1087</v>
      </c>
      <c r="D7" s="31">
        <v>10140</v>
      </c>
      <c r="E7" s="29">
        <v>22163.82948</v>
      </c>
      <c r="F7" s="30">
        <v>59.452550743435502</v>
      </c>
      <c r="G7" s="29">
        <v>7.9996999999999998</v>
      </c>
    </row>
    <row r="8" spans="1:9" x14ac:dyDescent="0.2">
      <c r="A8" s="27" t="s">
        <v>1085</v>
      </c>
      <c r="B8" s="27" t="s">
        <v>1086</v>
      </c>
      <c r="C8" s="27" t="s">
        <v>1087</v>
      </c>
      <c r="D8" s="31">
        <v>4437</v>
      </c>
      <c r="E8" s="29">
        <v>9812.3367600000001</v>
      </c>
      <c r="F8" s="30">
        <v>26.3207425261051</v>
      </c>
      <c r="G8" s="29">
        <v>8.1058000000000003</v>
      </c>
    </row>
    <row r="9" spans="1:9" x14ac:dyDescent="0.2">
      <c r="A9" s="26" t="s">
        <v>33</v>
      </c>
      <c r="B9" s="26"/>
      <c r="C9" s="26"/>
      <c r="D9" s="32"/>
      <c r="E9" s="33">
        <f>SUM(E6:E8)</f>
        <v>31976.166239999999</v>
      </c>
      <c r="F9" s="34">
        <f>SUM(F6:F8)</f>
        <v>85.773293269540602</v>
      </c>
      <c r="G9" s="33"/>
      <c r="H9" s="18"/>
      <c r="I9" s="18"/>
    </row>
    <row r="10" spans="1:9" x14ac:dyDescent="0.2">
      <c r="A10" s="27"/>
      <c r="B10" s="27"/>
      <c r="C10" s="27"/>
      <c r="D10" s="28"/>
      <c r="E10" s="29"/>
      <c r="F10" s="30"/>
      <c r="G10" s="29"/>
    </row>
    <row r="11" spans="1:9" x14ac:dyDescent="0.2">
      <c r="A11" s="26" t="s">
        <v>1071</v>
      </c>
      <c r="B11" s="27"/>
      <c r="C11" s="27"/>
      <c r="D11" s="28"/>
      <c r="E11" s="29"/>
      <c r="F11" s="30"/>
      <c r="G11" s="29"/>
    </row>
    <row r="12" spans="1:9" x14ac:dyDescent="0.2">
      <c r="A12" s="27" t="s">
        <v>1179</v>
      </c>
      <c r="B12" s="27" t="s">
        <v>1180</v>
      </c>
      <c r="C12" s="27" t="s">
        <v>1090</v>
      </c>
      <c r="D12" s="31">
        <v>750</v>
      </c>
      <c r="E12" s="29">
        <v>0</v>
      </c>
      <c r="F12" s="29">
        <v>0</v>
      </c>
      <c r="G12" s="29">
        <v>0</v>
      </c>
    </row>
    <row r="13" spans="1:9" x14ac:dyDescent="0.2">
      <c r="A13" s="27" t="s">
        <v>1145</v>
      </c>
      <c r="B13" s="27" t="s">
        <v>1146</v>
      </c>
      <c r="C13" s="27" t="s">
        <v>1090</v>
      </c>
      <c r="D13" s="31">
        <v>150</v>
      </c>
      <c r="E13" s="29">
        <v>0</v>
      </c>
      <c r="F13" s="29">
        <v>0</v>
      </c>
      <c r="G13" s="29">
        <v>0</v>
      </c>
    </row>
    <row r="14" spans="1:9" x14ac:dyDescent="0.2">
      <c r="A14" s="26" t="s">
        <v>33</v>
      </c>
      <c r="B14" s="26"/>
      <c r="C14" s="26"/>
      <c r="D14" s="32"/>
      <c r="E14" s="33">
        <f>SUM(E11:E13)</f>
        <v>0</v>
      </c>
      <c r="F14" s="33">
        <f>SUM(F11:F13)</f>
        <v>0</v>
      </c>
      <c r="G14" s="33"/>
      <c r="H14" s="18"/>
      <c r="I14" s="18"/>
    </row>
    <row r="15" spans="1:9" x14ac:dyDescent="0.2">
      <c r="A15" s="27"/>
      <c r="B15" s="27"/>
      <c r="C15" s="27"/>
      <c r="D15" s="28"/>
      <c r="E15" s="29"/>
      <c r="F15" s="30"/>
      <c r="G15" s="29"/>
    </row>
    <row r="16" spans="1:9" x14ac:dyDescent="0.2">
      <c r="A16" s="26" t="s">
        <v>34</v>
      </c>
      <c r="B16" s="27"/>
      <c r="C16" s="27"/>
      <c r="D16" s="28"/>
      <c r="E16" s="29"/>
      <c r="F16" s="30"/>
      <c r="G16" s="29"/>
    </row>
    <row r="17" spans="1:9" x14ac:dyDescent="0.2">
      <c r="A17" s="27" t="s">
        <v>1095</v>
      </c>
      <c r="B17" s="27" t="s">
        <v>1096</v>
      </c>
      <c r="C17" s="27" t="s">
        <v>1097</v>
      </c>
      <c r="D17" s="31">
        <v>143416.70499999999</v>
      </c>
      <c r="E17" s="29">
        <v>4909.1462110000002</v>
      </c>
      <c r="F17" s="30">
        <v>13.168359036500799</v>
      </c>
      <c r="G17" s="29">
        <v>3.2808000000000002</v>
      </c>
    </row>
    <row r="18" spans="1:9" x14ac:dyDescent="0.2">
      <c r="A18" s="26" t="s">
        <v>33</v>
      </c>
      <c r="B18" s="26"/>
      <c r="C18" s="26"/>
      <c r="D18" s="32"/>
      <c r="E18" s="33">
        <f>SUM(E17:E17)</f>
        <v>4909.1462110000002</v>
      </c>
      <c r="F18" s="34">
        <f>SUM(F17:F17)</f>
        <v>13.168359036500799</v>
      </c>
      <c r="G18" s="33"/>
      <c r="H18" s="18"/>
      <c r="I18" s="18"/>
    </row>
    <row r="19" spans="1:9" x14ac:dyDescent="0.2">
      <c r="A19" s="27"/>
      <c r="B19" s="27"/>
      <c r="C19" s="27"/>
      <c r="D19" s="28"/>
      <c r="E19" s="29"/>
      <c r="F19" s="30"/>
      <c r="G19" s="29"/>
    </row>
    <row r="20" spans="1:9" x14ac:dyDescent="0.2">
      <c r="A20" s="26" t="s">
        <v>35</v>
      </c>
      <c r="B20" s="26"/>
      <c r="C20" s="26"/>
      <c r="D20" s="32"/>
      <c r="E20" s="33">
        <f>E9+E14+E18</f>
        <v>36885.312450999998</v>
      </c>
      <c r="F20" s="34">
        <f>F9+F14+F18</f>
        <v>98.941652306041405</v>
      </c>
      <c r="G20" s="33"/>
      <c r="H20" s="18"/>
      <c r="I20" s="18"/>
    </row>
    <row r="21" spans="1:9" x14ac:dyDescent="0.2">
      <c r="A21" s="26"/>
      <c r="B21" s="26"/>
      <c r="C21" s="26"/>
      <c r="D21" s="32"/>
      <c r="E21" s="33"/>
      <c r="F21" s="34"/>
      <c r="G21" s="33"/>
      <c r="H21" s="18"/>
      <c r="I21" s="18"/>
    </row>
    <row r="22" spans="1:9" x14ac:dyDescent="0.2">
      <c r="A22" s="26" t="s">
        <v>37</v>
      </c>
      <c r="B22" s="26"/>
      <c r="C22" s="26"/>
      <c r="D22" s="32"/>
      <c r="E22" s="33">
        <f>E24-(E9+E14+E18)</f>
        <v>394.55057060000399</v>
      </c>
      <c r="F22" s="34">
        <f>F24-(F9+F14+F18)</f>
        <v>1.058347693958595</v>
      </c>
      <c r="G22" s="33"/>
      <c r="H22" s="18"/>
      <c r="I22" s="18"/>
    </row>
    <row r="23" spans="1:9" x14ac:dyDescent="0.2">
      <c r="A23" s="26"/>
      <c r="B23" s="26"/>
      <c r="C23" s="26"/>
      <c r="D23" s="32"/>
      <c r="E23" s="33"/>
      <c r="F23" s="34"/>
      <c r="G23" s="33"/>
      <c r="H23" s="18"/>
      <c r="I23" s="18"/>
    </row>
    <row r="24" spans="1:9" x14ac:dyDescent="0.2">
      <c r="A24" s="35" t="s">
        <v>36</v>
      </c>
      <c r="B24" s="35"/>
      <c r="C24" s="35"/>
      <c r="D24" s="36"/>
      <c r="E24" s="37">
        <v>37279.863021600002</v>
      </c>
      <c r="F24" s="38">
        <v>100</v>
      </c>
      <c r="G24" s="37"/>
      <c r="H24" s="18"/>
      <c r="I24" s="18"/>
    </row>
    <row r="26" spans="1:9" x14ac:dyDescent="0.2">
      <c r="A26" s="18" t="s">
        <v>38</v>
      </c>
    </row>
    <row r="27" spans="1:9" x14ac:dyDescent="0.2">
      <c r="A27" s="47" t="s">
        <v>1109</v>
      </c>
    </row>
    <row r="28" spans="1:9" x14ac:dyDescent="0.2">
      <c r="A28" s="47"/>
    </row>
    <row r="29" spans="1:9" x14ac:dyDescent="0.2">
      <c r="A29" s="18" t="s">
        <v>39</v>
      </c>
    </row>
    <row r="30" spans="1:9" x14ac:dyDescent="0.2">
      <c r="A30" s="18" t="s">
        <v>40</v>
      </c>
    </row>
    <row r="31" spans="1:9" x14ac:dyDescent="0.2">
      <c r="A31" s="18" t="s">
        <v>41</v>
      </c>
      <c r="B31" s="18"/>
      <c r="C31" s="39" t="s">
        <v>43</v>
      </c>
      <c r="D31" s="19" t="s">
        <v>42</v>
      </c>
    </row>
    <row r="32" spans="1:9" x14ac:dyDescent="0.2">
      <c r="A32" s="9" t="s">
        <v>66</v>
      </c>
      <c r="C32" s="40">
        <v>21.305299999999999</v>
      </c>
      <c r="D32" s="40">
        <v>22.533899999999999</v>
      </c>
    </row>
    <row r="33" spans="1:7" x14ac:dyDescent="0.2">
      <c r="A33" s="9" t="s">
        <v>72</v>
      </c>
      <c r="C33" s="40">
        <v>11.425000000000001</v>
      </c>
      <c r="D33" s="40">
        <v>12.0838</v>
      </c>
    </row>
    <row r="34" spans="1:7" x14ac:dyDescent="0.2">
      <c r="A34" s="9" t="s">
        <v>69</v>
      </c>
      <c r="C34" s="40">
        <v>22.694600000000001</v>
      </c>
      <c r="D34" s="40">
        <v>24.003399999999999</v>
      </c>
    </row>
    <row r="35" spans="1:7" x14ac:dyDescent="0.2">
      <c r="A35" s="9" t="s">
        <v>73</v>
      </c>
      <c r="C35" s="40">
        <v>12.4374</v>
      </c>
      <c r="D35" s="40">
        <v>13.1547</v>
      </c>
    </row>
    <row r="37" spans="1:7" x14ac:dyDescent="0.2">
      <c r="A37" s="9" t="s">
        <v>44</v>
      </c>
    </row>
    <row r="39" spans="1:7" x14ac:dyDescent="0.2">
      <c r="A39" s="18" t="s">
        <v>45</v>
      </c>
      <c r="D39" s="41" t="s">
        <v>46</v>
      </c>
    </row>
    <row r="41" spans="1:7" x14ac:dyDescent="0.2">
      <c r="A41" s="18" t="s">
        <v>803</v>
      </c>
      <c r="D41" s="42">
        <v>3.9835442179726002</v>
      </c>
      <c r="E41" s="13" t="s">
        <v>47</v>
      </c>
    </row>
    <row r="43" spans="1:7" x14ac:dyDescent="0.2">
      <c r="A43" s="18" t="s">
        <v>48</v>
      </c>
      <c r="D43" s="41" t="s">
        <v>46</v>
      </c>
    </row>
    <row r="44" spans="1:7" x14ac:dyDescent="0.2">
      <c r="A44" s="9" t="s">
        <v>49</v>
      </c>
    </row>
    <row r="45" spans="1:7" x14ac:dyDescent="0.2">
      <c r="A45" s="61" t="s">
        <v>1098</v>
      </c>
    </row>
    <row r="47" spans="1:7" ht="24" customHeight="1" x14ac:dyDescent="0.3">
      <c r="A47" s="90" t="s">
        <v>1181</v>
      </c>
      <c r="B47" s="91"/>
      <c r="C47" s="91"/>
      <c r="D47" s="91"/>
      <c r="E47" s="91"/>
      <c r="F47" s="91"/>
      <c r="G47" s="91"/>
    </row>
    <row r="49" spans="1:7" ht="37.5" customHeight="1" x14ac:dyDescent="0.3">
      <c r="A49" s="90" t="s">
        <v>1182</v>
      </c>
      <c r="B49" s="91"/>
      <c r="C49" s="91"/>
      <c r="D49" s="91"/>
      <c r="E49" s="91"/>
      <c r="F49" s="91"/>
      <c r="G49" s="91"/>
    </row>
    <row r="51" spans="1:7" ht="46.5" customHeight="1" x14ac:dyDescent="0.3">
      <c r="A51" s="90" t="s">
        <v>1183</v>
      </c>
      <c r="B51" s="91"/>
      <c r="C51" s="91"/>
      <c r="D51" s="91"/>
      <c r="E51" s="91"/>
      <c r="F51" s="91"/>
      <c r="G51" s="91"/>
    </row>
    <row r="52" spans="1:7" x14ac:dyDescent="0.2">
      <c r="A52" s="61" t="s">
        <v>1102</v>
      </c>
    </row>
    <row r="54" spans="1:7" ht="23.25" customHeight="1" x14ac:dyDescent="0.3">
      <c r="A54" s="90" t="s">
        <v>1103</v>
      </c>
      <c r="B54" s="91"/>
      <c r="C54" s="91"/>
      <c r="D54" s="91"/>
      <c r="E54" s="91"/>
      <c r="F54" s="91"/>
      <c r="G54" s="91"/>
    </row>
    <row r="55" spans="1:7" ht="23.25" customHeight="1" x14ac:dyDescent="0.3">
      <c r="A55" s="72"/>
      <c r="B55" s="73"/>
      <c r="C55" s="73"/>
      <c r="D55" s="73"/>
      <c r="E55" s="73"/>
      <c r="F55" s="73"/>
      <c r="G55" s="73"/>
    </row>
    <row r="56" spans="1:7" x14ac:dyDescent="0.2">
      <c r="A56" s="47" t="s">
        <v>1157</v>
      </c>
      <c r="D56" s="9"/>
      <c r="F56" s="57"/>
    </row>
    <row r="57" spans="1:7" x14ac:dyDescent="0.2">
      <c r="A57" s="47"/>
      <c r="D57" s="9"/>
      <c r="F57" s="57"/>
    </row>
    <row r="58" spans="1:7" x14ac:dyDescent="0.2">
      <c r="A58" s="47" t="s">
        <v>805</v>
      </c>
      <c r="D58" s="9"/>
      <c r="F58" s="57"/>
    </row>
    <row r="59" spans="1:7" x14ac:dyDescent="0.2">
      <c r="A59" s="61"/>
      <c r="D59" s="9"/>
      <c r="F59" s="57"/>
    </row>
    <row r="60" spans="1:7" x14ac:dyDescent="0.2">
      <c r="A60" s="58"/>
      <c r="D60" s="9"/>
      <c r="F60" s="57"/>
    </row>
    <row r="61" spans="1:7" x14ac:dyDescent="0.2">
      <c r="A61" s="58"/>
      <c r="D61" s="9"/>
      <c r="F61" s="57"/>
    </row>
    <row r="62" spans="1:7" x14ac:dyDescent="0.2">
      <c r="A62" s="58"/>
      <c r="D62" s="9"/>
      <c r="F62" s="57"/>
    </row>
    <row r="63" spans="1:7" x14ac:dyDescent="0.2">
      <c r="A63" s="58"/>
      <c r="D63" s="9"/>
      <c r="F63" s="57"/>
    </row>
    <row r="64" spans="1:7" x14ac:dyDescent="0.2">
      <c r="A64" s="58"/>
      <c r="D64" s="9"/>
      <c r="F64" s="57"/>
    </row>
    <row r="65" spans="1:6" x14ac:dyDescent="0.2">
      <c r="A65" s="58"/>
      <c r="D65" s="9"/>
      <c r="F65" s="57"/>
    </row>
    <row r="66" spans="1:6" x14ac:dyDescent="0.2">
      <c r="A66" s="58"/>
      <c r="D66" s="9"/>
      <c r="F66" s="57"/>
    </row>
    <row r="67" spans="1:6" x14ac:dyDescent="0.2">
      <c r="A67" s="58"/>
      <c r="D67" s="9"/>
      <c r="F67" s="57"/>
    </row>
    <row r="68" spans="1:6" x14ac:dyDescent="0.2">
      <c r="A68" s="58"/>
      <c r="D68" s="9"/>
      <c r="F68" s="57"/>
    </row>
    <row r="69" spans="1:6" x14ac:dyDescent="0.2">
      <c r="A69" s="58"/>
      <c r="D69" s="9"/>
      <c r="F69" s="57"/>
    </row>
    <row r="70" spans="1:6" x14ac:dyDescent="0.2">
      <c r="A70" s="58"/>
      <c r="D70" s="9"/>
      <c r="F70" s="57"/>
    </row>
    <row r="71" spans="1:6" x14ac:dyDescent="0.2">
      <c r="A71" s="47" t="s">
        <v>1184</v>
      </c>
      <c r="D71" s="9"/>
      <c r="F71" s="57"/>
    </row>
    <row r="72" spans="1:6" x14ac:dyDescent="0.2">
      <c r="A72" s="58"/>
      <c r="D72" s="9"/>
      <c r="F72" s="57"/>
    </row>
    <row r="73" spans="1:6" x14ac:dyDescent="0.2">
      <c r="A73" s="47" t="s">
        <v>807</v>
      </c>
      <c r="D73" s="9"/>
      <c r="F73" s="57"/>
    </row>
    <row r="74" spans="1:6" x14ac:dyDescent="0.2">
      <c r="A74" s="58"/>
      <c r="D74" s="9"/>
      <c r="F74" s="57"/>
    </row>
    <row r="75" spans="1:6" x14ac:dyDescent="0.2">
      <c r="A75" s="58"/>
      <c r="D75" s="9"/>
      <c r="F75" s="57"/>
    </row>
    <row r="76" spans="1:6" x14ac:dyDescent="0.2">
      <c r="A76" s="58"/>
      <c r="D76" s="9"/>
      <c r="F76" s="57"/>
    </row>
    <row r="77" spans="1:6" x14ac:dyDescent="0.2">
      <c r="A77" s="58"/>
      <c r="D77" s="9"/>
      <c r="F77" s="57"/>
    </row>
    <row r="78" spans="1:6" x14ac:dyDescent="0.2">
      <c r="A78" s="58"/>
      <c r="D78" s="9"/>
      <c r="F78" s="57"/>
    </row>
    <row r="79" spans="1:6" x14ac:dyDescent="0.2">
      <c r="A79" s="58"/>
      <c r="D79" s="9"/>
      <c r="F79" s="57"/>
    </row>
    <row r="80" spans="1:6" x14ac:dyDescent="0.2">
      <c r="A80" s="58"/>
      <c r="D80" s="9"/>
      <c r="F80" s="57"/>
    </row>
    <row r="81" spans="1:9" x14ac:dyDescent="0.2">
      <c r="A81" s="58"/>
      <c r="D81" s="9"/>
      <c r="F81" s="57"/>
    </row>
    <row r="82" spans="1:9" x14ac:dyDescent="0.2">
      <c r="A82" s="58"/>
      <c r="D82" s="9"/>
      <c r="F82" s="57"/>
    </row>
    <row r="83" spans="1:9" x14ac:dyDescent="0.2">
      <c r="A83" s="58"/>
      <c r="D83" s="9"/>
      <c r="F83" s="57"/>
    </row>
    <row r="84" spans="1:9" x14ac:dyDescent="0.2">
      <c r="A84" s="58"/>
      <c r="D84" s="9"/>
      <c r="F84" s="57"/>
    </row>
    <row r="85" spans="1:9" x14ac:dyDescent="0.2">
      <c r="A85" s="61"/>
      <c r="D85" s="9"/>
      <c r="F85" s="57"/>
    </row>
    <row r="87" spans="1:9" x14ac:dyDescent="0.2">
      <c r="A87" s="18" t="s">
        <v>737</v>
      </c>
    </row>
    <row r="89" spans="1:9" s="1" customFormat="1" ht="13.8" x14ac:dyDescent="0.2">
      <c r="A89" s="80" t="s">
        <v>1185</v>
      </c>
      <c r="B89" s="81"/>
      <c r="C89" s="81"/>
      <c r="D89" s="81"/>
      <c r="E89" s="81"/>
      <c r="F89" s="81"/>
      <c r="G89" s="81"/>
    </row>
    <row r="90" spans="1:9" x14ac:dyDescent="0.2">
      <c r="A90" s="18" t="s">
        <v>7</v>
      </c>
    </row>
    <row r="91" spans="1:9" s="1" customFormat="1" ht="17.399999999999999" customHeight="1" x14ac:dyDescent="0.2">
      <c r="A91" s="8" t="s">
        <v>2</v>
      </c>
      <c r="B91" s="8" t="s">
        <v>0</v>
      </c>
      <c r="C91" s="17" t="s">
        <v>752</v>
      </c>
      <c r="D91" s="16" t="s">
        <v>1</v>
      </c>
      <c r="E91" s="15" t="s">
        <v>3</v>
      </c>
      <c r="F91" s="15" t="s">
        <v>4</v>
      </c>
      <c r="G91" s="15" t="s">
        <v>6</v>
      </c>
    </row>
    <row r="92" spans="1:9" x14ac:dyDescent="0.2">
      <c r="A92" s="21" t="s">
        <v>31</v>
      </c>
      <c r="B92" s="22"/>
      <c r="C92" s="22"/>
      <c r="D92" s="23"/>
      <c r="E92" s="24"/>
      <c r="F92" s="25"/>
      <c r="G92" s="24"/>
    </row>
    <row r="93" spans="1:9" x14ac:dyDescent="0.2">
      <c r="A93" s="26" t="s">
        <v>32</v>
      </c>
      <c r="B93" s="27"/>
      <c r="C93" s="27"/>
      <c r="D93" s="28"/>
      <c r="E93" s="29"/>
      <c r="F93" s="30"/>
      <c r="G93" s="29"/>
    </row>
    <row r="94" spans="1:9" x14ac:dyDescent="0.2">
      <c r="A94" s="27" t="s">
        <v>1106</v>
      </c>
      <c r="B94" s="27" t="s">
        <v>1107</v>
      </c>
      <c r="C94" s="27" t="s">
        <v>1108</v>
      </c>
      <c r="D94" s="31">
        <v>3370</v>
      </c>
      <c r="E94" s="29">
        <v>0</v>
      </c>
      <c r="F94" s="30">
        <v>100</v>
      </c>
      <c r="G94" s="29">
        <v>0</v>
      </c>
    </row>
    <row r="95" spans="1:9" x14ac:dyDescent="0.2">
      <c r="A95" s="26" t="s">
        <v>33</v>
      </c>
      <c r="B95" s="26"/>
      <c r="C95" s="26"/>
      <c r="D95" s="32"/>
      <c r="E95" s="33">
        <v>0</v>
      </c>
      <c r="F95" s="34">
        <v>100</v>
      </c>
      <c r="G95" s="33"/>
      <c r="H95" s="18"/>
      <c r="I95" s="18"/>
    </row>
    <row r="96" spans="1:9" x14ac:dyDescent="0.2">
      <c r="A96" s="27"/>
      <c r="B96" s="27"/>
      <c r="C96" s="27"/>
      <c r="D96" s="28"/>
      <c r="E96" s="29"/>
      <c r="F96" s="30"/>
      <c r="G96" s="29"/>
    </row>
    <row r="97" spans="1:9" x14ac:dyDescent="0.2">
      <c r="A97" s="26" t="s">
        <v>35</v>
      </c>
      <c r="B97" s="26"/>
      <c r="C97" s="26"/>
      <c r="D97" s="32"/>
      <c r="E97" s="33">
        <v>0</v>
      </c>
      <c r="F97" s="34">
        <v>100</v>
      </c>
      <c r="G97" s="33"/>
      <c r="H97" s="18"/>
      <c r="I97" s="18"/>
    </row>
    <row r="98" spans="1:9" x14ac:dyDescent="0.2">
      <c r="A98" s="26"/>
      <c r="B98" s="26"/>
      <c r="C98" s="26"/>
      <c r="D98" s="32"/>
      <c r="E98" s="33"/>
      <c r="F98" s="34"/>
      <c r="G98" s="33"/>
      <c r="H98" s="18"/>
      <c r="I98" s="18"/>
    </row>
    <row r="99" spans="1:9" x14ac:dyDescent="0.2">
      <c r="A99" s="26" t="s">
        <v>37</v>
      </c>
      <c r="B99" s="26"/>
      <c r="C99" s="26"/>
      <c r="D99" s="32"/>
      <c r="E99" s="33">
        <v>3.9999999999999998E-7</v>
      </c>
      <c r="F99" s="34">
        <v>0</v>
      </c>
      <c r="G99" s="33"/>
      <c r="H99" s="18"/>
      <c r="I99" s="18"/>
    </row>
    <row r="100" spans="1:9" x14ac:dyDescent="0.2">
      <c r="A100" s="26"/>
      <c r="B100" s="26"/>
      <c r="C100" s="26"/>
      <c r="D100" s="32"/>
      <c r="E100" s="33"/>
      <c r="F100" s="34"/>
      <c r="G100" s="33"/>
      <c r="H100" s="18"/>
      <c r="I100" s="18"/>
    </row>
    <row r="101" spans="1:9" x14ac:dyDescent="0.2">
      <c r="A101" s="35" t="s">
        <v>36</v>
      </c>
      <c r="B101" s="35"/>
      <c r="C101" s="35"/>
      <c r="D101" s="36"/>
      <c r="E101" s="37">
        <v>3.9999999999999998E-7</v>
      </c>
      <c r="F101" s="38">
        <v>100</v>
      </c>
      <c r="G101" s="37"/>
      <c r="H101" s="18"/>
      <c r="I101" s="18"/>
    </row>
    <row r="102" spans="1:9" x14ac:dyDescent="0.2">
      <c r="F102" s="20"/>
    </row>
    <row r="103" spans="1:9" x14ac:dyDescent="0.2">
      <c r="A103" s="18" t="s">
        <v>38</v>
      </c>
    </row>
    <row r="104" spans="1:9" x14ac:dyDescent="0.2">
      <c r="A104" s="47" t="s">
        <v>1109</v>
      </c>
    </row>
    <row r="105" spans="1:9" x14ac:dyDescent="0.2">
      <c r="A105" s="18" t="s">
        <v>1110</v>
      </c>
    </row>
    <row r="106" spans="1:9" x14ac:dyDescent="0.2">
      <c r="A106" s="18"/>
    </row>
    <row r="107" spans="1:9" x14ac:dyDescent="0.2">
      <c r="A107" s="18" t="s">
        <v>39</v>
      </c>
    </row>
    <row r="108" spans="1:9" x14ac:dyDescent="0.2">
      <c r="A108" s="18" t="s">
        <v>40</v>
      </c>
    </row>
    <row r="109" spans="1:9" x14ac:dyDescent="0.2">
      <c r="A109" s="18" t="s">
        <v>41</v>
      </c>
      <c r="B109" s="18"/>
      <c r="C109" s="39" t="s">
        <v>43</v>
      </c>
      <c r="D109" s="19" t="s">
        <v>42</v>
      </c>
    </row>
    <row r="110" spans="1:9" x14ac:dyDescent="0.2">
      <c r="A110" s="9" t="s">
        <v>66</v>
      </c>
      <c r="C110" s="40">
        <v>0</v>
      </c>
      <c r="D110" s="40">
        <v>0</v>
      </c>
    </row>
    <row r="111" spans="1:9" x14ac:dyDescent="0.2">
      <c r="A111" s="9" t="s">
        <v>72</v>
      </c>
      <c r="C111" s="40">
        <v>0</v>
      </c>
      <c r="D111" s="40">
        <v>0</v>
      </c>
    </row>
    <row r="112" spans="1:9" x14ac:dyDescent="0.2">
      <c r="A112" s="9" t="s">
        <v>69</v>
      </c>
      <c r="C112" s="40">
        <v>0</v>
      </c>
      <c r="D112" s="40">
        <v>0</v>
      </c>
    </row>
    <row r="113" spans="1:9" x14ac:dyDescent="0.2">
      <c r="A113" s="9" t="s">
        <v>73</v>
      </c>
      <c r="C113" s="40">
        <v>0</v>
      </c>
      <c r="D113" s="40">
        <v>0</v>
      </c>
    </row>
    <row r="115" spans="1:9" x14ac:dyDescent="0.2">
      <c r="A115" s="9" t="s">
        <v>44</v>
      </c>
    </row>
    <row r="117" spans="1:9" x14ac:dyDescent="0.2">
      <c r="A117" s="18" t="s">
        <v>1187</v>
      </c>
      <c r="D117" s="41" t="s">
        <v>46</v>
      </c>
    </row>
    <row r="118" spans="1:9" x14ac:dyDescent="0.2">
      <c r="A118" s="9" t="s">
        <v>49</v>
      </c>
    </row>
    <row r="119" spans="1:9" x14ac:dyDescent="0.2">
      <c r="A119" s="49" t="s">
        <v>726</v>
      </c>
    </row>
    <row r="121" spans="1:9" s="1" customFormat="1" ht="13.8" x14ac:dyDescent="0.2">
      <c r="A121" s="80" t="s">
        <v>1186</v>
      </c>
      <c r="B121" s="81"/>
      <c r="C121" s="81"/>
      <c r="D121" s="81"/>
      <c r="E121" s="81"/>
      <c r="F121" s="81"/>
      <c r="G121" s="81"/>
    </row>
    <row r="122" spans="1:9" x14ac:dyDescent="0.2">
      <c r="A122" s="18" t="s">
        <v>7</v>
      </c>
    </row>
    <row r="123" spans="1:9" s="1" customFormat="1" ht="17.399999999999999" customHeight="1" x14ac:dyDescent="0.2">
      <c r="A123" s="8" t="s">
        <v>2</v>
      </c>
      <c r="B123" s="8" t="s">
        <v>0</v>
      </c>
      <c r="C123" s="17" t="s">
        <v>752</v>
      </c>
      <c r="D123" s="16" t="s">
        <v>1</v>
      </c>
      <c r="E123" s="15" t="s">
        <v>3</v>
      </c>
      <c r="F123" s="15" t="s">
        <v>4</v>
      </c>
      <c r="G123" s="15" t="s">
        <v>6</v>
      </c>
    </row>
    <row r="124" spans="1:9" x14ac:dyDescent="0.2">
      <c r="A124" s="21" t="s">
        <v>31</v>
      </c>
      <c r="B124" s="22"/>
      <c r="C124" s="22"/>
      <c r="D124" s="23"/>
      <c r="E124" s="24"/>
      <c r="F124" s="25"/>
      <c r="G124" s="24"/>
    </row>
    <row r="125" spans="1:9" x14ac:dyDescent="0.2">
      <c r="A125" s="26" t="s">
        <v>32</v>
      </c>
      <c r="B125" s="27"/>
      <c r="C125" s="27"/>
      <c r="D125" s="28"/>
      <c r="E125" s="29"/>
      <c r="F125" s="30"/>
      <c r="G125" s="29"/>
    </row>
    <row r="126" spans="1:9" ht="20.399999999999999" x14ac:dyDescent="0.2">
      <c r="A126" s="27" t="s">
        <v>1112</v>
      </c>
      <c r="B126" s="27" t="s">
        <v>1113</v>
      </c>
      <c r="C126" s="54" t="s">
        <v>1114</v>
      </c>
      <c r="D126" s="31">
        <v>1695</v>
      </c>
      <c r="E126" s="29">
        <v>0</v>
      </c>
      <c r="F126" s="74">
        <v>100</v>
      </c>
      <c r="G126" s="29">
        <v>0</v>
      </c>
    </row>
    <row r="127" spans="1:9" x14ac:dyDescent="0.2">
      <c r="A127" s="26" t="s">
        <v>33</v>
      </c>
      <c r="B127" s="26"/>
      <c r="C127" s="26"/>
      <c r="D127" s="32"/>
      <c r="E127" s="33">
        <f>SUM(E125:E126)</f>
        <v>0</v>
      </c>
      <c r="F127" s="75">
        <f>SUM(F125:F126)</f>
        <v>100</v>
      </c>
      <c r="G127" s="33"/>
      <c r="H127" s="18"/>
      <c r="I127" s="18"/>
    </row>
    <row r="128" spans="1:9" x14ac:dyDescent="0.2">
      <c r="A128" s="27"/>
      <c r="B128" s="27"/>
      <c r="C128" s="27"/>
      <c r="D128" s="28"/>
      <c r="E128" s="29"/>
      <c r="F128" s="76"/>
      <c r="G128" s="29"/>
    </row>
    <row r="129" spans="1:9" x14ac:dyDescent="0.2">
      <c r="A129" s="26" t="s">
        <v>35</v>
      </c>
      <c r="B129" s="26"/>
      <c r="C129" s="26"/>
      <c r="D129" s="32"/>
      <c r="E129" s="33">
        <f>E127</f>
        <v>0</v>
      </c>
      <c r="F129" s="75">
        <f>F127</f>
        <v>100</v>
      </c>
      <c r="G129" s="33"/>
      <c r="H129" s="18"/>
      <c r="I129" s="18"/>
    </row>
    <row r="130" spans="1:9" x14ac:dyDescent="0.2">
      <c r="A130" s="26"/>
      <c r="B130" s="26"/>
      <c r="C130" s="26"/>
      <c r="D130" s="32"/>
      <c r="E130" s="33"/>
      <c r="F130" s="75"/>
      <c r="G130" s="33"/>
      <c r="H130" s="18"/>
      <c r="I130" s="18"/>
    </row>
    <row r="131" spans="1:9" x14ac:dyDescent="0.2">
      <c r="A131" s="26" t="s">
        <v>37</v>
      </c>
      <c r="B131" s="26"/>
      <c r="C131" s="26"/>
      <c r="D131" s="32"/>
      <c r="E131" s="33">
        <f>E133-(E127)</f>
        <v>3.9999999999999998E-7</v>
      </c>
      <c r="F131" s="34">
        <v>0</v>
      </c>
      <c r="G131" s="33"/>
      <c r="H131" s="18"/>
      <c r="I131" s="18"/>
    </row>
    <row r="132" spans="1:9" x14ac:dyDescent="0.2">
      <c r="A132" s="26"/>
      <c r="B132" s="26"/>
      <c r="C132" s="26"/>
      <c r="D132" s="32"/>
      <c r="E132" s="33"/>
      <c r="F132" s="75"/>
      <c r="G132" s="33"/>
      <c r="H132" s="18"/>
      <c r="I132" s="18"/>
    </row>
    <row r="133" spans="1:9" x14ac:dyDescent="0.2">
      <c r="A133" s="35" t="s">
        <v>36</v>
      </c>
      <c r="B133" s="35"/>
      <c r="C133" s="35"/>
      <c r="D133" s="36"/>
      <c r="E133" s="37">
        <v>3.9999999999999998E-7</v>
      </c>
      <c r="F133" s="77">
        <v>100</v>
      </c>
      <c r="G133" s="37"/>
      <c r="H133" s="18"/>
      <c r="I133" s="18"/>
    </row>
    <row r="134" spans="1:9" x14ac:dyDescent="0.2">
      <c r="F134" s="20"/>
    </row>
    <row r="135" spans="1:9" x14ac:dyDescent="0.2">
      <c r="A135" s="18" t="s">
        <v>38</v>
      </c>
    </row>
    <row r="136" spans="1:9" x14ac:dyDescent="0.2">
      <c r="A136" s="18" t="s">
        <v>1109</v>
      </c>
    </row>
    <row r="137" spans="1:9" x14ac:dyDescent="0.2">
      <c r="A137" s="18" t="s">
        <v>1115</v>
      </c>
    </row>
    <row r="138" spans="1:9" x14ac:dyDescent="0.2">
      <c r="A138" s="18"/>
    </row>
    <row r="139" spans="1:9" x14ac:dyDescent="0.2">
      <c r="A139" s="18" t="s">
        <v>39</v>
      </c>
    </row>
    <row r="140" spans="1:9" x14ac:dyDescent="0.2">
      <c r="A140" s="18" t="s">
        <v>40</v>
      </c>
    </row>
    <row r="141" spans="1:9" x14ac:dyDescent="0.2">
      <c r="A141" s="18" t="s">
        <v>41</v>
      </c>
      <c r="B141" s="18"/>
      <c r="C141" s="39" t="s">
        <v>43</v>
      </c>
      <c r="D141" s="19" t="s">
        <v>42</v>
      </c>
    </row>
    <row r="142" spans="1:9" x14ac:dyDescent="0.2">
      <c r="A142" s="9" t="s">
        <v>66</v>
      </c>
      <c r="C142" s="40">
        <v>0</v>
      </c>
      <c r="D142" s="40">
        <v>0</v>
      </c>
    </row>
    <row r="143" spans="1:9" x14ac:dyDescent="0.2">
      <c r="A143" s="9" t="s">
        <v>72</v>
      </c>
      <c r="C143" s="40">
        <v>0</v>
      </c>
      <c r="D143" s="40">
        <v>0</v>
      </c>
    </row>
    <row r="144" spans="1:9" x14ac:dyDescent="0.2">
      <c r="A144" s="9" t="s">
        <v>69</v>
      </c>
      <c r="C144" s="40">
        <v>0</v>
      </c>
      <c r="D144" s="40">
        <v>0</v>
      </c>
    </row>
    <row r="145" spans="1:4" x14ac:dyDescent="0.2">
      <c r="A145" s="9" t="s">
        <v>73</v>
      </c>
      <c r="C145" s="40">
        <v>0</v>
      </c>
      <c r="D145" s="40">
        <v>0</v>
      </c>
    </row>
    <row r="147" spans="1:4" x14ac:dyDescent="0.2">
      <c r="A147" s="9" t="s">
        <v>44</v>
      </c>
    </row>
    <row r="149" spans="1:4" x14ac:dyDescent="0.2">
      <c r="A149" s="18" t="s">
        <v>1187</v>
      </c>
      <c r="D149" s="41" t="s">
        <v>46</v>
      </c>
    </row>
    <row r="150" spans="1:4" x14ac:dyDescent="0.2">
      <c r="A150" s="9" t="s">
        <v>49</v>
      </c>
    </row>
    <row r="151" spans="1:4" x14ac:dyDescent="0.2">
      <c r="A151" s="49" t="s">
        <v>726</v>
      </c>
    </row>
  </sheetData>
  <mergeCells count="7">
    <mergeCell ref="A121:G121"/>
    <mergeCell ref="A1:H1"/>
    <mergeCell ref="A47:G47"/>
    <mergeCell ref="A49:G49"/>
    <mergeCell ref="A51:G51"/>
    <mergeCell ref="A54:G54"/>
    <mergeCell ref="A89:G89"/>
  </mergeCells>
  <conditionalFormatting sqref="F2:F3 F5:F11 F48 F50 F52:F53 F90 F122 F15:F46 F102:F120 F134:F65552 F56:F88">
    <cfRule type="cellIs" dxfId="4" priority="6" stopIfTrue="1" operator="between">
      <formula>0.009</formula>
      <formula>-0.009</formula>
    </cfRule>
  </conditionalFormatting>
  <conditionalFormatting sqref="F92:F93">
    <cfRule type="cellIs" dxfId="3" priority="5" stopIfTrue="1" operator="between">
      <formula>0.009</formula>
      <formula>-0.009</formula>
    </cfRule>
  </conditionalFormatting>
  <conditionalFormatting sqref="F94:F101">
    <cfRule type="cellIs" dxfId="2" priority="4" stopIfTrue="1" operator="between">
      <formula>0.009</formula>
      <formula>-0.009</formula>
    </cfRule>
  </conditionalFormatting>
  <conditionalFormatting sqref="F124:F125">
    <cfRule type="cellIs" dxfId="1" priority="3" stopIfTrue="1" operator="between">
      <formula>0.009</formula>
      <formula>-0.009</formula>
    </cfRule>
  </conditionalFormatting>
  <conditionalFormatting sqref="F127:F130 F132:F133">
    <cfRule type="cellIs" dxfId="0" priority="2" stopIfTrue="1" operator="between">
      <formula>0.009</formula>
      <formula>-0.009</formula>
    </cfRule>
  </conditionalFormatting>
  <hyperlinks>
    <hyperlink ref="A45" r:id="rId1" tooltip="https://www.franklintempletonindia.com/investor/reports" xr:uid="{00000000-0004-0000-2F00-000000000000}"/>
    <hyperlink ref="A52" r:id="rId2" tooltip="https://www.franklintempletonindia.com/downloadsServlet/pdf/fair-valuation-reliance-big-reliance-infra-november-4-2020-kgox4tfq" xr:uid="{00000000-0004-0000-2F00-000001000000}"/>
    <hyperlink ref="A119" r:id="rId3" xr:uid="{00000000-0004-0000-2F00-000002000000}"/>
    <hyperlink ref="A151" r:id="rId4" xr:uid="{00000000-0004-0000-2F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November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2021-12-08T11:08:16Z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2021-12-06T07:21:52Z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d37062fc-c4c2-47fb-bfcf-39cb1ee555ec</vt:lpwstr>
  </property>
  <property fmtid="{D5CDD505-2E9C-101B-9397-08002B2CF9AE}" pid="10" name="MSIP_Label_3486a02c-2dfb-4efe-823f-aa2d1f0e6ab7_ContentBits">
    <vt:lpwstr>2</vt:lpwstr>
  </property>
  <property fmtid="{D5CDD505-2E9C-101B-9397-08002B2CF9AE}" pid="11" name="Classification">
    <vt:lpwstr>PUBLIC</vt:lpwstr>
  </property>
</Properties>
</file>