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-pc\Desktop\AQMB\Project\"/>
    </mc:Choice>
  </mc:AlternateContent>
  <bookViews>
    <workbookView xWindow="0" yWindow="0" windowWidth="20490" windowHeight="7755" tabRatio="772"/>
  </bookViews>
  <sheets>
    <sheet name="Master Sheet" sheetId="6" r:id="rId1"/>
    <sheet name="Sensitivity Analysis of D.Fiber" sheetId="10" r:id="rId2"/>
    <sheet name="Sensitivity Analysis of Protein" sheetId="11" r:id="rId3"/>
    <sheet name="Sensitivity Analysis of Fat" sheetId="12" r:id="rId4"/>
    <sheet name="Sensitivity Analysis of Sugar" sheetId="14" r:id="rId5"/>
    <sheet name="Sensitivity Analysis of Carbs" sheetId="15" r:id="rId6"/>
    <sheet name="__OpenSolver__" sheetId="3" state="hidden" r:id="rId7"/>
  </sheets>
  <externalReferences>
    <externalReference r:id="rId8"/>
  </externalReferences>
  <definedNames>
    <definedName name="solver_adj" localSheetId="0" hidden="1">'Master Sheet'!$B$16:$Z$16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'Master Sheet'!$AA$7:$AA$14</definedName>
    <definedName name="solver_lhs2" localSheetId="0" hidden="1">'Master Sheet'!$B$16:$Z$16</definedName>
    <definedName name="solver_lhs3" localSheetId="0" hidden="1">'Master Sheet'!$C$17</definedName>
    <definedName name="solver_lhs4" localSheetId="0" hidden="1">'Master Sheet'!$G$17</definedName>
    <definedName name="solver_lhs5" localSheetId="0" hidden="1">'Master Sheet'!$Y$17</definedName>
    <definedName name="solver_lhs6" localSheetId="0" hidden="1">'Master Sheet'!$Y$17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'Master Sheet'!$A$20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5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hs1" localSheetId="0" hidden="1">'Master Sheet'!$AB$7:$AB$14</definedName>
    <definedName name="solver_rhs2" localSheetId="0" hidden="1">binary</definedName>
    <definedName name="solver_rhs3" localSheetId="0" hidden="1">1</definedName>
    <definedName name="solver_rhs4" localSheetId="0" hidden="1">1</definedName>
    <definedName name="solver_rhs5" localSheetId="0" hidden="1">2</definedName>
    <definedName name="solver_rhs6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Y17" i="6" l="1"/>
  <c r="AA8" i="6"/>
  <c r="AA9" i="6"/>
  <c r="AA10" i="6"/>
  <c r="AA11" i="6"/>
  <c r="AA12" i="6"/>
  <c r="AA13" i="6"/>
  <c r="AA14" i="6"/>
  <c r="AA7" i="6"/>
  <c r="A20" i="6" l="1"/>
  <c r="K17" i="6"/>
  <c r="G17" i="6"/>
  <c r="C17" i="6"/>
  <c r="A10" i="3" l="1"/>
  <c r="A9" i="3"/>
  <c r="A8" i="3"/>
  <c r="A7" i="3"/>
  <c r="A6" i="3"/>
  <c r="A5" i="3"/>
  <c r="A4" i="3"/>
  <c r="A3" i="3"/>
  <c r="A2" i="3"/>
  <c r="A1" i="3"/>
</calcChain>
</file>

<file path=xl/sharedStrings.xml><?xml version="1.0" encoding="utf-8"?>
<sst xmlns="http://schemas.openxmlformats.org/spreadsheetml/2006/main" count="267" uniqueCount="105">
  <si>
    <t>Nutrients</t>
  </si>
  <si>
    <t>Breakfast Sandwiches</t>
  </si>
  <si>
    <t>Lunch/Dinner Sandwiches</t>
  </si>
  <si>
    <t>Salads</t>
  </si>
  <si>
    <t>Total (g)</t>
  </si>
  <si>
    <t>Constraints (g)</t>
  </si>
  <si>
    <t>Bacon, egg, chs</t>
  </si>
  <si>
    <t>Ham, egg, chs</t>
  </si>
  <si>
    <t>Steak, egg, chs</t>
  </si>
  <si>
    <t>Egg, chs</t>
  </si>
  <si>
    <t>Chicken, Bacon ranch melt</t>
  </si>
  <si>
    <t>Cold cut combo</t>
  </si>
  <si>
    <t>Italian BMT</t>
  </si>
  <si>
    <t>Oven Roasted Chicken</t>
  </si>
  <si>
    <t>Roasted Beef</t>
  </si>
  <si>
    <t>Veggie Delight</t>
  </si>
  <si>
    <t>Rotisserie-Style Chicken</t>
  </si>
  <si>
    <t>Spicy Italian</t>
  </si>
  <si>
    <t>Subway Club</t>
  </si>
  <si>
    <t>Sweet Onion Chicken Teriyaki</t>
  </si>
  <si>
    <t>Classic Tuna</t>
  </si>
  <si>
    <t>Turkey Breast</t>
  </si>
  <si>
    <t>Veggie Delite</t>
  </si>
  <si>
    <t>Chitpotle Cheesesteak</t>
  </si>
  <si>
    <t>Black Forest Ham</t>
  </si>
  <si>
    <t>-</t>
  </si>
  <si>
    <t>Fat</t>
  </si>
  <si>
    <t>Sugars</t>
  </si>
  <si>
    <t>Protein</t>
  </si>
  <si>
    <t>Carbohydrates</t>
  </si>
  <si>
    <t>Dietary Fiber</t>
  </si>
  <si>
    <t>Sodium</t>
  </si>
  <si>
    <t>Cholesterol</t>
  </si>
  <si>
    <t>Calories</t>
  </si>
  <si>
    <t>Selection</t>
  </si>
  <si>
    <t>Sum</t>
  </si>
  <si>
    <t>Coke</t>
  </si>
  <si>
    <t>Juice/Coffee</t>
  </si>
  <si>
    <t>Beverages &amp; Sides</t>
  </si>
  <si>
    <t>Chips</t>
  </si>
  <si>
    <t>Objective Function</t>
  </si>
  <si>
    <t xml:space="preserve">Assumptions: </t>
  </si>
  <si>
    <t>Breakfast</t>
  </si>
  <si>
    <t>Salad</t>
  </si>
  <si>
    <t>Sandwiches</t>
  </si>
  <si>
    <t>3. Nutrient constraints only for Age group from 19-30 years.</t>
  </si>
  <si>
    <t>1. You should have the entire diet in Subway</t>
  </si>
  <si>
    <t>Meals</t>
  </si>
  <si>
    <t>Optimal Value</t>
  </si>
  <si>
    <t>Oven Roasted Chicken, Turkey Breast, Veggie Delite, Black Forest Ham</t>
  </si>
  <si>
    <t>Beverages</t>
  </si>
  <si>
    <t>Juice, Chips</t>
    <phoneticPr fontId="3" type="noConversion"/>
  </si>
  <si>
    <t>Italian BMT,  Oven Roasted Chicken,  Roasted Beef,  Rotisserie-Style Chicken,   Turkey Breast,   Veggie Delite</t>
    <phoneticPr fontId="3" type="noConversion"/>
  </si>
  <si>
    <t>Oven Roasted Chicken,  Roasted Beef,   Subway Club,   Turkey Breast,   Veggie Delite,   Chitpotle Cheesesteak</t>
    <phoneticPr fontId="3" type="noConversion"/>
  </si>
  <si>
    <t>Egg, chs</t>
    <phoneticPr fontId="3" type="noConversion"/>
  </si>
  <si>
    <t>Roasted Beef,   Subway Club,   Turkey Breast,   Veggie Delite,   Black Forest Ham</t>
    <phoneticPr fontId="3" type="noConversion"/>
  </si>
  <si>
    <t>Spicy Italian,   Subway Club,   Turkey Breast,   Veggie Delite,   Black Forest Ham</t>
    <phoneticPr fontId="3" type="noConversion"/>
  </si>
  <si>
    <t>Oven Roasted Chicken,   Subway Club,   Turkey Breast,   Veggie Delite</t>
    <phoneticPr fontId="3" type="noConversion"/>
  </si>
  <si>
    <t>base line</t>
    <phoneticPr fontId="2" type="noConversion"/>
  </si>
  <si>
    <t>Oven Roasted Chicken,   Turkey Breast,   Veggie Delite,   Black Forest Ham</t>
    <phoneticPr fontId="3" type="noConversion"/>
  </si>
  <si>
    <t>Subway Club,   Turkey Breast,   Veggie Delite,   Black Forest Ham</t>
    <phoneticPr fontId="3" type="noConversion"/>
  </si>
  <si>
    <t>Chips,Coke</t>
    <phoneticPr fontId="3" type="noConversion"/>
  </si>
  <si>
    <t>Sweet Onion Chicken Teriyaki,    Turkey Breast,    Black Forest Ham</t>
    <phoneticPr fontId="3" type="noConversion"/>
  </si>
  <si>
    <t>Chicken, Bacon ranch melt,   Veggie Delite,    Black Forest Ham</t>
    <phoneticPr fontId="3" type="noConversion"/>
  </si>
  <si>
    <t>Juice, Coke</t>
    <phoneticPr fontId="3" type="noConversion"/>
  </si>
  <si>
    <t>Chicken, Bacon ranch melt,  Spicy Italian,   Subway Club</t>
    <phoneticPr fontId="3" type="noConversion"/>
  </si>
  <si>
    <t>Chicken, Bacon ranch melt,  Subway Club,  Classic Tuna</t>
    <phoneticPr fontId="3" type="noConversion"/>
  </si>
  <si>
    <t>Chicken, Bacon ranch melt,   Classic Tuna,  Veggie Delite</t>
    <phoneticPr fontId="3" type="noConversion"/>
  </si>
  <si>
    <t>number of sandwiches</t>
    <phoneticPr fontId="3" type="noConversion"/>
  </si>
  <si>
    <t>Dietary Fiber constraint</t>
    <phoneticPr fontId="3" type="noConversion"/>
  </si>
  <si>
    <t>Optimal calories</t>
  </si>
  <si>
    <t>Optimal value</t>
  </si>
  <si>
    <t>Optimal value of Calories</t>
  </si>
  <si>
    <t>Juice, Chips</t>
  </si>
  <si>
    <t>Subway Club, Turkey Breast, Veggie Delite, Chitpotle Cheesesteak</t>
  </si>
  <si>
    <t>Oven Roasted Chicken, Subway Club, Veggie Delite, Chitpotle Cheesesteak</t>
  </si>
  <si>
    <t>Rotisserie-Style Chicken, Subway Club, Veggie Delite, Black Forest Ham</t>
  </si>
  <si>
    <t>Subway Club, Turkey Breast, Veggie Delite, Black Forest Ham</t>
  </si>
  <si>
    <t>Spicy Italian, Sweet Onion Chicken Teriyaki, Turkey Breast, Veggie Delite</t>
  </si>
  <si>
    <t>base line</t>
  </si>
  <si>
    <t>Juice, Coke</t>
  </si>
  <si>
    <t>Beverages and Sides</t>
  </si>
  <si>
    <t>Fat Constraint</t>
  </si>
  <si>
    <t>Gradually relax / tighten the sugar constrain by 10g.</t>
  </si>
  <si>
    <t>*6th sandwitch</t>
  </si>
  <si>
    <t>juice,Coke</t>
  </si>
  <si>
    <t>Roasted Beef,Subway Club,Sweet Onion Chicken Teriyaki,Classic Tuna,Turkey Breast,Veggie Delite,Black Forest Ham</t>
  </si>
  <si>
    <t>*5th sandwitch</t>
  </si>
  <si>
    <t>Oven Roasted Chicken,Spicy Italian,Sweet Onion Chicken Teriyaki,Turkey Breast,Black Forest Ham</t>
  </si>
  <si>
    <t xml:space="preserve">Spicy Italian,Subway Club,Turkey Breast,Veggie Delite			</t>
  </si>
  <si>
    <t>Chips,Coke</t>
  </si>
  <si>
    <t xml:space="preserve">Spicy Italian,Subway Club,Sweet Onion Chicken Teriyaki,Veggie Delite			</t>
  </si>
  <si>
    <t>Spicy Italian,Subway Club,Turkey Breast,Veggie Delite</t>
  </si>
  <si>
    <t>Spicy Italian,Subway Club,Sweet Onion Chicken Teriyaki,Veggie Delite</t>
  </si>
  <si>
    <t>Oven Roasted Chicken,Roasted Beef,Spicy Italian,Veggie Delite</t>
  </si>
  <si>
    <t>Oven Roasted Chicken,Spicy Italian,Subway Club,Veggie Delite</t>
  </si>
  <si>
    <t>Sugar Constraint</t>
  </si>
  <si>
    <t>Baseline</t>
  </si>
  <si>
    <t>Meal Selector</t>
  </si>
  <si>
    <t>4. You have to increase all nutrients from the constraint value and minimize the calories (Objective function)</t>
  </si>
  <si>
    <t>Age Group (19-30) Nutrient intake constraints</t>
  </si>
  <si>
    <t>Juice/Coffee,chip</t>
  </si>
  <si>
    <t>Subway Club,Turkey Breast,Veggie Delite,Black Forest Ham</t>
  </si>
  <si>
    <t>Oven Roasted Chicken,Turkey Breast,Veggie Delite,Black Forest Ham</t>
  </si>
  <si>
    <t>2. Breakfast and Salad is limited to one item. Beverages and siders limited to two items. One will eat an itam only once in a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</si>
</sst>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rgb="FF000000"/>
      <name val="Arial"/>
      <family val="2"/>
    </font>
    <font>
      <sz val="12"/>
      <color theme="1"/>
      <name val="Calibri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6"/>
      <name val="Times New Roman"/>
    </font>
    <font>
      <sz val="16"/>
      <color rgb="FF000000"/>
      <name val="Times New Roman"/>
    </font>
    <font>
      <b/>
      <sz val="16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7" fillId="0" borderId="0">
      <alignment vertical="center"/>
    </xf>
    <xf numFmtId="0" fontId="11" fillId="0" borderId="0"/>
    <xf numFmtId="0" fontId="1" fillId="0" borderId="0"/>
    <xf numFmtId="0" fontId="4" fillId="0" borderId="0"/>
  </cellStyleXfs>
  <cellXfs count="10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2" xfId="0" applyFont="1" applyBorder="1" applyAlignment="1"/>
    <xf numFmtId="0" fontId="3" fillId="0" borderId="1" xfId="0" applyFont="1" applyBorder="1"/>
    <xf numFmtId="0" fontId="0" fillId="0" borderId="0" xfId="0" applyFont="1" applyAlignment="1">
      <alignment wrapText="1"/>
    </xf>
    <xf numFmtId="0" fontId="4" fillId="0" borderId="0" xfId="0" applyFont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0" xfId="0" applyFont="1" applyBorder="1"/>
    <xf numFmtId="0" fontId="3" fillId="0" borderId="11" xfId="0" applyFont="1" applyBorder="1"/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2" xfId="0" applyFont="1" applyBorder="1" applyAlignment="1"/>
    <xf numFmtId="0" fontId="5" fillId="0" borderId="0" xfId="0" applyFont="1" applyAlignment="1"/>
    <xf numFmtId="0" fontId="3" fillId="0" borderId="24" xfId="0" applyFont="1" applyBorder="1" applyAlignment="1">
      <alignment horizontal="center" vertical="center" wrapText="1"/>
    </xf>
    <xf numFmtId="0" fontId="0" fillId="2" borderId="23" xfId="0" applyFont="1" applyFill="1" applyBorder="1" applyAlignment="1"/>
    <xf numFmtId="0" fontId="2" fillId="4" borderId="8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right"/>
    </xf>
    <xf numFmtId="0" fontId="0" fillId="3" borderId="22" xfId="0" applyFont="1" applyFill="1" applyBorder="1" applyAlignment="1"/>
    <xf numFmtId="0" fontId="0" fillId="0" borderId="22" xfId="0" applyFont="1" applyBorder="1" applyAlignment="1"/>
    <xf numFmtId="0" fontId="5" fillId="4" borderId="23" xfId="0" applyFont="1" applyFill="1" applyBorder="1" applyAlignment="1">
      <alignment wrapText="1"/>
    </xf>
    <xf numFmtId="0" fontId="3" fillId="0" borderId="20" xfId="0" applyFont="1" applyBorder="1" applyAlignment="1">
      <alignment horizontal="right"/>
    </xf>
    <xf numFmtId="0" fontId="4" fillId="0" borderId="20" xfId="0" applyFont="1" applyBorder="1" applyAlignment="1">
      <alignment horizontal="right"/>
    </xf>
    <xf numFmtId="0" fontId="7" fillId="0" borderId="0" xfId="1">
      <alignment vertical="center"/>
    </xf>
    <xf numFmtId="0" fontId="8" fillId="0" borderId="26" xfId="1" applyFont="1" applyBorder="1" applyAlignment="1">
      <alignment wrapText="1"/>
    </xf>
    <xf numFmtId="0" fontId="9" fillId="0" borderId="26" xfId="1" applyFont="1" applyBorder="1" applyAlignment="1">
      <alignment wrapText="1"/>
    </xf>
    <xf numFmtId="0" fontId="9" fillId="0" borderId="0" xfId="1" applyFont="1">
      <alignment vertical="center"/>
    </xf>
    <xf numFmtId="0" fontId="8" fillId="5" borderId="26" xfId="1" applyFont="1" applyFill="1" applyBorder="1" applyAlignment="1">
      <alignment wrapText="1"/>
    </xf>
    <xf numFmtId="0" fontId="9" fillId="5" borderId="26" xfId="1" applyFont="1" applyFill="1" applyBorder="1" applyAlignment="1">
      <alignment wrapText="1"/>
    </xf>
    <xf numFmtId="0" fontId="7" fillId="0" borderId="0" xfId="1" applyAlignment="1">
      <alignment vertical="center" wrapText="1"/>
    </xf>
    <xf numFmtId="0" fontId="10" fillId="6" borderId="26" xfId="1" applyFont="1" applyFill="1" applyBorder="1" applyAlignment="1">
      <alignment horizontal="center" wrapText="1"/>
    </xf>
    <xf numFmtId="0" fontId="11" fillId="0" borderId="0" xfId="2"/>
    <xf numFmtId="0" fontId="11" fillId="0" borderId="26" xfId="2" applyFont="1" applyBorder="1" applyAlignment="1"/>
    <xf numFmtId="0" fontId="11" fillId="0" borderId="0" xfId="2" applyAlignment="1">
      <alignment wrapText="1"/>
    </xf>
    <xf numFmtId="0" fontId="1" fillId="0" borderId="0" xfId="3" applyAlignment="1">
      <alignment horizontal="left"/>
    </xf>
    <xf numFmtId="0" fontId="4" fillId="0" borderId="26" xfId="3" applyFont="1" applyFill="1" applyBorder="1" applyAlignment="1">
      <alignment horizontal="left" wrapText="1"/>
    </xf>
    <xf numFmtId="0" fontId="4" fillId="0" borderId="26" xfId="3" applyFont="1" applyBorder="1" applyAlignment="1">
      <alignment horizontal="left" wrapText="1"/>
    </xf>
    <xf numFmtId="0" fontId="3" fillId="0" borderId="26" xfId="3" applyFont="1" applyBorder="1" applyAlignment="1">
      <alignment horizontal="left" vertical="center" wrapText="1"/>
    </xf>
    <xf numFmtId="0" fontId="1" fillId="0" borderId="26" xfId="3" applyFont="1" applyBorder="1" applyAlignment="1">
      <alignment horizontal="left" wrapText="1"/>
    </xf>
    <xf numFmtId="0" fontId="1" fillId="7" borderId="0" xfId="3" applyFill="1" applyAlignment="1">
      <alignment horizontal="left"/>
    </xf>
    <xf numFmtId="0" fontId="4" fillId="7" borderId="26" xfId="3" applyFont="1" applyFill="1" applyBorder="1" applyAlignment="1">
      <alignment horizontal="left" wrapText="1"/>
    </xf>
    <xf numFmtId="0" fontId="1" fillId="7" borderId="26" xfId="3" applyFont="1" applyFill="1" applyBorder="1" applyAlignment="1">
      <alignment horizontal="left" wrapText="1"/>
    </xf>
    <xf numFmtId="0" fontId="1" fillId="0" borderId="0" xfId="3" applyAlignment="1">
      <alignment horizontal="left" wrapText="1"/>
    </xf>
    <xf numFmtId="0" fontId="4" fillId="0" borderId="0" xfId="4" applyFont="1" applyAlignment="1"/>
    <xf numFmtId="0" fontId="12" fillId="0" borderId="0" xfId="4" applyFont="1" applyAlignment="1"/>
    <xf numFmtId="0" fontId="13" fillId="0" borderId="0" xfId="4" applyFont="1" applyAlignment="1"/>
    <xf numFmtId="0" fontId="4" fillId="0" borderId="26" xfId="4" applyFont="1" applyFill="1" applyBorder="1" applyAlignment="1">
      <alignment horizontal="left" wrapText="1"/>
    </xf>
    <xf numFmtId="0" fontId="3" fillId="0" borderId="26" xfId="4" applyFont="1" applyFill="1" applyBorder="1" applyAlignment="1">
      <alignment horizontal="left" vertical="center" wrapText="1"/>
    </xf>
    <xf numFmtId="0" fontId="4" fillId="0" borderId="26" xfId="4" applyFont="1" applyBorder="1" applyAlignment="1">
      <alignment horizontal="left" wrapText="1"/>
    </xf>
    <xf numFmtId="0" fontId="4" fillId="0" borderId="0" xfId="4" applyAlignment="1">
      <alignment horizontal="left"/>
    </xf>
    <xf numFmtId="0" fontId="3" fillId="0" borderId="26" xfId="4" applyFont="1" applyBorder="1" applyAlignment="1">
      <alignment horizontal="left" vertical="center" wrapText="1"/>
    </xf>
    <xf numFmtId="0" fontId="4" fillId="7" borderId="0" xfId="4" applyFill="1" applyAlignment="1">
      <alignment horizontal="left"/>
    </xf>
    <xf numFmtId="0" fontId="4" fillId="7" borderId="26" xfId="4" applyFont="1" applyFill="1" applyBorder="1" applyAlignment="1">
      <alignment horizontal="left" wrapText="1"/>
    </xf>
    <xf numFmtId="0" fontId="5" fillId="6" borderId="26" xfId="3" applyFont="1" applyFill="1" applyBorder="1" applyAlignment="1">
      <alignment horizontal="center" wrapText="1"/>
    </xf>
    <xf numFmtId="0" fontId="5" fillId="6" borderId="26" xfId="4" applyFont="1" applyFill="1" applyBorder="1" applyAlignment="1">
      <alignment horizontal="center" wrapText="1"/>
    </xf>
    <xf numFmtId="0" fontId="0" fillId="0" borderId="20" xfId="0" applyFont="1" applyBorder="1" applyAlignment="1"/>
    <xf numFmtId="0" fontId="3" fillId="0" borderId="0" xfId="0" applyFont="1" applyFill="1" applyBorder="1" applyAlignment="1"/>
    <xf numFmtId="0" fontId="2" fillId="4" borderId="23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3" fillId="3" borderId="5" xfId="0" applyFont="1" applyFill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0" fontId="14" fillId="0" borderId="26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0" fontId="16" fillId="8" borderId="26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/>
    <xf numFmtId="0" fontId="0" fillId="0" borderId="0" xfId="0" applyFont="1" applyBorder="1" applyAlignment="1"/>
    <xf numFmtId="0" fontId="6" fillId="0" borderId="3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2" fillId="4" borderId="3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/>
    </xf>
    <xf numFmtId="0" fontId="3" fillId="4" borderId="13" xfId="0" applyFont="1" applyFill="1" applyBorder="1"/>
    <xf numFmtId="0" fontId="3" fillId="4" borderId="14" xfId="0" applyFont="1" applyFill="1" applyBorder="1"/>
    <xf numFmtId="0" fontId="2" fillId="4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3" fillId="0" borderId="26" xfId="3" applyFont="1" applyBorder="1" applyAlignment="1">
      <alignment horizontal="left" vertical="center" wrapText="1"/>
    </xf>
    <xf numFmtId="0" fontId="5" fillId="6" borderId="29" xfId="3" applyFont="1" applyFill="1" applyBorder="1" applyAlignment="1">
      <alignment horizontal="center" wrapText="1"/>
    </xf>
    <xf numFmtId="0" fontId="5" fillId="6" borderId="28" xfId="3" applyFont="1" applyFill="1" applyBorder="1" applyAlignment="1">
      <alignment horizontal="center" wrapText="1"/>
    </xf>
    <xf numFmtId="0" fontId="5" fillId="6" borderId="27" xfId="3" applyFont="1" applyFill="1" applyBorder="1" applyAlignment="1">
      <alignment horizontal="center" wrapText="1"/>
    </xf>
    <xf numFmtId="0" fontId="4" fillId="0" borderId="26" xfId="3" applyFont="1" applyFill="1" applyBorder="1" applyAlignment="1">
      <alignment horizontal="left" wrapText="1"/>
    </xf>
    <xf numFmtId="0" fontId="3" fillId="7" borderId="26" xfId="3" applyFont="1" applyFill="1" applyBorder="1" applyAlignment="1">
      <alignment horizontal="left" vertical="center" wrapText="1"/>
    </xf>
    <xf numFmtId="0" fontId="4" fillId="0" borderId="26" xfId="3" applyFont="1" applyBorder="1" applyAlignment="1">
      <alignment horizontal="left" wrapText="1"/>
    </xf>
    <xf numFmtId="0" fontId="1" fillId="0" borderId="26" xfId="3" applyFont="1" applyBorder="1" applyAlignment="1">
      <alignment horizontal="left" wrapText="1"/>
    </xf>
    <xf numFmtId="0" fontId="3" fillId="0" borderId="26" xfId="4" applyFont="1" applyBorder="1" applyAlignment="1">
      <alignment horizontal="left" vertical="center" wrapText="1"/>
    </xf>
    <xf numFmtId="0" fontId="4" fillId="0" borderId="29" xfId="4" applyFont="1" applyBorder="1" applyAlignment="1">
      <alignment horizontal="center" wrapText="1"/>
    </xf>
    <xf numFmtId="0" fontId="4" fillId="0" borderId="28" xfId="4" applyFont="1" applyBorder="1" applyAlignment="1">
      <alignment horizontal="center" wrapText="1"/>
    </xf>
    <xf numFmtId="0" fontId="4" fillId="0" borderId="27" xfId="4" applyFont="1" applyBorder="1" applyAlignment="1">
      <alignment horizontal="center" wrapText="1"/>
    </xf>
    <xf numFmtId="0" fontId="3" fillId="7" borderId="26" xfId="4" applyFont="1" applyFill="1" applyBorder="1" applyAlignment="1">
      <alignment horizontal="left" vertical="center" wrapText="1"/>
    </xf>
    <xf numFmtId="0" fontId="4" fillId="0" borderId="26" xfId="4" applyFont="1" applyBorder="1" applyAlignment="1">
      <alignment horizontal="left" wrapText="1"/>
    </xf>
    <xf numFmtId="0" fontId="5" fillId="6" borderId="26" xfId="4" applyFont="1" applyFill="1" applyBorder="1" applyAlignment="1">
      <alignment horizontal="center" wrapText="1"/>
    </xf>
    <xf numFmtId="0" fontId="4" fillId="0" borderId="26" xfId="4" applyFont="1" applyFill="1" applyBorder="1" applyAlignment="1">
      <alignment horizontal="left" wrapText="1"/>
    </xf>
  </cellXfs>
  <cellStyles count="5">
    <cellStyle name="Normal" xfId="0" builtinId="0"/>
    <cellStyle name="Normal 2" xfId="1"/>
    <cellStyle name="Normal 2 2" xfId="4"/>
    <cellStyle name="Normal 3" xfId="2"/>
    <cellStyle name="Normal 4" xfId="3"/>
  </cellStyles>
  <dxfs count="26"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/>
        <horizontal/>
      </border>
    </dxf>
    <dxf>
      <font>
        <b/>
        <i val="0"/>
      </font>
      <fill>
        <patternFill>
          <bgColor rgb="FF92D05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Sensitivity</a:t>
            </a:r>
            <a:r>
              <a:rPr lang="zh-CN" altLang="en-US" sz="1800"/>
              <a:t> </a:t>
            </a:r>
            <a:r>
              <a:rPr lang="en-US" altLang="zh-CN" sz="1800"/>
              <a:t>Analysis</a:t>
            </a:r>
            <a:r>
              <a:rPr lang="zh-CN" altLang="en-US" sz="1800"/>
              <a:t> </a:t>
            </a:r>
            <a:r>
              <a:rPr lang="en-US" altLang="zh-CN" sz="1800"/>
              <a:t>of</a:t>
            </a:r>
            <a:r>
              <a:rPr lang="zh-CN" altLang="en-US" sz="1800"/>
              <a:t> </a:t>
            </a:r>
            <a:r>
              <a:rPr lang="en-US" altLang="zh-CN" sz="1800"/>
              <a:t>Dietary</a:t>
            </a:r>
            <a:r>
              <a:rPr lang="zh-CN" altLang="en-US" sz="1800"/>
              <a:t> </a:t>
            </a:r>
            <a:r>
              <a:rPr lang="en-US" altLang="zh-CN" sz="1800"/>
              <a:t>Fiber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'Sensitivity Analysis of D.Fiber'!$C$2</c:f>
              <c:strCache>
                <c:ptCount val="1"/>
                <c:pt idx="0">
                  <c:v>Optimal calories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 of D.Fiber'!$A$3:$A$15</c:f>
              <c:numCache>
                <c:formatCode>General</c:formatCode>
                <c:ptCount val="13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24</c:v>
                </c:pt>
                <c:pt idx="5">
                  <c:v>26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  <c:pt idx="9">
                  <c:v>34</c:v>
                </c:pt>
                <c:pt idx="10">
                  <c:v>36</c:v>
                </c:pt>
                <c:pt idx="11">
                  <c:v>38</c:v>
                </c:pt>
                <c:pt idx="12">
                  <c:v>40</c:v>
                </c:pt>
              </c:numCache>
            </c:numRef>
          </c:cat>
          <c:val>
            <c:numRef>
              <c:f>'Sensitivity Analysis of D.Fiber'!$C$3:$C$15</c:f>
              <c:numCache>
                <c:formatCode>General</c:formatCode>
                <c:ptCount val="13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2010</c:v>
                </c:pt>
                <c:pt idx="6">
                  <c:v>2020</c:v>
                </c:pt>
                <c:pt idx="7">
                  <c:v>2040</c:v>
                </c:pt>
                <c:pt idx="8">
                  <c:v>2230</c:v>
                </c:pt>
                <c:pt idx="9">
                  <c:v>2330</c:v>
                </c:pt>
                <c:pt idx="10">
                  <c:v>2500</c:v>
                </c:pt>
                <c:pt idx="11">
                  <c:v>2560</c:v>
                </c:pt>
                <c:pt idx="12">
                  <c:v>2660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662-6444-8DF7-25CBABDCF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998976"/>
        <c:axId val="-31023456"/>
      </c:lineChart>
      <c:catAx>
        <c:axId val="-30998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Dietary</a:t>
                </a:r>
                <a:r>
                  <a:rPr lang="en-IN" sz="1200" b="1" baseline="0"/>
                  <a:t> Fiber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023456"/>
        <c:crosses val="autoZero"/>
        <c:auto val="1"/>
        <c:lblAlgn val="ctr"/>
        <c:lblOffset val="100"/>
        <c:noMultiLvlLbl val="0"/>
      </c:catAx>
      <c:valAx>
        <c:axId val="-3102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99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Sensitivity</a:t>
            </a:r>
            <a:r>
              <a:rPr lang="en-IN" baseline="0"/>
              <a:t> Analysis for Protein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'Sensitivity Analysis of Protein'!$A$3:$A$14</c:f>
              <c:numCache>
                <c:formatCode>General</c:formatCode>
                <c:ptCount val="12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  <c:pt idx="4">
                  <c:v>76</c:v>
                </c:pt>
                <c:pt idx="5">
                  <c:v>86</c:v>
                </c:pt>
                <c:pt idx="6">
                  <c:v>96</c:v>
                </c:pt>
                <c:pt idx="7">
                  <c:v>106</c:v>
                </c:pt>
                <c:pt idx="8">
                  <c:v>116</c:v>
                </c:pt>
                <c:pt idx="9">
                  <c:v>126</c:v>
                </c:pt>
                <c:pt idx="10">
                  <c:v>136</c:v>
                </c:pt>
                <c:pt idx="11">
                  <c:v>146</c:v>
                </c:pt>
              </c:numCache>
            </c:numRef>
          </c:cat>
          <c:val>
            <c:numRef>
              <c:f>'Sensitivity Analysis of Protein'!$B$3:$B$14</c:f>
              <c:numCache>
                <c:formatCode>General</c:formatCode>
                <c:ptCount val="12"/>
                <c:pt idx="0">
                  <c:v>2010</c:v>
                </c:pt>
                <c:pt idx="1">
                  <c:v>2020</c:v>
                </c:pt>
                <c:pt idx="2">
                  <c:v>2010</c:v>
                </c:pt>
                <c:pt idx="3">
                  <c:v>2010</c:v>
                </c:pt>
                <c:pt idx="4">
                  <c:v>2020</c:v>
                </c:pt>
                <c:pt idx="5">
                  <c:v>2010</c:v>
                </c:pt>
                <c:pt idx="6">
                  <c:v>2010</c:v>
                </c:pt>
                <c:pt idx="7">
                  <c:v>2040</c:v>
                </c:pt>
                <c:pt idx="8">
                  <c:v>2080</c:v>
                </c:pt>
                <c:pt idx="9">
                  <c:v>2120</c:v>
                </c:pt>
                <c:pt idx="10">
                  <c:v>2140</c:v>
                </c:pt>
                <c:pt idx="11">
                  <c:v>2190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14B-A947-AD77-75B0F0C12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31031072"/>
        <c:axId val="-31020736"/>
      </c:barChart>
      <c:catAx>
        <c:axId val="-3103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Protein</a:t>
                </a:r>
              </a:p>
            </c:rich>
          </c:tx>
          <c:layout>
            <c:manualLayout>
              <c:xMode val="edge"/>
              <c:yMode val="edge"/>
              <c:x val="0.48564777763435307"/>
              <c:y val="0.876827076991404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020736"/>
        <c:crosses val="autoZero"/>
        <c:auto val="1"/>
        <c:lblAlgn val="ctr"/>
        <c:lblOffset val="100"/>
        <c:noMultiLvlLbl val="0"/>
      </c:catAx>
      <c:valAx>
        <c:axId val="-3102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Optimal 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03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Sensivity Analysis of Fat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'Sensitivity Analysis of Fat'!$B$2</c:f>
              <c:strCache>
                <c:ptCount val="1"/>
                <c:pt idx="0">
                  <c:v>Optimal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 of Fat'!$A$3:$A$13</c:f>
              <c:numCache>
                <c:formatCode>General</c:formatCode>
                <c:ptCount val="11"/>
                <c:pt idx="0">
                  <c:v>50.22</c:v>
                </c:pt>
                <c:pt idx="1">
                  <c:v>53.22</c:v>
                </c:pt>
                <c:pt idx="2">
                  <c:v>56.22</c:v>
                </c:pt>
                <c:pt idx="3">
                  <c:v>59.22</c:v>
                </c:pt>
                <c:pt idx="4">
                  <c:v>62.22</c:v>
                </c:pt>
                <c:pt idx="5">
                  <c:v>65.22</c:v>
                </c:pt>
                <c:pt idx="6">
                  <c:v>68.22</c:v>
                </c:pt>
                <c:pt idx="7">
                  <c:v>71.22</c:v>
                </c:pt>
                <c:pt idx="8">
                  <c:v>74.22</c:v>
                </c:pt>
                <c:pt idx="9">
                  <c:v>77.22</c:v>
                </c:pt>
                <c:pt idx="10">
                  <c:v>80.22</c:v>
                </c:pt>
              </c:numCache>
            </c:numRef>
          </c:cat>
          <c:val>
            <c:numRef>
              <c:f>'Sensitivity Analysis of Fat'!$B$3:$B$13</c:f>
              <c:numCache>
                <c:formatCode>General</c:formatCode>
                <c:ptCount val="11"/>
                <c:pt idx="0">
                  <c:v>2000</c:v>
                </c:pt>
                <c:pt idx="1">
                  <c:v>2000</c:v>
                </c:pt>
                <c:pt idx="2">
                  <c:v>2010</c:v>
                </c:pt>
                <c:pt idx="3">
                  <c:v>2010</c:v>
                </c:pt>
                <c:pt idx="4">
                  <c:v>2020</c:v>
                </c:pt>
                <c:pt idx="5">
                  <c:v>2080</c:v>
                </c:pt>
                <c:pt idx="6">
                  <c:v>2090</c:v>
                </c:pt>
                <c:pt idx="7">
                  <c:v>2160</c:v>
                </c:pt>
                <c:pt idx="8">
                  <c:v>2210</c:v>
                </c:pt>
                <c:pt idx="9">
                  <c:v>2200</c:v>
                </c:pt>
                <c:pt idx="10">
                  <c:v>2250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184-4FEC-A5B9-298CEBF61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021824"/>
        <c:axId val="-31022912"/>
      </c:lineChart>
      <c:catAx>
        <c:axId val="-3102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Fat</a:t>
                </a:r>
              </a:p>
            </c:rich>
          </c:tx>
          <c:layout>
            <c:manualLayout>
              <c:xMode val="edge"/>
              <c:yMode val="edge"/>
              <c:x val="0.47577646544181978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022912"/>
        <c:crosses val="autoZero"/>
        <c:auto val="1"/>
        <c:lblAlgn val="ctr"/>
        <c:lblOffset val="100"/>
        <c:noMultiLvlLbl val="0"/>
      </c:catAx>
      <c:valAx>
        <c:axId val="-3102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Optimal 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02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</a:t>
            </a:r>
            <a:r>
              <a:rPr lang="en-US" baseline="0"/>
              <a:t> analysis of Sugar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 of Sugar'!$A$3:$A$15</c:f>
              <c:numCache>
                <c:formatCode>General</c:formatCode>
                <c:ptCount val="13"/>
                <c:pt idx="0">
                  <c:v>11.68</c:v>
                </c:pt>
                <c:pt idx="1">
                  <c:v>21.68</c:v>
                </c:pt>
                <c:pt idx="2">
                  <c:v>31.68</c:v>
                </c:pt>
                <c:pt idx="3">
                  <c:v>41.68</c:v>
                </c:pt>
                <c:pt idx="4">
                  <c:v>51.68</c:v>
                </c:pt>
                <c:pt idx="5">
                  <c:v>61.68</c:v>
                </c:pt>
                <c:pt idx="6">
                  <c:v>71.680000000000007</c:v>
                </c:pt>
                <c:pt idx="7">
                  <c:v>81.680000000000007</c:v>
                </c:pt>
                <c:pt idx="8">
                  <c:v>91.68</c:v>
                </c:pt>
                <c:pt idx="9">
                  <c:v>101.68</c:v>
                </c:pt>
                <c:pt idx="10">
                  <c:v>111.68</c:v>
                </c:pt>
                <c:pt idx="11">
                  <c:v>121.68</c:v>
                </c:pt>
                <c:pt idx="12">
                  <c:v>131.68</c:v>
                </c:pt>
              </c:numCache>
            </c:numRef>
          </c:xVal>
          <c:yVal>
            <c:numRef>
              <c:f>'Sensitivity Analysis of Sugar'!$B$3:$B$15</c:f>
              <c:numCache>
                <c:formatCode>General</c:formatCode>
                <c:ptCount val="13"/>
                <c:pt idx="0">
                  <c:v>2020</c:v>
                </c:pt>
                <c:pt idx="1">
                  <c:v>2020</c:v>
                </c:pt>
                <c:pt idx="2">
                  <c:v>2020</c:v>
                </c:pt>
                <c:pt idx="3">
                  <c:v>2010</c:v>
                </c:pt>
                <c:pt idx="4">
                  <c:v>2020</c:v>
                </c:pt>
                <c:pt idx="5">
                  <c:v>2080</c:v>
                </c:pt>
                <c:pt idx="6">
                  <c:v>2080</c:v>
                </c:pt>
                <c:pt idx="7">
                  <c:v>2150</c:v>
                </c:pt>
                <c:pt idx="8">
                  <c:v>2200</c:v>
                </c:pt>
                <c:pt idx="9">
                  <c:v>2290</c:v>
                </c:pt>
                <c:pt idx="10">
                  <c:v>2460</c:v>
                </c:pt>
                <c:pt idx="11">
                  <c:v>2600</c:v>
                </c:pt>
                <c:pt idx="12">
                  <c:v>3070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DAF-634F-9073-7FFA64DBB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1013120"/>
        <c:axId val="-31029984"/>
      </c:scatterChart>
      <c:valAx>
        <c:axId val="-3101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Sugar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029984"/>
        <c:crosses val="autoZero"/>
        <c:crossBetween val="midCat"/>
      </c:valAx>
      <c:valAx>
        <c:axId val="-31029984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Optimal 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01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rPr lang="en-IN"/>
              <a:t>Carbohydrates vs Calories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[1]Carb!$AE$6</c:f>
              <c:strCache>
                <c:ptCount val="1"/>
                <c:pt idx="0">
                  <c:v>Objective Function</c:v>
                </c:pt>
              </c:strCache>
            </c:strRef>
          </c:tx>
          <c:spPr>
            <a:ln w="47625">
              <a:noFill/>
            </a:ln>
          </c:spPr>
          <c:invertIfNegative val="0"/>
          <c:cat>
            <c:numRef>
              <c:f>[1]Carb!$AD$7:$AD$13</c:f>
              <c:numCache>
                <c:formatCode>General</c:formatCode>
                <c:ptCount val="7"/>
                <c:pt idx="0">
                  <c:v>100</c:v>
                </c:pt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150</c:v>
                </c:pt>
                <c:pt idx="5">
                  <c:v>160</c:v>
                </c:pt>
                <c:pt idx="6">
                  <c:v>170</c:v>
                </c:pt>
              </c:numCache>
            </c:numRef>
          </c:cat>
          <c:val>
            <c:numRef>
              <c:f>[1]Carb!$AE$7:$AE$13</c:f>
              <c:numCache>
                <c:formatCode>General</c:formatCode>
                <c:ptCount val="7"/>
                <c:pt idx="0">
                  <c:v>2010</c:v>
                </c:pt>
                <c:pt idx="1">
                  <c:v>2020</c:v>
                </c:pt>
                <c:pt idx="2">
                  <c:v>2020</c:v>
                </c:pt>
                <c:pt idx="3">
                  <c:v>2020</c:v>
                </c:pt>
                <c:pt idx="4">
                  <c:v>2010</c:v>
                </c:pt>
                <c:pt idx="5">
                  <c:v>2010</c:v>
                </c:pt>
                <c:pt idx="6">
                  <c:v>2010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31017472"/>
        <c:axId val="-31029440"/>
      </c:barChart>
      <c:catAx>
        <c:axId val="-31017472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IN" sz="1200"/>
                  <a:t>Carbohydrates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-31029440"/>
        <c:crosses val="autoZero"/>
        <c:auto val="1"/>
        <c:lblAlgn val="ctr"/>
        <c:lblOffset val="100"/>
        <c:noMultiLvlLbl val="0"/>
      </c:catAx>
      <c:valAx>
        <c:axId val="-31029440"/>
        <c:scaling>
          <c:orientation val="minMax"/>
          <c:max val="2100"/>
          <c:min val="190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en-IN" sz="1200" b="1"/>
                  <a:t>Calories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-31017472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668450</xdr:colOff>
      <xdr:row>1</xdr:row>
      <xdr:rowOff>326458</xdr:rowOff>
    </xdr:from>
    <xdr:to>
      <xdr:col>15</xdr:col>
      <xdr:colOff>50006</xdr:colOff>
      <xdr:row>12</xdr:row>
      <xdr:rowOff>293801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8580331-DB04-7940-8BE5-B6475CE8D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0</xdr:row>
      <xdr:rowOff>133350</xdr:rowOff>
    </xdr:from>
    <xdr:to>
      <xdr:col>8</xdr:col>
      <xdr:colOff>622300</xdr:colOff>
      <xdr:row>14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DFCE704-9768-CB41-8676-2FA2C8ACB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103716</xdr:colOff>
      <xdr:row>1</xdr:row>
      <xdr:rowOff>42122</xdr:rowOff>
    </xdr:from>
    <xdr:to>
      <xdr:col>17</xdr:col>
      <xdr:colOff>359833</xdr:colOff>
      <xdr:row>11</xdr:row>
      <xdr:rowOff>179917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200F145-A52A-4EFE-BE20-4C7BB7807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83607</xdr:colOff>
      <xdr:row>1</xdr:row>
      <xdr:rowOff>273050</xdr:rowOff>
    </xdr:from>
    <xdr:to>
      <xdr:col>15</xdr:col>
      <xdr:colOff>158750</xdr:colOff>
      <xdr:row>14</xdr:row>
      <xdr:rowOff>276226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97B2BADF-40AA-2848-A542-F6E26C091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326570</xdr:colOff>
      <xdr:row>1</xdr:row>
      <xdr:rowOff>81641</xdr:rowOff>
    </xdr:from>
    <xdr:ext cx="6408965" cy="4027716"/>
    <xdr:graphicFrame macro="">
      <xdr:nvGraphicFramePr>
        <xdr:cNvPr id="2" name="Chart 1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nsitivity/Car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b"/>
      <sheetName val="Sheet1"/>
      <sheetName val="__OpenSolver__"/>
    </sheetNames>
    <sheetDataSet>
      <sheetData sheetId="0">
        <row r="6">
          <cell r="AE6" t="str">
            <v>Objective Function</v>
          </cell>
        </row>
        <row r="7">
          <cell r="AD7">
            <v>100</v>
          </cell>
          <cell r="AE7">
            <v>2010</v>
          </cell>
        </row>
        <row r="8">
          <cell r="AD8">
            <v>120</v>
          </cell>
          <cell r="AE8">
            <v>2020</v>
          </cell>
        </row>
        <row r="9">
          <cell r="AD9">
            <v>130</v>
          </cell>
          <cell r="AE9">
            <v>2020</v>
          </cell>
        </row>
        <row r="10">
          <cell r="AD10">
            <v>140</v>
          </cell>
          <cell r="AE10">
            <v>2020</v>
          </cell>
        </row>
        <row r="11">
          <cell r="AD11">
            <v>150</v>
          </cell>
          <cell r="AE11">
            <v>2010</v>
          </cell>
        </row>
        <row r="12">
          <cell r="AD12">
            <v>160</v>
          </cell>
          <cell r="AE12">
            <v>2010</v>
          </cell>
        </row>
        <row r="13">
          <cell r="AD13">
            <v>170</v>
          </cell>
          <cell r="AE13">
            <v>2010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5"/>
  <sheetViews>
    <sheetView tabSelected="1" zoomScale="80" zoomScaleNormal="80" workbookViewId="0">
      <pane xSplit="1" topLeftCell="B1" activePane="topRight" state="frozen"/>
      <selection pane="topRight" activeCell="A20" sqref="A20"/>
    </sheetView>
  </sheetViews>
  <sheetFormatPr defaultColWidth="14.42578125" defaultRowHeight="15.75" customHeight="1"/>
  <cols>
    <col min="1" max="1" width="21.85546875" customWidth="1"/>
    <col min="7" max="7" width="16.140625" customWidth="1"/>
    <col min="18" max="18" width="15.85546875" customWidth="1"/>
    <col min="28" max="29" width="15.5703125" customWidth="1"/>
  </cols>
  <sheetData>
    <row r="1" spans="1:29" ht="12.75">
      <c r="A1" s="83" t="s">
        <v>98</v>
      </c>
    </row>
    <row r="2" spans="1:29" ht="36.75" customHeight="1" thickBot="1">
      <c r="A2" s="84"/>
    </row>
    <row r="4" spans="1:29" ht="15.75" customHeight="1" thickBot="1">
      <c r="A4" s="1"/>
    </row>
    <row r="5" spans="1:29" ht="15.75" customHeight="1" thickBot="1">
      <c r="A5" s="31" t="s">
        <v>47</v>
      </c>
      <c r="B5" s="87" t="s">
        <v>1</v>
      </c>
      <c r="C5" s="88"/>
      <c r="D5" s="88"/>
      <c r="E5" s="89"/>
      <c r="F5" s="90" t="s">
        <v>3</v>
      </c>
      <c r="G5" s="88"/>
      <c r="H5" s="88"/>
      <c r="I5" s="89"/>
      <c r="J5" s="87" t="s">
        <v>2</v>
      </c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9"/>
      <c r="X5" s="87" t="s">
        <v>38</v>
      </c>
      <c r="Y5" s="91"/>
      <c r="Z5" s="92"/>
      <c r="AA5" s="29" t="s">
        <v>4</v>
      </c>
      <c r="AB5" s="71" t="s">
        <v>5</v>
      </c>
      <c r="AC5" s="85" t="s">
        <v>100</v>
      </c>
    </row>
    <row r="6" spans="1:29" s="5" customFormat="1" ht="42" customHeight="1" thickBot="1">
      <c r="A6" s="30" t="s">
        <v>0</v>
      </c>
      <c r="B6" s="18" t="s">
        <v>6</v>
      </c>
      <c r="C6" s="19" t="s">
        <v>7</v>
      </c>
      <c r="D6" s="19" t="s">
        <v>8</v>
      </c>
      <c r="E6" s="20" t="s">
        <v>9</v>
      </c>
      <c r="F6" s="18" t="s">
        <v>15</v>
      </c>
      <c r="G6" s="19" t="s">
        <v>19</v>
      </c>
      <c r="H6" s="19" t="s">
        <v>17</v>
      </c>
      <c r="I6" s="20" t="s">
        <v>18</v>
      </c>
      <c r="J6" s="18" t="s">
        <v>10</v>
      </c>
      <c r="K6" s="19" t="s">
        <v>11</v>
      </c>
      <c r="L6" s="19" t="s">
        <v>12</v>
      </c>
      <c r="M6" s="19" t="s">
        <v>13</v>
      </c>
      <c r="N6" s="19" t="s">
        <v>14</v>
      </c>
      <c r="O6" s="19" t="s">
        <v>16</v>
      </c>
      <c r="P6" s="19" t="s">
        <v>17</v>
      </c>
      <c r="Q6" s="19" t="s">
        <v>18</v>
      </c>
      <c r="R6" s="19" t="s">
        <v>19</v>
      </c>
      <c r="S6" s="19" t="s">
        <v>20</v>
      </c>
      <c r="T6" s="19" t="s">
        <v>21</v>
      </c>
      <c r="U6" s="19" t="s">
        <v>22</v>
      </c>
      <c r="V6" s="21" t="s">
        <v>23</v>
      </c>
      <c r="W6" s="22" t="s">
        <v>24</v>
      </c>
      <c r="X6" s="18" t="s">
        <v>37</v>
      </c>
      <c r="Y6" s="27" t="s">
        <v>39</v>
      </c>
      <c r="Z6" s="22" t="s">
        <v>36</v>
      </c>
      <c r="AA6" s="13" t="s">
        <v>25</v>
      </c>
      <c r="AB6" s="13" t="s">
        <v>25</v>
      </c>
      <c r="AC6" s="86"/>
    </row>
    <row r="7" spans="1:29" ht="15.75" customHeight="1">
      <c r="A7" s="14" t="s">
        <v>26</v>
      </c>
      <c r="B7" s="7">
        <v>21</v>
      </c>
      <c r="C7" s="8">
        <v>16</v>
      </c>
      <c r="D7" s="8">
        <v>18</v>
      </c>
      <c r="E7" s="9">
        <v>15</v>
      </c>
      <c r="F7" s="7">
        <v>1</v>
      </c>
      <c r="G7" s="8">
        <v>3</v>
      </c>
      <c r="H7" s="8">
        <v>23</v>
      </c>
      <c r="I7" s="9">
        <v>3.5</v>
      </c>
      <c r="J7" s="7">
        <v>30</v>
      </c>
      <c r="K7" s="8">
        <v>12</v>
      </c>
      <c r="L7" s="8">
        <v>6</v>
      </c>
      <c r="M7" s="8">
        <v>5</v>
      </c>
      <c r="N7" s="3">
        <v>5</v>
      </c>
      <c r="O7" s="8">
        <v>6</v>
      </c>
      <c r="P7" s="8">
        <v>24</v>
      </c>
      <c r="Q7" s="8">
        <v>4.5</v>
      </c>
      <c r="R7" s="8">
        <v>4.5</v>
      </c>
      <c r="S7" s="8">
        <v>25</v>
      </c>
      <c r="T7" s="8">
        <v>3.5</v>
      </c>
      <c r="U7" s="8">
        <v>2.5</v>
      </c>
      <c r="V7" s="3">
        <v>18</v>
      </c>
      <c r="W7" s="9">
        <v>4.5</v>
      </c>
      <c r="X7" s="7">
        <v>0</v>
      </c>
      <c r="Y7" s="8">
        <v>10</v>
      </c>
      <c r="Z7" s="9">
        <v>0</v>
      </c>
      <c r="AA7" s="16">
        <f>SUMPRODUCT(B7:Z7,$B$16:$Z$16)</f>
        <v>63.5</v>
      </c>
      <c r="AB7" s="72">
        <v>62.22</v>
      </c>
      <c r="AC7" s="74">
        <v>62.22</v>
      </c>
    </row>
    <row r="8" spans="1:29" ht="15.75" customHeight="1">
      <c r="A8" s="14" t="s">
        <v>27</v>
      </c>
      <c r="B8" s="7">
        <v>3</v>
      </c>
      <c r="C8" s="8">
        <v>3</v>
      </c>
      <c r="D8" s="8">
        <v>4</v>
      </c>
      <c r="E8" s="9">
        <v>2</v>
      </c>
      <c r="F8" s="7">
        <v>6</v>
      </c>
      <c r="G8" s="8">
        <v>23</v>
      </c>
      <c r="H8" s="8">
        <v>8</v>
      </c>
      <c r="I8" s="9">
        <v>7</v>
      </c>
      <c r="J8" s="7">
        <v>6</v>
      </c>
      <c r="K8" s="8">
        <v>5</v>
      </c>
      <c r="L8" s="8">
        <v>7</v>
      </c>
      <c r="M8" s="8">
        <v>8</v>
      </c>
      <c r="N8" s="8">
        <v>7</v>
      </c>
      <c r="O8" s="8">
        <v>7</v>
      </c>
      <c r="P8" s="8">
        <v>6</v>
      </c>
      <c r="Q8" s="8">
        <v>8</v>
      </c>
      <c r="R8" s="8">
        <v>16</v>
      </c>
      <c r="S8" s="8">
        <v>5</v>
      </c>
      <c r="T8" s="8">
        <v>7</v>
      </c>
      <c r="U8" s="8">
        <v>7</v>
      </c>
      <c r="V8" s="8">
        <v>7</v>
      </c>
      <c r="W8" s="9">
        <v>8</v>
      </c>
      <c r="X8" s="7">
        <v>11</v>
      </c>
      <c r="Y8" s="8">
        <v>1</v>
      </c>
      <c r="Z8" s="9">
        <v>39</v>
      </c>
      <c r="AA8" s="16">
        <f t="shared" ref="AA8:AA14" si="0">SUMPRODUCT(B8:Z8,$B$16:$Z$16)</f>
        <v>52</v>
      </c>
      <c r="AB8" s="72">
        <v>51.68</v>
      </c>
      <c r="AC8" s="74">
        <v>51.68</v>
      </c>
    </row>
    <row r="9" spans="1:29" ht="15.75" customHeight="1">
      <c r="A9" s="14" t="s">
        <v>28</v>
      </c>
      <c r="B9" s="7">
        <v>25</v>
      </c>
      <c r="C9" s="8">
        <v>23</v>
      </c>
      <c r="D9" s="8">
        <v>28</v>
      </c>
      <c r="E9" s="9">
        <v>19</v>
      </c>
      <c r="F9" s="7">
        <v>3</v>
      </c>
      <c r="G9" s="8">
        <v>19</v>
      </c>
      <c r="H9" s="8">
        <v>14</v>
      </c>
      <c r="I9" s="9">
        <v>18</v>
      </c>
      <c r="J9" s="7">
        <v>37</v>
      </c>
      <c r="K9" s="8">
        <v>17</v>
      </c>
      <c r="L9" s="8">
        <v>29</v>
      </c>
      <c r="M9" s="8">
        <v>23</v>
      </c>
      <c r="N9" s="8">
        <v>25</v>
      </c>
      <c r="O9" s="8">
        <v>29</v>
      </c>
      <c r="P9" s="8">
        <v>19</v>
      </c>
      <c r="Q9" s="8">
        <v>23</v>
      </c>
      <c r="R9" s="8">
        <v>25</v>
      </c>
      <c r="S9" s="8">
        <v>20</v>
      </c>
      <c r="T9" s="8">
        <v>18</v>
      </c>
      <c r="U9" s="8">
        <v>9</v>
      </c>
      <c r="V9" s="8">
        <v>27</v>
      </c>
      <c r="W9" s="9">
        <v>18</v>
      </c>
      <c r="X9" s="7">
        <v>1</v>
      </c>
      <c r="Y9" s="8">
        <v>2</v>
      </c>
      <c r="Z9" s="9">
        <v>0</v>
      </c>
      <c r="AA9" s="16">
        <f t="shared" si="0"/>
        <v>104</v>
      </c>
      <c r="AB9" s="72">
        <v>46</v>
      </c>
      <c r="AC9" s="74">
        <v>46</v>
      </c>
    </row>
    <row r="10" spans="1:29" ht="15.75" customHeight="1">
      <c r="A10" s="14" t="s">
        <v>29</v>
      </c>
      <c r="B10" s="7">
        <v>43</v>
      </c>
      <c r="C10" s="8">
        <v>44</v>
      </c>
      <c r="D10" s="8">
        <v>45</v>
      </c>
      <c r="E10" s="9">
        <v>43</v>
      </c>
      <c r="F10" s="7">
        <v>11</v>
      </c>
      <c r="G10" s="8">
        <v>34</v>
      </c>
      <c r="H10" s="8">
        <v>13</v>
      </c>
      <c r="I10" s="9">
        <v>13</v>
      </c>
      <c r="J10" s="7">
        <v>44</v>
      </c>
      <c r="K10" s="8">
        <v>43</v>
      </c>
      <c r="L10" s="8">
        <v>45</v>
      </c>
      <c r="M10" s="8">
        <v>46</v>
      </c>
      <c r="N10" s="8">
        <v>45</v>
      </c>
      <c r="O10" s="8">
        <v>45</v>
      </c>
      <c r="P10" s="8">
        <v>43</v>
      </c>
      <c r="Q10" s="8">
        <v>46</v>
      </c>
      <c r="R10" s="8">
        <v>58</v>
      </c>
      <c r="S10" s="8">
        <v>41</v>
      </c>
      <c r="T10" s="8">
        <v>46</v>
      </c>
      <c r="U10" s="8">
        <v>44</v>
      </c>
      <c r="V10" s="8">
        <v>47</v>
      </c>
      <c r="W10" s="9">
        <v>46</v>
      </c>
      <c r="X10" s="7">
        <v>12</v>
      </c>
      <c r="Y10" s="8">
        <v>15</v>
      </c>
      <c r="Z10" s="9">
        <v>39</v>
      </c>
      <c r="AA10" s="16">
        <f t="shared" si="0"/>
        <v>265</v>
      </c>
      <c r="AB10" s="72">
        <v>130</v>
      </c>
      <c r="AC10" s="74">
        <v>130</v>
      </c>
    </row>
    <row r="11" spans="1:29" ht="15.75" customHeight="1">
      <c r="A11" s="14" t="s">
        <v>30</v>
      </c>
      <c r="B11" s="7">
        <v>5</v>
      </c>
      <c r="C11" s="8">
        <v>5</v>
      </c>
      <c r="D11" s="8">
        <v>5</v>
      </c>
      <c r="E11" s="9">
        <v>5</v>
      </c>
      <c r="F11" s="7">
        <v>4</v>
      </c>
      <c r="G11" s="8">
        <v>4</v>
      </c>
      <c r="H11" s="8">
        <v>4</v>
      </c>
      <c r="I11" s="9">
        <v>4</v>
      </c>
      <c r="J11" s="7">
        <v>3</v>
      </c>
      <c r="K11" s="8">
        <v>2</v>
      </c>
      <c r="L11" s="8">
        <v>5</v>
      </c>
      <c r="M11" s="8">
        <v>5</v>
      </c>
      <c r="N11" s="8">
        <v>5</v>
      </c>
      <c r="O11" s="8">
        <v>5</v>
      </c>
      <c r="P11" s="8">
        <v>3</v>
      </c>
      <c r="Q11" s="8">
        <v>5</v>
      </c>
      <c r="R11" s="8">
        <v>5</v>
      </c>
      <c r="S11" s="8">
        <v>2</v>
      </c>
      <c r="T11" s="8">
        <v>5</v>
      </c>
      <c r="U11" s="8">
        <v>5</v>
      </c>
      <c r="V11" s="8">
        <v>3</v>
      </c>
      <c r="W11" s="9">
        <v>4</v>
      </c>
      <c r="X11" s="7">
        <v>0</v>
      </c>
      <c r="Y11" s="8">
        <v>1</v>
      </c>
      <c r="Z11" s="9">
        <v>0</v>
      </c>
      <c r="AA11" s="16">
        <f t="shared" si="0"/>
        <v>29</v>
      </c>
      <c r="AB11" s="72">
        <v>28</v>
      </c>
      <c r="AC11" s="74">
        <v>28</v>
      </c>
    </row>
    <row r="12" spans="1:29" ht="15.75" customHeight="1">
      <c r="A12" s="14" t="s">
        <v>31</v>
      </c>
      <c r="B12" s="7">
        <v>1.37</v>
      </c>
      <c r="C12" s="8">
        <v>1.21</v>
      </c>
      <c r="D12" s="8">
        <v>1.28</v>
      </c>
      <c r="E12" s="9">
        <v>0.95</v>
      </c>
      <c r="F12" s="7">
        <v>0.75</v>
      </c>
      <c r="G12" s="8">
        <v>0.65</v>
      </c>
      <c r="H12" s="8">
        <v>1.28</v>
      </c>
      <c r="I12" s="9">
        <v>0.64</v>
      </c>
      <c r="J12" s="7">
        <v>1.36</v>
      </c>
      <c r="K12" s="8">
        <v>1.0900000000000001</v>
      </c>
      <c r="L12" s="8">
        <v>1.33</v>
      </c>
      <c r="M12" s="8">
        <v>0.62</v>
      </c>
      <c r="N12" s="8">
        <v>0.67</v>
      </c>
      <c r="O12" s="8">
        <v>6.7</v>
      </c>
      <c r="P12" s="8">
        <v>1.55</v>
      </c>
      <c r="Q12" s="8">
        <v>0.84</v>
      </c>
      <c r="R12" s="8">
        <v>0.77</v>
      </c>
      <c r="S12" s="8">
        <v>0.64</v>
      </c>
      <c r="T12" s="8">
        <v>0.76</v>
      </c>
      <c r="U12" s="8">
        <v>0.28000000000000003</v>
      </c>
      <c r="V12" s="8">
        <v>1.26</v>
      </c>
      <c r="W12" s="9">
        <v>0.81</v>
      </c>
      <c r="X12" s="7">
        <v>0.01</v>
      </c>
      <c r="Y12" s="8">
        <v>0.17</v>
      </c>
      <c r="Z12" s="9">
        <v>4.4999999999999998E-2</v>
      </c>
      <c r="AA12" s="16">
        <f t="shared" si="0"/>
        <v>4.8800000000000008</v>
      </c>
      <c r="AB12" s="72">
        <v>2.2999999999999998</v>
      </c>
      <c r="AC12" s="74">
        <v>2.2999999999999998</v>
      </c>
    </row>
    <row r="13" spans="1:29" ht="15.75" customHeight="1">
      <c r="A13" s="14" t="s">
        <v>32</v>
      </c>
      <c r="B13" s="7">
        <v>0.18</v>
      </c>
      <c r="C13" s="8">
        <v>0.185</v>
      </c>
      <c r="D13" s="8">
        <v>0.19500000000000001</v>
      </c>
      <c r="E13" s="9">
        <v>0.17</v>
      </c>
      <c r="F13" s="7">
        <v>0</v>
      </c>
      <c r="G13" s="8">
        <v>0.05</v>
      </c>
      <c r="H13" s="8">
        <v>0.05</v>
      </c>
      <c r="I13" s="9">
        <v>0.04</v>
      </c>
      <c r="J13" s="7">
        <v>9.5000000000000001E-2</v>
      </c>
      <c r="K13" s="8">
        <v>4.4999999999999998E-2</v>
      </c>
      <c r="L13" s="8">
        <v>5.5E-2</v>
      </c>
      <c r="M13" s="8">
        <v>4.4999999999999998E-2</v>
      </c>
      <c r="N13" s="8">
        <v>4.4999999999999998E-2</v>
      </c>
      <c r="O13" s="8">
        <v>5.5E-2</v>
      </c>
      <c r="P13" s="8">
        <v>0.05</v>
      </c>
      <c r="Q13" s="8">
        <v>0.04</v>
      </c>
      <c r="R13" s="8">
        <v>0.05</v>
      </c>
      <c r="S13" s="8">
        <v>0.04</v>
      </c>
      <c r="T13" s="8">
        <v>0.02</v>
      </c>
      <c r="U13" s="8">
        <v>0</v>
      </c>
      <c r="V13" s="8">
        <v>5.5E-2</v>
      </c>
      <c r="W13" s="9">
        <v>2.5000000000000001E-2</v>
      </c>
      <c r="X13" s="7">
        <v>0</v>
      </c>
      <c r="Y13" s="8">
        <v>0</v>
      </c>
      <c r="Z13" s="9">
        <v>0</v>
      </c>
      <c r="AA13" s="16">
        <f t="shared" si="0"/>
        <v>0.31000000000000005</v>
      </c>
      <c r="AB13" s="72">
        <v>0.3</v>
      </c>
      <c r="AC13" s="74">
        <v>0.3</v>
      </c>
    </row>
    <row r="14" spans="1:29" ht="15.75" customHeight="1" thickBot="1">
      <c r="A14" s="15" t="s">
        <v>33</v>
      </c>
      <c r="B14" s="10">
        <v>460</v>
      </c>
      <c r="C14" s="11">
        <v>410</v>
      </c>
      <c r="D14" s="11">
        <v>450</v>
      </c>
      <c r="E14" s="12">
        <v>380</v>
      </c>
      <c r="F14" s="10">
        <v>60</v>
      </c>
      <c r="G14" s="11">
        <v>230</v>
      </c>
      <c r="H14" s="11">
        <v>310</v>
      </c>
      <c r="I14" s="12">
        <v>140</v>
      </c>
      <c r="J14" s="10">
        <v>590</v>
      </c>
      <c r="K14" s="11">
        <v>340</v>
      </c>
      <c r="L14" s="11">
        <v>350</v>
      </c>
      <c r="M14" s="11">
        <v>320</v>
      </c>
      <c r="N14" s="11">
        <v>320</v>
      </c>
      <c r="O14" s="11">
        <v>350</v>
      </c>
      <c r="P14" s="11">
        <v>470</v>
      </c>
      <c r="Q14" s="11">
        <v>310</v>
      </c>
      <c r="R14" s="11">
        <v>370</v>
      </c>
      <c r="S14" s="11">
        <v>470</v>
      </c>
      <c r="T14" s="11">
        <v>280</v>
      </c>
      <c r="U14" s="11">
        <v>230</v>
      </c>
      <c r="V14" s="11">
        <v>450</v>
      </c>
      <c r="W14" s="12">
        <v>290</v>
      </c>
      <c r="X14" s="11">
        <v>50</v>
      </c>
      <c r="Y14" s="11">
        <v>160</v>
      </c>
      <c r="Z14" s="12">
        <v>140</v>
      </c>
      <c r="AA14" s="17">
        <f t="shared" si="0"/>
        <v>2020</v>
      </c>
      <c r="AB14" s="73">
        <v>2000</v>
      </c>
      <c r="AC14" s="75">
        <v>2000</v>
      </c>
    </row>
    <row r="15" spans="1:29" ht="15.75" customHeight="1" thickBot="1">
      <c r="E15" s="4"/>
      <c r="AC15" s="5"/>
    </row>
    <row r="16" spans="1:29" ht="15.75" customHeight="1" thickBot="1">
      <c r="A16" s="81" t="s">
        <v>34</v>
      </c>
      <c r="B16" s="23">
        <v>0</v>
      </c>
      <c r="C16" s="24">
        <v>0</v>
      </c>
      <c r="D16" s="24">
        <v>0</v>
      </c>
      <c r="E16" s="25">
        <v>1</v>
      </c>
      <c r="F16" s="23">
        <v>0</v>
      </c>
      <c r="G16" s="24">
        <v>0</v>
      </c>
      <c r="H16" s="24">
        <v>1</v>
      </c>
      <c r="I16" s="25">
        <v>0</v>
      </c>
      <c r="J16" s="23">
        <v>0</v>
      </c>
      <c r="K16" s="24">
        <v>0</v>
      </c>
      <c r="L16" s="24">
        <v>0</v>
      </c>
      <c r="M16" s="24">
        <v>1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1</v>
      </c>
      <c r="U16" s="24">
        <v>1</v>
      </c>
      <c r="V16" s="24">
        <v>0</v>
      </c>
      <c r="W16" s="25">
        <v>1</v>
      </c>
      <c r="X16" s="24">
        <v>1</v>
      </c>
      <c r="Y16" s="24">
        <v>1</v>
      </c>
      <c r="Z16" s="25">
        <v>0</v>
      </c>
      <c r="AA16" s="2"/>
      <c r="AB16" s="2"/>
    </row>
    <row r="17" spans="1:26" ht="15.75" customHeight="1" thickBot="1">
      <c r="A17" s="82"/>
      <c r="B17" s="35" t="s">
        <v>35</v>
      </c>
      <c r="C17" s="32">
        <f>SUM(B16:E16)</f>
        <v>1</v>
      </c>
      <c r="F17" s="35" t="s">
        <v>35</v>
      </c>
      <c r="G17" s="32">
        <f>SUM(F16:I16)</f>
        <v>1</v>
      </c>
      <c r="J17" s="36" t="s">
        <v>35</v>
      </c>
      <c r="K17" s="33">
        <f>SUM(J16:W16)</f>
        <v>4</v>
      </c>
      <c r="N17" s="70"/>
      <c r="X17" s="69" t="s">
        <v>35</v>
      </c>
      <c r="Y17" s="32">
        <f>SUM(X16:Z16)</f>
        <v>2</v>
      </c>
    </row>
    <row r="18" spans="1:26" ht="15.75" customHeight="1" thickBot="1">
      <c r="X18" s="26"/>
      <c r="Y18" s="26"/>
      <c r="Z18" s="26"/>
    </row>
    <row r="19" spans="1:26" ht="19.5" customHeight="1" thickBot="1">
      <c r="A19" s="34" t="s">
        <v>40</v>
      </c>
      <c r="F19" s="6"/>
      <c r="J19" s="6"/>
    </row>
    <row r="20" spans="1:26" ht="15.75" customHeight="1" thickBot="1">
      <c r="A20" s="28">
        <f>AA14</f>
        <v>2020</v>
      </c>
    </row>
    <row r="21" spans="1:26" ht="12.75">
      <c r="D21" s="2" t="s">
        <v>41</v>
      </c>
    </row>
    <row r="22" spans="1:26" ht="15.75" customHeight="1">
      <c r="D22" s="6" t="s">
        <v>46</v>
      </c>
    </row>
    <row r="23" spans="1:26" ht="15.75" customHeight="1">
      <c r="D23" t="s">
        <v>104</v>
      </c>
    </row>
    <row r="24" spans="1:26" ht="15.75" customHeight="1">
      <c r="D24" s="6" t="s">
        <v>45</v>
      </c>
    </row>
    <row r="25" spans="1:26" ht="15.75" customHeight="1">
      <c r="D25" s="6" t="s">
        <v>99</v>
      </c>
    </row>
  </sheetData>
  <mergeCells count="6">
    <mergeCell ref="A1:A2"/>
    <mergeCell ref="AC5:AC6"/>
    <mergeCell ref="B5:E5"/>
    <mergeCell ref="F5:I5"/>
    <mergeCell ref="J5:W5"/>
    <mergeCell ref="X5:Z5"/>
  </mergeCells>
  <conditionalFormatting sqref="B16:Z16 N17">
    <cfRule type="cellIs" dxfId="25" priority="29" operator="equal">
      <formula>1</formula>
    </cfRule>
  </conditionalFormatting>
  <conditionalFormatting sqref="E6">
    <cfRule type="expression" dxfId="24" priority="28">
      <formula>IF($E$16=1,TRUE,FALSE)</formula>
    </cfRule>
  </conditionalFormatting>
  <conditionalFormatting sqref="B6">
    <cfRule type="expression" dxfId="23" priority="25">
      <formula>IF($B$16=1,TRUE,FALSE)</formula>
    </cfRule>
  </conditionalFormatting>
  <conditionalFormatting sqref="C6">
    <cfRule type="expression" dxfId="22" priority="24">
      <formula>IF($C$16=1,TRUE,FALSE)</formula>
    </cfRule>
  </conditionalFormatting>
  <conditionalFormatting sqref="D6">
    <cfRule type="expression" dxfId="21" priority="23">
      <formula>IF($D$16=1,TRUE,FALSE)</formula>
    </cfRule>
  </conditionalFormatting>
  <conditionalFormatting sqref="F6">
    <cfRule type="expression" dxfId="20" priority="22">
      <formula>IF($F$16=1,TRUE,FALSE)</formula>
    </cfRule>
  </conditionalFormatting>
  <conditionalFormatting sqref="G6">
    <cfRule type="expression" dxfId="19" priority="21">
      <formula>IF($G$16=1,TRUE,FALSE)</formula>
    </cfRule>
  </conditionalFormatting>
  <conditionalFormatting sqref="H6">
    <cfRule type="expression" dxfId="18" priority="20">
      <formula>IF($H$16=1,TRUE,FALSE)</formula>
    </cfRule>
  </conditionalFormatting>
  <conditionalFormatting sqref="I6">
    <cfRule type="expression" dxfId="17" priority="19">
      <formula>IF($I$16=1,TRUE,FALSE)</formula>
    </cfRule>
  </conditionalFormatting>
  <conditionalFormatting sqref="J6">
    <cfRule type="expression" dxfId="16" priority="18">
      <formula>IF($J$16=1,TRUE,FALSE)</formula>
    </cfRule>
  </conditionalFormatting>
  <conditionalFormatting sqref="K6">
    <cfRule type="expression" dxfId="15" priority="16">
      <formula>IF($K$16=1,TRUE,FALSE)</formula>
    </cfRule>
  </conditionalFormatting>
  <conditionalFormatting sqref="L6">
    <cfRule type="expression" dxfId="14" priority="15">
      <formula>IF($L$16=1,TRUE,FALSE)</formula>
    </cfRule>
  </conditionalFormatting>
  <conditionalFormatting sqref="M6">
    <cfRule type="expression" dxfId="13" priority="14">
      <formula>IF($M$16=1,TRUE,FALSE)</formula>
    </cfRule>
  </conditionalFormatting>
  <conditionalFormatting sqref="N6">
    <cfRule type="expression" dxfId="12" priority="13">
      <formula>IF($N$16=1,TRUE,FALSE)</formula>
    </cfRule>
  </conditionalFormatting>
  <conditionalFormatting sqref="O6">
    <cfRule type="expression" dxfId="11" priority="12">
      <formula>IF($O$16=1,TRUE,FALSE)</formula>
    </cfRule>
  </conditionalFormatting>
  <conditionalFormatting sqref="P6">
    <cfRule type="expression" dxfId="10" priority="11">
      <formula>IF($P$16=1,TRUE,FALSE)</formula>
    </cfRule>
  </conditionalFormatting>
  <conditionalFormatting sqref="Q6">
    <cfRule type="expression" dxfId="9" priority="10">
      <formula>IF($Q$16=1,TRUE,FALSE)</formula>
    </cfRule>
  </conditionalFormatting>
  <conditionalFormatting sqref="R6">
    <cfRule type="expression" dxfId="8" priority="9">
      <formula>IF($R$16=1,TRUE,FALSE)</formula>
    </cfRule>
  </conditionalFormatting>
  <conditionalFormatting sqref="S6">
    <cfRule type="expression" dxfId="7" priority="8">
      <formula>IF($S$16=1,TRUE,FALSE)</formula>
    </cfRule>
  </conditionalFormatting>
  <conditionalFormatting sqref="T6">
    <cfRule type="expression" dxfId="6" priority="7">
      <formula>IF($T$16=1,TRUE,FALSE)</formula>
    </cfRule>
  </conditionalFormatting>
  <conditionalFormatting sqref="U6">
    <cfRule type="expression" dxfId="5" priority="6">
      <formula>IF($U$16=1,TRUE,FALSE)</formula>
    </cfRule>
  </conditionalFormatting>
  <conditionalFormatting sqref="V6">
    <cfRule type="expression" dxfId="4" priority="5">
      <formula>IF($V$16=1,TRUE,FALSE)</formula>
    </cfRule>
  </conditionalFormatting>
  <conditionalFormatting sqref="W6">
    <cfRule type="expression" dxfId="3" priority="4">
      <formula>IF($W$16=1,TRUE,FALSE)</formula>
    </cfRule>
  </conditionalFormatting>
  <conditionalFormatting sqref="X6">
    <cfRule type="expression" dxfId="2" priority="3">
      <formula>IF($X$16=1,TRUE,FALSE)</formula>
    </cfRule>
  </conditionalFormatting>
  <conditionalFormatting sqref="Y6">
    <cfRule type="expression" dxfId="1" priority="2">
      <formula>IF($Y$16=1,TRUE,FALSE)</formula>
    </cfRule>
  </conditionalFormatting>
  <conditionalFormatting sqref="Z6">
    <cfRule type="expression" dxfId="0" priority="1">
      <formula>IF($Z$16=1,TRUE,FALSE)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zoomScale="80" zoomScaleNormal="80" workbookViewId="0"/>
  </sheetViews>
  <sheetFormatPr defaultColWidth="12.5703125" defaultRowHeight="15.75"/>
  <cols>
    <col min="1" max="1" width="14" style="37" customWidth="1"/>
    <col min="2" max="2" width="10" style="37" customWidth="1"/>
    <col min="3" max="3" width="11.28515625" style="37" customWidth="1"/>
    <col min="4" max="4" width="15" style="37" customWidth="1"/>
    <col min="5" max="5" width="14.85546875" style="37" customWidth="1"/>
    <col min="6" max="6" width="55.7109375" style="37" customWidth="1"/>
    <col min="7" max="7" width="12.5703125" style="37" customWidth="1"/>
    <col min="8" max="16384" width="12.5703125" style="37"/>
  </cols>
  <sheetData>
    <row r="2" spans="1:9" s="43" customFormat="1" ht="38.25" customHeight="1">
      <c r="A2" s="44" t="s">
        <v>69</v>
      </c>
      <c r="B2" s="44" t="s">
        <v>71</v>
      </c>
      <c r="C2" s="44" t="s">
        <v>70</v>
      </c>
      <c r="D2" s="44" t="s">
        <v>42</v>
      </c>
      <c r="E2" s="44" t="s">
        <v>43</v>
      </c>
      <c r="F2" s="44" t="s">
        <v>44</v>
      </c>
      <c r="G2" s="44" t="s">
        <v>68</v>
      </c>
      <c r="H2" s="44" t="s">
        <v>50</v>
      </c>
    </row>
    <row r="3" spans="1:9">
      <c r="A3" s="38">
        <v>16</v>
      </c>
      <c r="B3" s="38">
        <v>19</v>
      </c>
      <c r="C3" s="38">
        <v>2000</v>
      </c>
      <c r="D3" s="38" t="s">
        <v>6</v>
      </c>
      <c r="E3" s="38" t="s">
        <v>15</v>
      </c>
      <c r="F3" s="38" t="s">
        <v>67</v>
      </c>
      <c r="G3" s="38">
        <v>3</v>
      </c>
      <c r="H3" s="38" t="s">
        <v>64</v>
      </c>
    </row>
    <row r="4" spans="1:9">
      <c r="A4" s="38">
        <v>18</v>
      </c>
      <c r="B4" s="38">
        <v>19</v>
      </c>
      <c r="C4" s="38">
        <v>2000</v>
      </c>
      <c r="D4" s="38" t="s">
        <v>54</v>
      </c>
      <c r="E4" s="38" t="s">
        <v>15</v>
      </c>
      <c r="F4" s="38" t="s">
        <v>66</v>
      </c>
      <c r="G4" s="38">
        <v>3</v>
      </c>
      <c r="H4" s="38" t="s">
        <v>64</v>
      </c>
    </row>
    <row r="5" spans="1:9">
      <c r="A5" s="38">
        <v>20</v>
      </c>
      <c r="B5" s="38">
        <v>20</v>
      </c>
      <c r="C5" s="38">
        <v>2000</v>
      </c>
      <c r="D5" s="38" t="s">
        <v>54</v>
      </c>
      <c r="E5" s="38" t="s">
        <v>15</v>
      </c>
      <c r="F5" s="38" t="s">
        <v>65</v>
      </c>
      <c r="G5" s="38">
        <v>3</v>
      </c>
      <c r="H5" s="38" t="s">
        <v>64</v>
      </c>
    </row>
    <row r="6" spans="1:9" ht="31.5">
      <c r="A6" s="38">
        <v>22</v>
      </c>
      <c r="B6" s="38">
        <v>22</v>
      </c>
      <c r="C6" s="38">
        <v>2000</v>
      </c>
      <c r="D6" s="38" t="s">
        <v>8</v>
      </c>
      <c r="E6" s="38" t="s">
        <v>18</v>
      </c>
      <c r="F6" s="38" t="s">
        <v>63</v>
      </c>
      <c r="G6" s="38">
        <v>3</v>
      </c>
      <c r="H6" s="38" t="s">
        <v>61</v>
      </c>
    </row>
    <row r="7" spans="1:9" ht="31.5">
      <c r="A7" s="38">
        <v>24</v>
      </c>
      <c r="B7" s="38">
        <v>24</v>
      </c>
      <c r="C7" s="38">
        <v>2000</v>
      </c>
      <c r="D7" s="38" t="s">
        <v>8</v>
      </c>
      <c r="E7" s="39" t="s">
        <v>17</v>
      </c>
      <c r="F7" s="38" t="s">
        <v>62</v>
      </c>
      <c r="G7" s="38">
        <v>3</v>
      </c>
      <c r="H7" s="38" t="s">
        <v>61</v>
      </c>
    </row>
    <row r="8" spans="1:9" ht="31.5">
      <c r="A8" s="38">
        <v>26</v>
      </c>
      <c r="B8" s="38">
        <v>29</v>
      </c>
      <c r="C8" s="38">
        <v>2010</v>
      </c>
      <c r="D8" s="38" t="s">
        <v>54</v>
      </c>
      <c r="E8" s="39" t="s">
        <v>17</v>
      </c>
      <c r="F8" s="38" t="s">
        <v>60</v>
      </c>
      <c r="G8" s="38">
        <v>4</v>
      </c>
      <c r="H8" s="38" t="s">
        <v>51</v>
      </c>
    </row>
    <row r="9" spans="1:9" ht="31.5">
      <c r="A9" s="42">
        <v>28</v>
      </c>
      <c r="B9" s="42">
        <v>29</v>
      </c>
      <c r="C9" s="42">
        <v>2020</v>
      </c>
      <c r="D9" s="41" t="s">
        <v>54</v>
      </c>
      <c r="E9" s="42" t="s">
        <v>17</v>
      </c>
      <c r="F9" s="41" t="s">
        <v>59</v>
      </c>
      <c r="G9" s="41">
        <v>4</v>
      </c>
      <c r="H9" s="41" t="s">
        <v>51</v>
      </c>
      <c r="I9" s="40" t="s">
        <v>58</v>
      </c>
    </row>
    <row r="10" spans="1:9" ht="31.5">
      <c r="A10" s="39">
        <v>30</v>
      </c>
      <c r="B10" s="39">
        <v>30</v>
      </c>
      <c r="C10" s="39">
        <v>2040</v>
      </c>
      <c r="D10" s="38" t="s">
        <v>54</v>
      </c>
      <c r="E10" s="39" t="s">
        <v>17</v>
      </c>
      <c r="F10" s="38" t="s">
        <v>57</v>
      </c>
      <c r="G10" s="38">
        <v>4</v>
      </c>
      <c r="H10" s="38" t="s">
        <v>51</v>
      </c>
    </row>
    <row r="11" spans="1:9" ht="31.5">
      <c r="A11" s="39">
        <v>32</v>
      </c>
      <c r="B11" s="39">
        <v>32</v>
      </c>
      <c r="C11" s="39">
        <v>2230</v>
      </c>
      <c r="D11" s="38" t="s">
        <v>54</v>
      </c>
      <c r="E11" s="39" t="s">
        <v>17</v>
      </c>
      <c r="F11" s="38" t="s">
        <v>56</v>
      </c>
      <c r="G11" s="38">
        <v>5</v>
      </c>
      <c r="H11" s="38" t="s">
        <v>51</v>
      </c>
    </row>
    <row r="12" spans="1:9" ht="31.5">
      <c r="A12" s="39">
        <v>34</v>
      </c>
      <c r="B12" s="39">
        <v>34</v>
      </c>
      <c r="C12" s="39">
        <v>2330</v>
      </c>
      <c r="D12" s="38" t="s">
        <v>54</v>
      </c>
      <c r="E12" s="39" t="s">
        <v>17</v>
      </c>
      <c r="F12" s="38" t="s">
        <v>55</v>
      </c>
      <c r="G12" s="38">
        <v>5</v>
      </c>
      <c r="H12" s="38" t="s">
        <v>51</v>
      </c>
    </row>
    <row r="13" spans="1:9" ht="31.5">
      <c r="A13" s="39">
        <v>36</v>
      </c>
      <c r="B13" s="39">
        <v>36</v>
      </c>
      <c r="C13" s="39">
        <v>2500</v>
      </c>
      <c r="D13" s="39" t="s">
        <v>6</v>
      </c>
      <c r="E13" s="39" t="s">
        <v>15</v>
      </c>
      <c r="F13" s="38" t="s">
        <v>55</v>
      </c>
      <c r="G13" s="38">
        <v>5</v>
      </c>
      <c r="H13" s="38" t="s">
        <v>51</v>
      </c>
    </row>
    <row r="14" spans="1:9" ht="31.5">
      <c r="A14" s="39">
        <v>38</v>
      </c>
      <c r="B14" s="39">
        <v>38</v>
      </c>
      <c r="C14" s="39">
        <v>2560</v>
      </c>
      <c r="D14" s="38" t="s">
        <v>54</v>
      </c>
      <c r="E14" s="39" t="s">
        <v>15</v>
      </c>
      <c r="F14" s="38" t="s">
        <v>53</v>
      </c>
      <c r="G14" s="38">
        <v>6</v>
      </c>
      <c r="H14" s="38" t="s">
        <v>51</v>
      </c>
    </row>
    <row r="15" spans="1:9" ht="31.5">
      <c r="A15" s="39">
        <v>40</v>
      </c>
      <c r="B15" s="39">
        <v>40</v>
      </c>
      <c r="C15" s="39">
        <v>2660</v>
      </c>
      <c r="D15" s="39" t="s">
        <v>6</v>
      </c>
      <c r="E15" s="39" t="s">
        <v>18</v>
      </c>
      <c r="F15" s="38" t="s">
        <v>52</v>
      </c>
      <c r="G15" s="38">
        <v>6</v>
      </c>
      <c r="H15" s="38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Normal="100" workbookViewId="0"/>
  </sheetViews>
  <sheetFormatPr defaultColWidth="12.5703125" defaultRowHeight="15.75"/>
  <cols>
    <col min="1" max="1" width="12.5703125" style="45"/>
    <col min="2" max="2" width="16.140625" style="45" customWidth="1"/>
    <col min="3" max="16384" width="12.5703125" style="45"/>
  </cols>
  <sheetData>
    <row r="2" spans="1:3" s="47" customFormat="1" ht="35.25" customHeight="1">
      <c r="A2" s="44" t="s">
        <v>28</v>
      </c>
      <c r="B2" s="44" t="s">
        <v>72</v>
      </c>
    </row>
    <row r="3" spans="1:3">
      <c r="A3" s="46">
        <v>36</v>
      </c>
      <c r="B3" s="46">
        <v>2010</v>
      </c>
    </row>
    <row r="4" spans="1:3">
      <c r="A4" s="46">
        <v>46</v>
      </c>
      <c r="B4" s="46">
        <v>2020</v>
      </c>
      <c r="C4" s="45" t="s">
        <v>97</v>
      </c>
    </row>
    <row r="5" spans="1:3">
      <c r="A5" s="46">
        <v>56</v>
      </c>
      <c r="B5" s="46">
        <v>2010</v>
      </c>
    </row>
    <row r="6" spans="1:3">
      <c r="A6" s="46">
        <v>66</v>
      </c>
      <c r="B6" s="46">
        <v>2010</v>
      </c>
    </row>
    <row r="7" spans="1:3">
      <c r="A7" s="46">
        <v>76</v>
      </c>
      <c r="B7" s="46">
        <v>2020</v>
      </c>
    </row>
    <row r="8" spans="1:3">
      <c r="A8" s="46">
        <v>86</v>
      </c>
      <c r="B8" s="46">
        <v>2010</v>
      </c>
    </row>
    <row r="9" spans="1:3">
      <c r="A9" s="46">
        <v>96</v>
      </c>
      <c r="B9" s="46">
        <v>2010</v>
      </c>
    </row>
    <row r="10" spans="1:3">
      <c r="A10" s="46">
        <v>106</v>
      </c>
      <c r="B10" s="46">
        <v>2040</v>
      </c>
    </row>
    <row r="11" spans="1:3">
      <c r="A11" s="46">
        <v>116</v>
      </c>
      <c r="B11" s="46">
        <v>2080</v>
      </c>
    </row>
    <row r="12" spans="1:3">
      <c r="A12" s="46">
        <v>126</v>
      </c>
      <c r="B12" s="46">
        <v>2120</v>
      </c>
    </row>
    <row r="13" spans="1:3">
      <c r="A13" s="46">
        <v>136</v>
      </c>
      <c r="B13" s="46">
        <v>2140</v>
      </c>
    </row>
    <row r="14" spans="1:3">
      <c r="A14" s="46">
        <v>146</v>
      </c>
      <c r="B14" s="46">
        <v>2190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zoomScale="90" zoomScaleNormal="90" workbookViewId="0"/>
  </sheetViews>
  <sheetFormatPr defaultColWidth="8.85546875" defaultRowHeight="15"/>
  <cols>
    <col min="1" max="1" width="13.5703125" style="48" customWidth="1"/>
    <col min="2" max="2" width="10" style="48" customWidth="1"/>
    <col min="3" max="3" width="14.5703125" style="48" customWidth="1"/>
    <col min="4" max="4" width="13.28515625" style="48" customWidth="1"/>
    <col min="5" max="7" width="8.85546875" style="48"/>
    <col min="8" max="8" width="32.5703125" style="48" customWidth="1"/>
    <col min="9" max="9" width="17.7109375" style="48" customWidth="1"/>
    <col min="10" max="16384" width="8.85546875" style="48"/>
  </cols>
  <sheetData>
    <row r="2" spans="1:10" s="56" customFormat="1" ht="31.5">
      <c r="A2" s="44" t="s">
        <v>82</v>
      </c>
      <c r="B2" s="44" t="s">
        <v>48</v>
      </c>
      <c r="C2" s="44" t="s">
        <v>42</v>
      </c>
      <c r="D2" s="44" t="s">
        <v>43</v>
      </c>
      <c r="E2" s="94" t="s">
        <v>44</v>
      </c>
      <c r="F2" s="95"/>
      <c r="G2" s="95"/>
      <c r="H2" s="96"/>
      <c r="I2" s="67" t="s">
        <v>81</v>
      </c>
    </row>
    <row r="3" spans="1:10" ht="27" customHeight="1">
      <c r="A3" s="50">
        <v>50.22</v>
      </c>
      <c r="B3" s="50">
        <v>2000</v>
      </c>
      <c r="C3" s="50" t="s">
        <v>9</v>
      </c>
      <c r="D3" s="50" t="s">
        <v>17</v>
      </c>
      <c r="E3" s="93" t="s">
        <v>49</v>
      </c>
      <c r="F3" s="93"/>
      <c r="G3" s="93"/>
      <c r="H3" s="93"/>
      <c r="I3" s="50" t="s">
        <v>80</v>
      </c>
    </row>
    <row r="4" spans="1:10" ht="27" customHeight="1">
      <c r="A4" s="50">
        <v>53.22</v>
      </c>
      <c r="B4" s="50">
        <v>2000</v>
      </c>
      <c r="C4" s="50" t="s">
        <v>9</v>
      </c>
      <c r="D4" s="50" t="s">
        <v>17</v>
      </c>
      <c r="E4" s="93" t="s">
        <v>49</v>
      </c>
      <c r="F4" s="93"/>
      <c r="G4" s="93"/>
      <c r="H4" s="93"/>
      <c r="I4" s="50" t="s">
        <v>80</v>
      </c>
    </row>
    <row r="5" spans="1:10">
      <c r="A5" s="50">
        <v>56.22</v>
      </c>
      <c r="B5" s="50">
        <v>2010</v>
      </c>
      <c r="C5" s="50" t="s">
        <v>9</v>
      </c>
      <c r="D5" s="50" t="s">
        <v>17</v>
      </c>
      <c r="E5" s="97" t="s">
        <v>77</v>
      </c>
      <c r="F5" s="97"/>
      <c r="G5" s="97"/>
      <c r="H5" s="97"/>
      <c r="I5" s="49" t="s">
        <v>73</v>
      </c>
    </row>
    <row r="6" spans="1:10">
      <c r="A6" s="52">
        <v>59.22</v>
      </c>
      <c r="B6" s="50">
        <v>2010</v>
      </c>
      <c r="C6" s="50" t="s">
        <v>9</v>
      </c>
      <c r="D6" s="50" t="s">
        <v>17</v>
      </c>
      <c r="E6" s="97" t="s">
        <v>77</v>
      </c>
      <c r="F6" s="97"/>
      <c r="G6" s="97"/>
      <c r="H6" s="97"/>
      <c r="I6" s="49" t="s">
        <v>73</v>
      </c>
    </row>
    <row r="7" spans="1:10" ht="29.25" customHeight="1">
      <c r="A7" s="55">
        <v>62.22</v>
      </c>
      <c r="B7" s="55">
        <v>2020</v>
      </c>
      <c r="C7" s="54" t="s">
        <v>9</v>
      </c>
      <c r="D7" s="54" t="s">
        <v>17</v>
      </c>
      <c r="E7" s="98" t="s">
        <v>49</v>
      </c>
      <c r="F7" s="98"/>
      <c r="G7" s="98"/>
      <c r="H7" s="98"/>
      <c r="I7" s="54" t="s">
        <v>73</v>
      </c>
      <c r="J7" s="53" t="s">
        <v>79</v>
      </c>
    </row>
    <row r="8" spans="1:10" ht="26.25">
      <c r="A8" s="52">
        <v>65.22</v>
      </c>
      <c r="B8" s="52">
        <v>2080</v>
      </c>
      <c r="C8" s="51" t="s">
        <v>6</v>
      </c>
      <c r="D8" s="51" t="s">
        <v>15</v>
      </c>
      <c r="E8" s="99" t="s">
        <v>78</v>
      </c>
      <c r="F8" s="100"/>
      <c r="G8" s="100"/>
      <c r="H8" s="100"/>
      <c r="I8" s="49" t="s">
        <v>73</v>
      </c>
    </row>
    <row r="9" spans="1:10" ht="26.25">
      <c r="A9" s="52">
        <v>68.22</v>
      </c>
      <c r="B9" s="52">
        <v>2090</v>
      </c>
      <c r="C9" s="51" t="s">
        <v>6</v>
      </c>
      <c r="D9" s="50" t="s">
        <v>17</v>
      </c>
      <c r="E9" s="97" t="s">
        <v>77</v>
      </c>
      <c r="F9" s="97"/>
      <c r="G9" s="97"/>
      <c r="H9" s="97"/>
      <c r="I9" s="49" t="s">
        <v>73</v>
      </c>
    </row>
    <row r="10" spans="1:10" ht="25.5">
      <c r="A10" s="52">
        <v>71.22</v>
      </c>
      <c r="B10" s="52">
        <v>2160</v>
      </c>
      <c r="C10" s="51" t="s">
        <v>6</v>
      </c>
      <c r="D10" s="50" t="s">
        <v>17</v>
      </c>
      <c r="E10" s="93" t="s">
        <v>76</v>
      </c>
      <c r="F10" s="93"/>
      <c r="G10" s="93"/>
      <c r="H10" s="93"/>
      <c r="I10" s="49" t="s">
        <v>73</v>
      </c>
    </row>
    <row r="11" spans="1:10" ht="27.75" customHeight="1">
      <c r="A11" s="52">
        <v>74.22</v>
      </c>
      <c r="B11" s="52">
        <v>2210</v>
      </c>
      <c r="C11" s="50" t="s">
        <v>9</v>
      </c>
      <c r="D11" s="50" t="s">
        <v>17</v>
      </c>
      <c r="E11" s="93" t="s">
        <v>75</v>
      </c>
      <c r="F11" s="93"/>
      <c r="G11" s="93"/>
      <c r="H11" s="93"/>
      <c r="I11" s="49" t="s">
        <v>73</v>
      </c>
    </row>
    <row r="12" spans="1:10">
      <c r="A12" s="52">
        <v>77.22</v>
      </c>
      <c r="B12" s="52">
        <v>2200</v>
      </c>
      <c r="C12" s="51" t="s">
        <v>7</v>
      </c>
      <c r="D12" s="50" t="s">
        <v>17</v>
      </c>
      <c r="E12" s="93" t="s">
        <v>74</v>
      </c>
      <c r="F12" s="93"/>
      <c r="G12" s="93"/>
      <c r="H12" s="93"/>
      <c r="I12" s="49" t="s">
        <v>73</v>
      </c>
    </row>
    <row r="13" spans="1:10" ht="25.5">
      <c r="A13" s="52">
        <v>80.22</v>
      </c>
      <c r="B13" s="52">
        <v>2250</v>
      </c>
      <c r="C13" s="51" t="s">
        <v>6</v>
      </c>
      <c r="D13" s="50" t="s">
        <v>17</v>
      </c>
      <c r="E13" s="93" t="s">
        <v>74</v>
      </c>
      <c r="F13" s="93"/>
      <c r="G13" s="93"/>
      <c r="H13" s="93"/>
      <c r="I13" s="49" t="s">
        <v>73</v>
      </c>
    </row>
  </sheetData>
  <mergeCells count="12">
    <mergeCell ref="E11:H11"/>
    <mergeCell ref="E12:H12"/>
    <mergeCell ref="E13:H13"/>
    <mergeCell ref="E2:H2"/>
    <mergeCell ref="E3:H3"/>
    <mergeCell ref="E4:H4"/>
    <mergeCell ref="E5:H5"/>
    <mergeCell ref="E6:H6"/>
    <mergeCell ref="E7:H7"/>
    <mergeCell ref="E8:H8"/>
    <mergeCell ref="E9:H9"/>
    <mergeCell ref="E10:H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zoomScale="90" zoomScaleNormal="90" workbookViewId="0"/>
  </sheetViews>
  <sheetFormatPr defaultColWidth="12.42578125" defaultRowHeight="12.75"/>
  <cols>
    <col min="1" max="1" width="10.140625" style="57" customWidth="1"/>
    <col min="2" max="2" width="8.7109375" style="57" customWidth="1"/>
    <col min="3" max="3" width="11.28515625" style="57" customWidth="1"/>
    <col min="4" max="4" width="14.85546875" style="57" customWidth="1"/>
    <col min="5" max="5" width="47.28515625" style="57" customWidth="1"/>
    <col min="6" max="6" width="5.5703125" style="57" customWidth="1"/>
    <col min="7" max="7" width="3.42578125" style="57" hidden="1" customWidth="1"/>
    <col min="8" max="8" width="1.28515625" style="57" hidden="1" customWidth="1"/>
    <col min="9" max="9" width="11.140625" style="57" customWidth="1"/>
    <col min="10" max="10" width="14.42578125" style="57" customWidth="1"/>
    <col min="11" max="16384" width="12.42578125" style="57"/>
  </cols>
  <sheetData>
    <row r="2" spans="1:10" ht="25.5">
      <c r="A2" s="68" t="s">
        <v>96</v>
      </c>
      <c r="B2" s="68" t="s">
        <v>48</v>
      </c>
      <c r="C2" s="68" t="s">
        <v>42</v>
      </c>
      <c r="D2" s="68" t="s">
        <v>43</v>
      </c>
      <c r="E2" s="107" t="s">
        <v>44</v>
      </c>
      <c r="F2" s="107"/>
      <c r="G2" s="107"/>
      <c r="H2" s="107"/>
      <c r="I2" s="68" t="s">
        <v>81</v>
      </c>
      <c r="J2" s="63"/>
    </row>
    <row r="3" spans="1:10">
      <c r="A3" s="62">
        <v>11.68</v>
      </c>
      <c r="B3" s="62">
        <v>2020</v>
      </c>
      <c r="C3" s="62" t="s">
        <v>9</v>
      </c>
      <c r="D3" s="62" t="s">
        <v>18</v>
      </c>
      <c r="E3" s="108" t="s">
        <v>92</v>
      </c>
      <c r="F3" s="108"/>
      <c r="G3" s="108"/>
      <c r="H3" s="108"/>
      <c r="I3" s="60" t="s">
        <v>73</v>
      </c>
      <c r="J3" s="63"/>
    </row>
    <row r="4" spans="1:10">
      <c r="A4" s="62">
        <v>21.68</v>
      </c>
      <c r="B4" s="62">
        <v>2020</v>
      </c>
      <c r="C4" s="62" t="s">
        <v>9</v>
      </c>
      <c r="D4" s="62" t="s">
        <v>18</v>
      </c>
      <c r="E4" s="108" t="s">
        <v>92</v>
      </c>
      <c r="F4" s="108"/>
      <c r="G4" s="108"/>
      <c r="H4" s="108"/>
      <c r="I4" s="60" t="s">
        <v>73</v>
      </c>
      <c r="J4" s="63"/>
    </row>
    <row r="5" spans="1:10">
      <c r="A5" s="62">
        <v>31.68</v>
      </c>
      <c r="B5" s="62">
        <v>2020</v>
      </c>
      <c r="C5" s="62" t="s">
        <v>9</v>
      </c>
      <c r="D5" s="62" t="s">
        <v>18</v>
      </c>
      <c r="E5" s="108" t="s">
        <v>92</v>
      </c>
      <c r="F5" s="108"/>
      <c r="G5" s="108"/>
      <c r="H5" s="108"/>
      <c r="I5" s="60" t="s">
        <v>73</v>
      </c>
      <c r="J5" s="63"/>
    </row>
    <row r="6" spans="1:10" ht="25.5">
      <c r="A6" s="62">
        <v>41.68</v>
      </c>
      <c r="B6" s="62">
        <v>2010</v>
      </c>
      <c r="C6" s="62" t="s">
        <v>7</v>
      </c>
      <c r="D6" s="62" t="s">
        <v>15</v>
      </c>
      <c r="E6" s="108" t="s">
        <v>95</v>
      </c>
      <c r="F6" s="108"/>
      <c r="G6" s="108"/>
      <c r="H6" s="108"/>
      <c r="I6" s="60" t="s">
        <v>73</v>
      </c>
      <c r="J6" s="63"/>
    </row>
    <row r="7" spans="1:10" ht="30.75" customHeight="1">
      <c r="A7" s="66">
        <v>51.68</v>
      </c>
      <c r="B7" s="66">
        <v>2020</v>
      </c>
      <c r="C7" s="66" t="s">
        <v>9</v>
      </c>
      <c r="D7" s="66" t="s">
        <v>17</v>
      </c>
      <c r="E7" s="105" t="s">
        <v>49</v>
      </c>
      <c r="F7" s="105"/>
      <c r="G7" s="105"/>
      <c r="H7" s="105"/>
      <c r="I7" s="66" t="s">
        <v>73</v>
      </c>
      <c r="J7" s="65" t="s">
        <v>79</v>
      </c>
    </row>
    <row r="8" spans="1:10" ht="29.25" customHeight="1">
      <c r="A8" s="62">
        <v>61.68</v>
      </c>
      <c r="B8" s="62">
        <v>2080</v>
      </c>
      <c r="C8" s="64" t="s">
        <v>9</v>
      </c>
      <c r="D8" s="62" t="s">
        <v>15</v>
      </c>
      <c r="E8" s="106" t="s">
        <v>94</v>
      </c>
      <c r="F8" s="106"/>
      <c r="G8" s="106"/>
      <c r="H8" s="106"/>
      <c r="I8" s="60" t="s">
        <v>90</v>
      </c>
      <c r="J8" s="63"/>
    </row>
    <row r="9" spans="1:10" ht="29.25" customHeight="1">
      <c r="A9" s="62">
        <v>71.680000000000007</v>
      </c>
      <c r="B9" s="62">
        <v>2080</v>
      </c>
      <c r="C9" s="64" t="s">
        <v>9</v>
      </c>
      <c r="D9" s="62" t="s">
        <v>15</v>
      </c>
      <c r="E9" s="106" t="s">
        <v>94</v>
      </c>
      <c r="F9" s="106"/>
      <c r="G9" s="106"/>
      <c r="H9" s="106"/>
      <c r="I9" s="60" t="s">
        <v>90</v>
      </c>
      <c r="J9" s="63"/>
    </row>
    <row r="10" spans="1:10" ht="25.5">
      <c r="A10" s="62">
        <v>81.680000000000007</v>
      </c>
      <c r="B10" s="62">
        <v>2150</v>
      </c>
      <c r="C10" s="64" t="s">
        <v>7</v>
      </c>
      <c r="D10" s="62" t="s">
        <v>15</v>
      </c>
      <c r="E10" s="101" t="s">
        <v>93</v>
      </c>
      <c r="F10" s="101"/>
      <c r="G10" s="101"/>
      <c r="H10" s="101"/>
      <c r="I10" s="60" t="s">
        <v>90</v>
      </c>
      <c r="J10" s="63"/>
    </row>
    <row r="11" spans="1:10" ht="25.5">
      <c r="A11" s="62">
        <v>91.68</v>
      </c>
      <c r="B11" s="62">
        <v>2200</v>
      </c>
      <c r="C11" s="62" t="s">
        <v>9</v>
      </c>
      <c r="D11" s="62" t="s">
        <v>19</v>
      </c>
      <c r="E11" s="101" t="s">
        <v>92</v>
      </c>
      <c r="F11" s="101"/>
      <c r="G11" s="101"/>
      <c r="H11" s="101"/>
      <c r="I11" s="60" t="s">
        <v>90</v>
      </c>
      <c r="J11" s="63"/>
    </row>
    <row r="12" spans="1:10" ht="25.5">
      <c r="A12" s="62">
        <v>101.68</v>
      </c>
      <c r="B12" s="62">
        <v>2290</v>
      </c>
      <c r="C12" s="62" t="s">
        <v>9</v>
      </c>
      <c r="D12" s="62" t="s">
        <v>19</v>
      </c>
      <c r="E12" s="101" t="s">
        <v>91</v>
      </c>
      <c r="F12" s="101"/>
      <c r="G12" s="101"/>
      <c r="H12" s="101"/>
      <c r="I12" s="60" t="s">
        <v>90</v>
      </c>
      <c r="J12" s="63"/>
    </row>
    <row r="13" spans="1:10" ht="25.5">
      <c r="A13" s="62">
        <v>111.68</v>
      </c>
      <c r="B13" s="62">
        <v>2460</v>
      </c>
      <c r="C13" s="64" t="s">
        <v>6</v>
      </c>
      <c r="D13" s="62" t="s">
        <v>19</v>
      </c>
      <c r="E13" s="101" t="s">
        <v>89</v>
      </c>
      <c r="F13" s="101"/>
      <c r="G13" s="101"/>
      <c r="H13" s="101"/>
      <c r="I13" s="60" t="s">
        <v>85</v>
      </c>
      <c r="J13" s="63"/>
    </row>
    <row r="14" spans="1:10" ht="25.5">
      <c r="A14" s="60">
        <v>121.68</v>
      </c>
      <c r="B14" s="60">
        <v>2600</v>
      </c>
      <c r="C14" s="61" t="s">
        <v>8</v>
      </c>
      <c r="D14" s="62" t="s">
        <v>19</v>
      </c>
      <c r="E14" s="102" t="s">
        <v>88</v>
      </c>
      <c r="F14" s="103"/>
      <c r="G14" s="103"/>
      <c r="H14" s="104"/>
      <c r="I14" s="60" t="s">
        <v>85</v>
      </c>
      <c r="J14" s="59" t="s">
        <v>87</v>
      </c>
    </row>
    <row r="15" spans="1:10" ht="43.5" customHeight="1">
      <c r="A15" s="60">
        <v>131.68</v>
      </c>
      <c r="B15" s="60">
        <v>3070</v>
      </c>
      <c r="C15" s="61" t="s">
        <v>9</v>
      </c>
      <c r="D15" s="60" t="s">
        <v>19</v>
      </c>
      <c r="E15" s="102" t="s">
        <v>86</v>
      </c>
      <c r="F15" s="103"/>
      <c r="G15" s="103"/>
      <c r="H15" s="104"/>
      <c r="I15" s="60" t="s">
        <v>85</v>
      </c>
      <c r="J15" s="59" t="s">
        <v>84</v>
      </c>
    </row>
    <row r="17" spans="1:3">
      <c r="A17" s="58" t="s">
        <v>83</v>
      </c>
      <c r="B17" s="58"/>
      <c r="C17" s="58"/>
    </row>
  </sheetData>
  <mergeCells count="14">
    <mergeCell ref="E2:H2"/>
    <mergeCell ref="E3:H3"/>
    <mergeCell ref="E4:H4"/>
    <mergeCell ref="E5:H5"/>
    <mergeCell ref="E6:H6"/>
    <mergeCell ref="E12:H12"/>
    <mergeCell ref="E13:H13"/>
    <mergeCell ref="E14:H14"/>
    <mergeCell ref="E15:H15"/>
    <mergeCell ref="E7:H7"/>
    <mergeCell ref="E8:H8"/>
    <mergeCell ref="E9:H9"/>
    <mergeCell ref="E10:H10"/>
    <mergeCell ref="E11:H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zoomScale="70" zoomScaleNormal="70" workbookViewId="0">
      <selection activeCell="A2" sqref="A2"/>
    </sheetView>
  </sheetViews>
  <sheetFormatPr defaultRowHeight="12.75"/>
  <cols>
    <col min="1" max="1" width="18.5703125" customWidth="1"/>
    <col min="2" max="2" width="24.28515625" customWidth="1"/>
    <col min="3" max="3" width="14.5703125" customWidth="1"/>
    <col min="4" max="4" width="17" customWidth="1"/>
    <col min="5" max="5" width="54.140625" customWidth="1"/>
    <col min="6" max="6" width="24.5703125" customWidth="1"/>
  </cols>
  <sheetData>
    <row r="2" spans="1:6" ht="20.25">
      <c r="A2" s="78"/>
      <c r="B2" s="78"/>
      <c r="C2" s="78"/>
      <c r="D2" s="78"/>
      <c r="E2" s="78"/>
      <c r="F2" s="78"/>
    </row>
    <row r="3" spans="1:6" ht="40.5">
      <c r="A3" s="80" t="s">
        <v>29</v>
      </c>
      <c r="B3" s="80" t="s">
        <v>40</v>
      </c>
      <c r="C3" s="80" t="s">
        <v>42</v>
      </c>
      <c r="D3" s="80" t="s">
        <v>43</v>
      </c>
      <c r="E3" s="80" t="s">
        <v>44</v>
      </c>
      <c r="F3" s="80" t="s">
        <v>50</v>
      </c>
    </row>
    <row r="4" spans="1:6" ht="40.5">
      <c r="A4" s="77">
        <v>100</v>
      </c>
      <c r="B4" s="77">
        <v>2010</v>
      </c>
      <c r="C4" s="76" t="s">
        <v>9</v>
      </c>
      <c r="D4" s="76" t="s">
        <v>17</v>
      </c>
      <c r="E4" s="79" t="s">
        <v>102</v>
      </c>
      <c r="F4" s="76" t="s">
        <v>101</v>
      </c>
    </row>
    <row r="5" spans="1:6" ht="40.5">
      <c r="A5" s="77">
        <v>120</v>
      </c>
      <c r="B5" s="77">
        <v>2020</v>
      </c>
      <c r="C5" s="76" t="s">
        <v>9</v>
      </c>
      <c r="D5" s="76" t="s">
        <v>17</v>
      </c>
      <c r="E5" s="79" t="s">
        <v>103</v>
      </c>
      <c r="F5" s="76" t="s">
        <v>101</v>
      </c>
    </row>
    <row r="6" spans="1:6" ht="40.5">
      <c r="A6" s="77">
        <v>130</v>
      </c>
      <c r="B6" s="77">
        <v>2020</v>
      </c>
      <c r="C6" s="76" t="s">
        <v>9</v>
      </c>
      <c r="D6" s="76" t="s">
        <v>17</v>
      </c>
      <c r="E6" s="79" t="s">
        <v>103</v>
      </c>
      <c r="F6" s="76" t="s">
        <v>101</v>
      </c>
    </row>
    <row r="7" spans="1:6" ht="40.5">
      <c r="A7" s="77">
        <v>140</v>
      </c>
      <c r="B7" s="77">
        <v>2020</v>
      </c>
      <c r="C7" s="76" t="s">
        <v>9</v>
      </c>
      <c r="D7" s="76" t="s">
        <v>17</v>
      </c>
      <c r="E7" s="79" t="s">
        <v>103</v>
      </c>
      <c r="F7" s="76" t="s">
        <v>101</v>
      </c>
    </row>
    <row r="8" spans="1:6" ht="40.5">
      <c r="A8" s="77">
        <v>150</v>
      </c>
      <c r="B8" s="77">
        <v>2010</v>
      </c>
      <c r="C8" s="76" t="s">
        <v>9</v>
      </c>
      <c r="D8" s="76" t="s">
        <v>17</v>
      </c>
      <c r="E8" s="79" t="s">
        <v>102</v>
      </c>
      <c r="F8" s="76" t="s">
        <v>101</v>
      </c>
    </row>
    <row r="9" spans="1:6" ht="40.5">
      <c r="A9" s="77">
        <v>160</v>
      </c>
      <c r="B9" s="77">
        <v>2010</v>
      </c>
      <c r="C9" s="76" t="s">
        <v>9</v>
      </c>
      <c r="D9" s="76" t="s">
        <v>17</v>
      </c>
      <c r="E9" s="79" t="s">
        <v>102</v>
      </c>
      <c r="F9" s="76" t="s">
        <v>101</v>
      </c>
    </row>
    <row r="10" spans="1:6" ht="40.5">
      <c r="A10" s="77">
        <v>170</v>
      </c>
      <c r="B10" s="77">
        <v>2010</v>
      </c>
      <c r="C10" s="76" t="s">
        <v>9</v>
      </c>
      <c r="D10" s="76" t="s">
        <v>17</v>
      </c>
      <c r="E10" s="79" t="s">
        <v>102</v>
      </c>
      <c r="F10" s="76" t="s">
        <v>101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"/>
  <sheetViews>
    <sheetView workbookViewId="0"/>
  </sheetViews>
  <sheetFormatPr defaultColWidth="14.42578125" defaultRowHeight="15.75" customHeight="1"/>
  <sheetData>
    <row r="1" spans="1:1" ht="15.75" customHeight="1">
      <c r="A1" t="e">
        <f>ModelSheet=#REF!</f>
        <v>#NAME?</v>
      </c>
    </row>
    <row r="2" spans="1:1" ht="15.75" customHeight="1">
      <c r="A2" t="e">
        <f>OpenSolver_AdjNum=0</f>
        <v>#NAME?</v>
      </c>
    </row>
    <row r="3" spans="1:1" ht="15.75" customHeight="1">
      <c r="A3" t="e">
        <f>OpenSolver_ChosenSolver=Google</f>
        <v>#NAME?</v>
      </c>
    </row>
    <row r="4" spans="1:1" ht="15.75" customHeight="1">
      <c r="A4" t="e">
        <f>OpenSolver_FastBuild=0</f>
        <v>#NAME?</v>
      </c>
    </row>
    <row r="5" spans="1:1" ht="15.75" customHeight="1">
      <c r="A5" t="e">
        <f>OpenSolver_LinearityCheck=1</f>
        <v>#NAME?</v>
      </c>
    </row>
    <row r="6" spans="1:1" ht="15.75" customHeight="1">
      <c r="A6" t="e">
        <f>solver_neg=1</f>
        <v>#NAME?</v>
      </c>
    </row>
    <row r="7" spans="1:1" ht="15.75" customHeight="1">
      <c r="A7" t="e">
        <f>solver_num=0</f>
        <v>#NAME?</v>
      </c>
    </row>
    <row r="8" spans="1:1" ht="15.75" customHeight="1">
      <c r="A8" t="e">
        <f>solver_sho=1</f>
        <v>#NAME?</v>
      </c>
    </row>
    <row r="9" spans="1:1" ht="15.75" customHeight="1">
      <c r="A9" t="e">
        <f>solver_typ=2</f>
        <v>#NAME?</v>
      </c>
    </row>
    <row r="10" spans="1:1" ht="15.75" customHeight="1">
      <c r="A10" t="e">
        <f>solver_val=0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Sheet</vt:lpstr>
      <vt:lpstr>Sensitivity Analysis of D.Fiber</vt:lpstr>
      <vt:lpstr>Sensitivity Analysis of Protein</vt:lpstr>
      <vt:lpstr>Sensitivity Analysis of Fat</vt:lpstr>
      <vt:lpstr>Sensitivity Analysis of Sugar</vt:lpstr>
      <vt:lpstr>Sensitivity Analysis of Carbs</vt:lpstr>
      <vt:lpstr>__OpenSolver__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modified xsi:type="dcterms:W3CDTF">2018-12-07T14:00:21Z</dcterms:modified>
</cp:coreProperties>
</file>