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tyapadia/Documents/Personal/Aditya/Equity Research/NVO/"/>
    </mc:Choice>
  </mc:AlternateContent>
  <xr:revisionPtr revIDLastSave="0" documentId="13_ncr:9_{017852A7-4656-ED46-83EC-A0A289CE7936}" xr6:coauthVersionLast="47" xr6:coauthVersionMax="47" xr10:uidLastSave="{00000000-0000-0000-0000-000000000000}"/>
  <bookViews>
    <workbookView xWindow="28800" yWindow="-11100" windowWidth="38400" windowHeight="19880" activeTab="7" xr2:uid="{7618EBD4-23FF-194F-80A8-58725779F890}"/>
  </bookViews>
  <sheets>
    <sheet name="IS" sheetId="1" r:id="rId1"/>
    <sheet name="BS" sheetId="2" r:id="rId2"/>
    <sheet name="CF" sheetId="3" r:id="rId3"/>
    <sheet name="Summary" sheetId="6" r:id="rId4"/>
    <sheet name="DDM Valuation" sheetId="8" r:id="rId5"/>
    <sheet name="FCF Valuation" sheetId="9" r:id="rId6"/>
    <sheet name="Notes" sheetId="5" r:id="rId7"/>
    <sheet name="Supp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9" l="1"/>
  <c r="B13" i="9"/>
  <c r="N11" i="9"/>
  <c r="N10" i="9"/>
  <c r="H11" i="9"/>
  <c r="I11" i="9" s="1"/>
  <c r="J11" i="9" s="1"/>
  <c r="K11" i="9" s="1"/>
  <c r="L11" i="9" s="1"/>
  <c r="M11" i="9" s="1"/>
  <c r="G11" i="9"/>
  <c r="M10" i="9"/>
  <c r="L10" i="9"/>
  <c r="K10" i="9"/>
  <c r="J10" i="9"/>
  <c r="I10" i="9"/>
  <c r="H10" i="9"/>
  <c r="G10" i="9"/>
  <c r="F4" i="9"/>
  <c r="B5" i="9"/>
  <c r="B4" i="9"/>
  <c r="B3" i="9"/>
  <c r="F10" i="9"/>
  <c r="E10" i="9"/>
  <c r="D10" i="9"/>
  <c r="C10" i="9"/>
  <c r="F71" i="1"/>
  <c r="E71" i="1"/>
  <c r="D71" i="1"/>
  <c r="C71" i="1"/>
  <c r="B71" i="1"/>
  <c r="B68" i="1" a="1"/>
  <c r="B68" i="1" s="1"/>
  <c r="B2" i="8"/>
  <c r="B3" i="8"/>
  <c r="K11" i="8" s="1"/>
  <c r="B4" i="8"/>
  <c r="N11" i="8" s="1"/>
  <c r="F11" i="8"/>
  <c r="E11" i="8"/>
  <c r="D11" i="8"/>
  <c r="C11" i="8"/>
  <c r="F70" i="1"/>
  <c r="E70" i="1"/>
  <c r="D70" i="1"/>
  <c r="C70" i="1"/>
  <c r="B70" i="1"/>
  <c r="F69" i="1"/>
  <c r="E69" i="1"/>
  <c r="D69" i="1"/>
  <c r="C69" i="1"/>
  <c r="B69" i="1"/>
  <c r="E82" i="1"/>
  <c r="F80" i="1"/>
  <c r="E80" i="1"/>
  <c r="D80" i="1"/>
  <c r="C80" i="1"/>
  <c r="B80" i="1"/>
  <c r="F79" i="1"/>
  <c r="E79" i="1"/>
  <c r="D79" i="1"/>
  <c r="C79" i="1"/>
  <c r="B79" i="1"/>
  <c r="F77" i="1"/>
  <c r="E77" i="1"/>
  <c r="D77" i="1"/>
  <c r="C77" i="1"/>
  <c r="B77" i="1"/>
  <c r="C76" i="1"/>
  <c r="D76" i="1"/>
  <c r="E76" i="1"/>
  <c r="F76" i="1"/>
  <c r="F75" i="1"/>
  <c r="E75" i="1"/>
  <c r="D75" i="1"/>
  <c r="C75" i="1"/>
  <c r="B75" i="1"/>
  <c r="F36" i="1"/>
  <c r="E36" i="1"/>
  <c r="D36" i="1"/>
  <c r="C36" i="1"/>
  <c r="F56" i="1"/>
  <c r="E56" i="1"/>
  <c r="D56" i="1"/>
  <c r="C56" i="1"/>
  <c r="F36" i="6"/>
  <c r="E36" i="6"/>
  <c r="D36" i="6"/>
  <c r="C36" i="6"/>
  <c r="B36" i="6"/>
  <c r="F47" i="6"/>
  <c r="E47" i="6"/>
  <c r="D47" i="6"/>
  <c r="C47" i="6"/>
  <c r="F49" i="6"/>
  <c r="E49" i="6"/>
  <c r="D49" i="6"/>
  <c r="C49" i="6"/>
  <c r="F43" i="6"/>
  <c r="E43" i="6"/>
  <c r="D43" i="6"/>
  <c r="C43" i="6"/>
  <c r="C81" i="1"/>
  <c r="C82" i="1" s="1"/>
  <c r="D81" i="1"/>
  <c r="D82" i="1" s="1"/>
  <c r="E81" i="1"/>
  <c r="F81" i="1"/>
  <c r="F82" i="1" s="1"/>
  <c r="B81" i="1"/>
  <c r="B82" i="1" s="1"/>
  <c r="F59" i="1"/>
  <c r="E59" i="1"/>
  <c r="D59" i="1"/>
  <c r="C59" i="1"/>
  <c r="F4" i="1"/>
  <c r="E4" i="1"/>
  <c r="D4" i="1"/>
  <c r="C4" i="1"/>
  <c r="F2" i="1"/>
  <c r="E2" i="1"/>
  <c r="D2" i="1"/>
  <c r="C2" i="1"/>
  <c r="M11" i="8" l="1"/>
  <c r="L11" i="8"/>
  <c r="J11" i="8"/>
  <c r="I11" i="8"/>
  <c r="H11" i="8"/>
  <c r="G11" i="8"/>
  <c r="G12" i="8" s="1"/>
  <c r="H12" i="8" s="1"/>
  <c r="I12" i="8" l="1"/>
  <c r="J12" i="8" s="1"/>
  <c r="K12" i="8" s="1"/>
  <c r="L12" i="8" s="1"/>
  <c r="M12" i="8" s="1"/>
  <c r="N12" i="8" s="1"/>
  <c r="B14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<sst xmlns="http://schemas.openxmlformats.org/spreadsheetml/2006/main" count="1400" uniqueCount="419">
  <si>
    <t>NVO_income-statement_Annual_As_Originally_Reported</t>
  </si>
  <si>
    <t>2020</t>
  </si>
  <si>
    <t>2021</t>
  </si>
  <si>
    <t>2022</t>
  </si>
  <si>
    <t>2023</t>
  </si>
  <si>
    <t>2024</t>
  </si>
  <si>
    <t>TTM</t>
  </si>
  <si>
    <t>Gross Profit</t>
  </si>
  <si>
    <t/>
  </si>
  <si>
    <t xml:space="preserve">    Total Revenue</t>
  </si>
  <si>
    <t xml:space="preserve">        Business Revenue</t>
  </si>
  <si>
    <t xml:space="preserve">        Sales Return and Allowances/Discounts</t>
  </si>
  <si>
    <t xml:space="preserve">    Cost of Revenue</t>
  </si>
  <si>
    <t xml:space="preserve">        Cost of Goods and Services</t>
  </si>
  <si>
    <t>Operating Income/Expenses</t>
  </si>
  <si>
    <t xml:space="preserve">    Selling, General and Administrative Expenses</t>
  </si>
  <si>
    <t xml:space="preserve">        General and Administrative Expenses</t>
  </si>
  <si>
    <t xml:space="preserve">        Selling and Marketing Expenses</t>
  </si>
  <si>
    <t xml:space="preserve">    Research and Development Expenses</t>
  </si>
  <si>
    <t xml:space="preserve">    Other Income/Expense, Operating</t>
  </si>
  <si>
    <t xml:space="preserve">        Other Income, Operating</t>
  </si>
  <si>
    <t>Total Operating Profit/Loss</t>
  </si>
  <si>
    <t>Non-Operating Income/Expense, Total</t>
  </si>
  <si>
    <t xml:space="preserve">    Total Net Finance Income/Expense</t>
  </si>
  <si>
    <t xml:space="preserve">        Net Interest Income/Expense</t>
  </si>
  <si>
    <t xml:space="preserve">            Interest Expense Net of Capitalized Interest</t>
  </si>
  <si>
    <t xml:space="preserve">            Interest Income</t>
  </si>
  <si>
    <t xml:space="preserve">        Other Finance Income/Expenses</t>
  </si>
  <si>
    <t xml:space="preserve">            Other Finance Expenses</t>
  </si>
  <si>
    <t xml:space="preserve">    Net Investment Income</t>
  </si>
  <si>
    <t xml:space="preserve">        Gain/Loss on Investments and Other Financial Instruments</t>
  </si>
  <si>
    <t xml:space="preserve">        Income from Associates, JointVentures and Other Participating Interests</t>
  </si>
  <si>
    <t xml:space="preserve">            Share of Profit and Interest from Associates</t>
  </si>
  <si>
    <t xml:space="preserve">        Gain/Loss on Foreign Currency Exchange</t>
  </si>
  <si>
    <t xml:space="preserve">        Gain/Loss on Derivatives</t>
  </si>
  <si>
    <t>Pretax Income</t>
  </si>
  <si>
    <t>Provision for Income Tax</t>
  </si>
  <si>
    <t>Net Income before Extraordinary Items and Discontinued Operations</t>
  </si>
  <si>
    <t>Net Income after Extraordinary Items and Discontinued Operations</t>
  </si>
  <si>
    <t>Net Income after Non-Controlling/Minority Interests</t>
  </si>
  <si>
    <t>Net Income Available to Common Stockholders</t>
  </si>
  <si>
    <t>Diluted Net Income Available to Common Stockholders</t>
  </si>
  <si>
    <t>Income Statement Supplemental Section</t>
  </si>
  <si>
    <t xml:space="preserve">    Reported Normalized and Operating Income/Expense Supplemental Section</t>
  </si>
  <si>
    <t xml:space="preserve">        Total Revenue as Reported, Supplemental</t>
  </si>
  <si>
    <t xml:space="preserve">        Reported Total Operating Profit/Loss</t>
  </si>
  <si>
    <t xml:space="preserve">        Reported Effective Tax Rate</t>
  </si>
  <si>
    <t xml:space="preserve">        Reported Normalized EBITDA</t>
  </si>
  <si>
    <t xml:space="preserve">    Operating Income/Expense, Supplemental Section</t>
  </si>
  <si>
    <t xml:space="preserve">        Depreciation, Amortization and Depletion, Supplemental</t>
  </si>
  <si>
    <t xml:space="preserve">            Depreciation and Amortization, Supplemental</t>
  </si>
  <si>
    <t xml:space="preserve">                Depreciation, Supplemental</t>
  </si>
  <si>
    <t xml:space="preserve">                Amortization, Supplemental</t>
  </si>
  <si>
    <t>Basic EPS</t>
  </si>
  <si>
    <t xml:space="preserve">    Basic EPS from Continuing Operations</t>
  </si>
  <si>
    <t>Diluted EPS</t>
  </si>
  <si>
    <t xml:space="preserve">    Diluted EPS from Continuing Operations</t>
  </si>
  <si>
    <t>Basic Weighted Average Shares Outstanding</t>
  </si>
  <si>
    <t>Diluted Weighted Average Shares Outstanding</t>
  </si>
  <si>
    <t>Total Dividend Per Share</t>
  </si>
  <si>
    <t xml:space="preserve">    Regular Dividend Per Share Calc</t>
  </si>
  <si>
    <t>Basic WASO</t>
  </si>
  <si>
    <t>Diluted WASO</t>
  </si>
  <si>
    <t>Fiscal year ends in Dec 31 | DKK</t>
  </si>
  <si>
    <t>NVO_balance-sheet_Annual_As_Originally_Reported</t>
  </si>
  <si>
    <t>Total Assets</t>
  </si>
  <si>
    <t xml:space="preserve">    Total Current Assets</t>
  </si>
  <si>
    <t xml:space="preserve">        Cash, Cash Equivalents and Short Term Investments</t>
  </si>
  <si>
    <t xml:space="preserve">            Cash and Cash Equivalents</t>
  </si>
  <si>
    <t xml:space="preserve">                Cash</t>
  </si>
  <si>
    <t xml:space="preserve">            Short Term Investments</t>
  </si>
  <si>
    <t xml:space="preserve">                Other Short Term Investments</t>
  </si>
  <si>
    <t xml:space="preserve">        Derivative Investment and Hedging Assets, Current</t>
  </si>
  <si>
    <t xml:space="preserve">        Inventories</t>
  </si>
  <si>
    <t xml:space="preserve">            Raw Materials, Consumables and Supplies</t>
  </si>
  <si>
    <t xml:space="preserve">            Work-in-Process</t>
  </si>
  <si>
    <t xml:space="preserve">            Finished Goods and Merchandise</t>
  </si>
  <si>
    <t xml:space="preserve">            Inventory Allowance/Adjustments</t>
  </si>
  <si>
    <t xml:space="preserve">        Trade and Other Receivables, Current</t>
  </si>
  <si>
    <t xml:space="preserve">            Trade/Accounts Receivable, Current</t>
  </si>
  <si>
    <t xml:space="preserve">                Gross Trade/Accounts Receivable, Current</t>
  </si>
  <si>
    <t xml:space="preserve">                Allowance/Adjustments for Trade/Accounts Receivable, Current</t>
  </si>
  <si>
    <t xml:space="preserve">            Taxes Receivable, Current</t>
  </si>
  <si>
    <t xml:space="preserve">            Other Receivables, Current</t>
  </si>
  <si>
    <t xml:space="preserve">    Total Non-Current Assets</t>
  </si>
  <si>
    <t xml:space="preserve">        Net Property, Plant and Equipment</t>
  </si>
  <si>
    <t xml:space="preserve">            Gross Property, Plant and Equipment</t>
  </si>
  <si>
    <t xml:space="preserve">                Properties</t>
  </si>
  <si>
    <t xml:space="preserve">                Machinery, Furniture and Equipment</t>
  </si>
  <si>
    <t xml:space="preserve">                    Plant and Machinery</t>
  </si>
  <si>
    <t xml:space="preserve">                Construction in Progress and Advance Payments</t>
  </si>
  <si>
    <t xml:space="preserve">                Other Property, Plant and Equipment</t>
  </si>
  <si>
    <t xml:space="preserve">            Accumulated Depreciation and Impairment</t>
  </si>
  <si>
    <t xml:space="preserve">                Accumulated Depreciation</t>
  </si>
  <si>
    <t xml:space="preserve">                    Accumulated Depreciation of Properties</t>
  </si>
  <si>
    <t xml:space="preserve">                    Accumulated Depreciation of Machinery, Furniture and Equipment</t>
  </si>
  <si>
    <t xml:space="preserve">                        Accumulated Depreciation of Plant and Machinery</t>
  </si>
  <si>
    <t xml:space="preserve">                    Accumulated Depreciation of Construction in Progress</t>
  </si>
  <si>
    <t xml:space="preserve">                    Accumulated Depreciation of Other Property, Plant and Equipment</t>
  </si>
  <si>
    <t xml:space="preserve">        Net Intangible Assets</t>
  </si>
  <si>
    <t xml:space="preserve">            Gross Goodwill and Other Intangible Assets</t>
  </si>
  <si>
    <t xml:space="preserve">                Goodwill</t>
  </si>
  <si>
    <t xml:space="preserve">                Intangibles other than Goodwill</t>
  </si>
  <si>
    <t xml:space="preserve">                    Software and Technology</t>
  </si>
  <si>
    <t xml:space="preserve">                    Licenses and Rights</t>
  </si>
  <si>
    <t xml:space="preserve">                    Trademarks and Patents</t>
  </si>
  <si>
    <t xml:space="preserve">            Accumulated Amortization and Impairment</t>
  </si>
  <si>
    <t xml:space="preserve">                Accumulated Amortization of Intangible Assets</t>
  </si>
  <si>
    <t xml:space="preserve">                    Accumulated Amortization of Goodwill</t>
  </si>
  <si>
    <t xml:space="preserve">                    Accumulated Amortization of Intangibles other than Goodwill</t>
  </si>
  <si>
    <t xml:space="preserve">                        Accumulated Amortization of Software and Technology</t>
  </si>
  <si>
    <t xml:space="preserve">                        Accumulated Amortization of Licences and Rights</t>
  </si>
  <si>
    <t xml:space="preserve">                        Accumulated Amortization of Trademarks and Patents</t>
  </si>
  <si>
    <t xml:space="preserve">        Total Long Term Investments</t>
  </si>
  <si>
    <t xml:space="preserve">            Long Term Equity Investments</t>
  </si>
  <si>
    <t xml:space="preserve">                Investments in Associates</t>
  </si>
  <si>
    <t xml:space="preserve">            Investment in Financial Assets, Non-Current</t>
  </si>
  <si>
    <t xml:space="preserve">                Other Financial Assets, Non-Current</t>
  </si>
  <si>
    <t xml:space="preserve">        Trade and Other Receivables, Non-Current</t>
  </si>
  <si>
    <t xml:space="preserve">            Other Receivables, Non-Current</t>
  </si>
  <si>
    <t xml:space="preserve">        Deferred Tax Assets, Non-Current</t>
  </si>
  <si>
    <t>Total Liabilities</t>
  </si>
  <si>
    <t xml:space="preserve">    Total Current Liabilities</t>
  </si>
  <si>
    <t xml:space="preserve">        Payables and Accrued Expenses, Current</t>
  </si>
  <si>
    <t xml:space="preserve">            Trade and Other Payables, Current</t>
  </si>
  <si>
    <t xml:space="preserve">                Trade/Accounts Payable, Current</t>
  </si>
  <si>
    <t xml:space="preserve">                Taxes Payable, Current</t>
  </si>
  <si>
    <t xml:space="preserve">                Amount Due to Related Parties/Shareholders, Current</t>
  </si>
  <si>
    <t xml:space="preserve">                Other Payable, Current</t>
  </si>
  <si>
    <t xml:space="preserve">            Accrued Expenses, Current</t>
  </si>
  <si>
    <t xml:space="preserve">        Financial Liabilities, Current</t>
  </si>
  <si>
    <t xml:space="preserve">            Current Debt and Capital Lease Obligation</t>
  </si>
  <si>
    <t xml:space="preserve">                Current Debt</t>
  </si>
  <si>
    <t xml:space="preserve">                    Bank Overdraft, Current Debt</t>
  </si>
  <si>
    <t xml:space="preserve">                    Commercial Paper</t>
  </si>
  <si>
    <t xml:space="preserve">                    Notes Payable, Current Debt</t>
  </si>
  <si>
    <t xml:space="preserve">                    Other Loans, Current Debt</t>
  </si>
  <si>
    <t xml:space="preserve">                Current Portion of Long Term Debt and Capital Lease</t>
  </si>
  <si>
    <t xml:space="preserve">                    Current Portion of Long Term Debt</t>
  </si>
  <si>
    <t xml:space="preserve">                        Other Current Portion of LT Debt</t>
  </si>
  <si>
    <t xml:space="preserve">                    Capital Lease Obligations, Current</t>
  </si>
  <si>
    <t xml:space="preserve">            Derivative and Hedging Liabilities, Current</t>
  </si>
  <si>
    <t xml:space="preserve">        Provisions, Current</t>
  </si>
  <si>
    <t xml:space="preserve">        Other Current Liabilities</t>
  </si>
  <si>
    <t xml:space="preserve">    Total Non-Current Liabilities</t>
  </si>
  <si>
    <t xml:space="preserve">        Financial Liabilities, Non-Current</t>
  </si>
  <si>
    <t xml:space="preserve">            Long Term Debt and Capital Lease Obligation</t>
  </si>
  <si>
    <t xml:space="preserve">                Long Term Debt</t>
  </si>
  <si>
    <t xml:space="preserve">                    Notes Payables, Non-Current</t>
  </si>
  <si>
    <t xml:space="preserve">                    Bank/Institutional Loans, Non-Current</t>
  </si>
  <si>
    <t xml:space="preserve">                    Other Loans, Non-Current</t>
  </si>
  <si>
    <t xml:space="preserve">                Capital Lease Obligations, Non-Current</t>
  </si>
  <si>
    <t xml:space="preserve">        Provisions, Non-Current</t>
  </si>
  <si>
    <t xml:space="preserve">            Provision for Employee Entitlements, Non-Current</t>
  </si>
  <si>
    <t xml:space="preserve">                Pension and Other Post-Retirement Benefit Plans, Non-Current</t>
  </si>
  <si>
    <t xml:space="preserve">            Other Provisions, Non-Current</t>
  </si>
  <si>
    <t xml:space="preserve">        Tax Liabilities, Non-Current</t>
  </si>
  <si>
    <t xml:space="preserve">            Deferred Tax Liabilities, Non-Current</t>
  </si>
  <si>
    <t xml:space="preserve">        Other Non-Current Liabilities</t>
  </si>
  <si>
    <t>Total Equity</t>
  </si>
  <si>
    <t xml:space="preserve">    Equity Attributable to Parent Stockholders</t>
  </si>
  <si>
    <t xml:space="preserve">        Paid in Capital</t>
  </si>
  <si>
    <t xml:space="preserve">            Capital Stock</t>
  </si>
  <si>
    <t xml:space="preserve">                Common Stock</t>
  </si>
  <si>
    <t xml:space="preserve">            Treasury Stock</t>
  </si>
  <si>
    <t xml:space="preserve">        Retained Earnings/Accumulated Deficit</t>
  </si>
  <si>
    <t xml:space="preserve">        Reserves/Accumulated Comprehensive Income/Losses</t>
  </si>
  <si>
    <t xml:space="preserve">            Other Reserves/Accum.Comp.Inc</t>
  </si>
  <si>
    <t>Debt Maturity Schedule Total</t>
  </si>
  <si>
    <t xml:space="preserve">    Debt due in Year 1</t>
  </si>
  <si>
    <t xml:space="preserve">    Debt due in Year 3</t>
  </si>
  <si>
    <t xml:space="preserve">    Debt due in Year 5</t>
  </si>
  <si>
    <t xml:space="preserve">    Debt due Beyond</t>
  </si>
  <si>
    <t xml:space="preserve">    Debt - Interests Charges and Other Adjustments</t>
  </si>
  <si>
    <t>Capital Lease Obligation Maturity Schedule Total</t>
  </si>
  <si>
    <t xml:space="preserve">    Capital Lease due in Year 1</t>
  </si>
  <si>
    <t xml:space="preserve">    Capital Lease due in Year 3</t>
  </si>
  <si>
    <t xml:space="preserve">    Capital Lease due in Year 5</t>
  </si>
  <si>
    <t xml:space="preserve">    Capital Lease due Beyond</t>
  </si>
  <si>
    <t xml:space="preserve">    Capital Lease - Interests Charges and Other Adjustments</t>
  </si>
  <si>
    <t>Total Lease Liability</t>
  </si>
  <si>
    <t xml:space="preserve">    Total Lease Liability - Due in year 1</t>
  </si>
  <si>
    <t xml:space="preserve">    Total Lease Liability - Due in year 3</t>
  </si>
  <si>
    <t xml:space="preserve">    Total Lease Liability - Due in year 5</t>
  </si>
  <si>
    <t xml:space="preserve">    Total Lease Liability - Beyond</t>
  </si>
  <si>
    <t xml:space="preserve">    Total Lease Liability - Interest Charges and Other Adjustments</t>
  </si>
  <si>
    <t>Total Contractual Obligations</t>
  </si>
  <si>
    <t xml:space="preserve">    Total Contractual Obligations due in year 1</t>
  </si>
  <si>
    <t xml:space="preserve">    Total Contractual Obligations due in year 3</t>
  </si>
  <si>
    <t xml:space="preserve">    Total Contractual Obligations due in year 5</t>
  </si>
  <si>
    <t xml:space="preserve">    Total Contractual Obligations due Beyond</t>
  </si>
  <si>
    <t xml:space="preserve">    Total Contractual Obligations - Interests Charges and Other Adjustments</t>
  </si>
  <si>
    <t>Other Contractual Obligations Maturity Schedule Total</t>
  </si>
  <si>
    <t xml:space="preserve">    Other Contractual Obligations due in Year 1</t>
  </si>
  <si>
    <t xml:space="preserve">    Other Contractual Obligations due in Year 3</t>
  </si>
  <si>
    <t xml:space="preserve">    Other Contractual Obligations due in Year 5</t>
  </si>
  <si>
    <t xml:space="preserve">    Other Contractual Obligations due Beyond</t>
  </si>
  <si>
    <t>Operating Lease Obligation Maturity Schedule Total</t>
  </si>
  <si>
    <t xml:space="preserve">    Operating Lease due in Year 1</t>
  </si>
  <si>
    <t xml:space="preserve">    Operating Lease due in Year 3</t>
  </si>
  <si>
    <t xml:space="preserve">    Operating Lease due Beyond</t>
  </si>
  <si>
    <t xml:space="preserve">    Operating Lease - Interests Charges and Other Adjustments</t>
  </si>
  <si>
    <t>NVO_cash-flow_Annual_As_Originally_Reported</t>
  </si>
  <si>
    <t>Cash Flow from Operating Activities, Indirect</t>
  </si>
  <si>
    <t xml:space="preserve">    Net Cash Flow from Continuing Operating Activities, Indirect</t>
  </si>
  <si>
    <t xml:space="preserve">        Cash Generated from Operating Activities</t>
  </si>
  <si>
    <t xml:space="preserve">            Income/Loss before Non-Cash Adjustment</t>
  </si>
  <si>
    <t xml:space="preserve">            Total Adjustments for Non-Cash Items</t>
  </si>
  <si>
    <t xml:space="preserve">                Depreciation, Amortization and Depletion, Non-Cash Adjustment</t>
  </si>
  <si>
    <t xml:space="preserve">                    Depreciation and Amortization, Non-Cash Adjustment</t>
  </si>
  <si>
    <t xml:space="preserve">                        Depreciation, Non-Cash Adjustment</t>
  </si>
  <si>
    <t xml:space="preserve">                        Amortization, Non-Cash Adjustment</t>
  </si>
  <si>
    <t xml:space="preserve">                Pension and Employee Benefit Expense, Non-Cash Adjustment</t>
  </si>
  <si>
    <t xml:space="preserve">                Stock-Based Compensation, Non-Cash Adjustment</t>
  </si>
  <si>
    <t xml:space="preserve">                Deferred Taxes, Non-Cash Adjustment</t>
  </si>
  <si>
    <t xml:space="preserve">                Interest and Finance Income/Expenses, Non-Cash Adjustment</t>
  </si>
  <si>
    <t xml:space="preserve">                Other Provisions, Non-Cash Adjustment</t>
  </si>
  <si>
    <t xml:space="preserve">                Net Investment Income/Loss, Non-Cash Adjustment</t>
  </si>
  <si>
    <t xml:space="preserve">                    Realized Gain/Loss on Disposal/Sale of Financial Instruments, Non-Cash Adjustment</t>
  </si>
  <si>
    <t xml:space="preserve">                    Gain/Loss on Derivatives, Non-Cash Adjustment</t>
  </si>
  <si>
    <t xml:space="preserve">                    Share of Profit/Loss from Associates, Joint Ventures and other Equity Investments, Non-Cash Adjustment</t>
  </si>
  <si>
    <t xml:space="preserve">                    Net Foreign Currency Exchange Gain/Loss, Non-Cash Adjustment</t>
  </si>
  <si>
    <t xml:space="preserve">                Irregular Income/Loss, Non-Cash Adjustment</t>
  </si>
  <si>
    <t xml:space="preserve">                    Write off/Write down/Impairment of Capital Assets Loss/Reversal, Non-Cash Adjustment</t>
  </si>
  <si>
    <t xml:space="preserve">                    Gain/Loss on Disposals, Non-Cash Adjustment</t>
  </si>
  <si>
    <t xml:space="preserve">                        Gain/Loss on Disposal/Sale of Business, Non-Cash Adjustment</t>
  </si>
  <si>
    <t xml:space="preserve">                        Gain/Loss on Disposal/Sale of Fixed Assets, Non-Cash Adjustment</t>
  </si>
  <si>
    <t xml:space="preserve">                Other Non-Cash Items</t>
  </si>
  <si>
    <t xml:space="preserve">            Changes in Operating Capital</t>
  </si>
  <si>
    <t xml:space="preserve">                Change in Inventories</t>
  </si>
  <si>
    <t xml:space="preserve">                Change in Trade and Other Receivables</t>
  </si>
  <si>
    <t xml:space="preserve">                    Change in Trade/Accounts Receivable</t>
  </si>
  <si>
    <t xml:space="preserve">                    Change in Other Receivables</t>
  </si>
  <si>
    <t xml:space="preserve">                Change in Payables and Accrued Expenses</t>
  </si>
  <si>
    <t xml:space="preserve">                    Change in Trade and Other Payables</t>
  </si>
  <si>
    <t xml:space="preserve">                        Change in Trade/Accounts Payable</t>
  </si>
  <si>
    <t xml:space="preserve">                        Change in Other Payables</t>
  </si>
  <si>
    <t xml:space="preserve">                Change in Other Current Liabilities</t>
  </si>
  <si>
    <t xml:space="preserve">                Change in Other Operating Capital</t>
  </si>
  <si>
    <t xml:space="preserve">        Interest Paid, CFO Indirect</t>
  </si>
  <si>
    <t xml:space="preserve">        Interest Received, CFO Indirect</t>
  </si>
  <si>
    <t xml:space="preserve">        Taxes Refund/Paid, Indirect</t>
  </si>
  <si>
    <t>Cash Flow from Investing Activities</t>
  </si>
  <si>
    <t xml:space="preserve">    Cash Flow from Continuing Investing Activities</t>
  </si>
  <si>
    <t xml:space="preserve">        Purchase/Sale and Disposal of Property, Plant and Equipment, Net</t>
  </si>
  <si>
    <t xml:space="preserve">            Purchase of Property, Plant and Equipment</t>
  </si>
  <si>
    <t xml:space="preserve">            Sale and Disposal of Property, Plant and Equipment</t>
  </si>
  <si>
    <t xml:space="preserve">        Purchase/Sale of Intangibles, Net</t>
  </si>
  <si>
    <t xml:space="preserve">            Purchase of Intangibles</t>
  </si>
  <si>
    <t xml:space="preserve">        Purchase/Sale of Business, Net</t>
  </si>
  <si>
    <t xml:space="preserve">            Purchase/Acquisition of Business</t>
  </si>
  <si>
    <t xml:space="preserve">            Sale of Business</t>
  </si>
  <si>
    <t xml:space="preserve">        Purchase/Sale of Investments, Net</t>
  </si>
  <si>
    <t xml:space="preserve">            Purchase of Investments</t>
  </si>
  <si>
    <t xml:space="preserve">            Sale of Investments</t>
  </si>
  <si>
    <t xml:space="preserve">        Dividends Received/Paid, CFI</t>
  </si>
  <si>
    <t xml:space="preserve">        Purchase/Sale of Equity Investments</t>
  </si>
  <si>
    <t xml:space="preserve">            Purchase of Joint Venture/Associate</t>
  </si>
  <si>
    <t xml:space="preserve">            Sale of Joint Venture/Associate</t>
  </si>
  <si>
    <t>Cash Flow from Financing Activities</t>
  </si>
  <si>
    <t xml:space="preserve">    Cash Flow from Continuing Financing Activities</t>
  </si>
  <si>
    <t xml:space="preserve">        Issuance of/Payments for Common Stock, Net</t>
  </si>
  <si>
    <t xml:space="preserve">            Payments for Common Stock</t>
  </si>
  <si>
    <t xml:space="preserve">        Issuance of/Repayments for Debt, Net</t>
  </si>
  <si>
    <t xml:space="preserve">            Issuance of/Repayments for Long Term Debt, Net</t>
  </si>
  <si>
    <t xml:space="preserve">                Proceeds from Issuance of Long Term Debt</t>
  </si>
  <si>
    <t xml:space="preserve">                Repayments for Long Term Debt</t>
  </si>
  <si>
    <t xml:space="preserve">        Cash Dividends and Interest Paid</t>
  </si>
  <si>
    <t xml:space="preserve">            Cash Dividends Paid</t>
  </si>
  <si>
    <t>Cash and Cash Equivalents, End of Period</t>
  </si>
  <si>
    <t xml:space="preserve">    Change in Cash</t>
  </si>
  <si>
    <t xml:space="preserve">    Effect of Exchange Rate Changes</t>
  </si>
  <si>
    <t xml:space="preserve">    Cash and Cash Equivalents, Beginning of Period</t>
  </si>
  <si>
    <t xml:space="preserve">    Other Changes</t>
  </si>
  <si>
    <t>Cash Flow Supplemental Section</t>
  </si>
  <si>
    <t xml:space="preserve">    Change in Cash as Reported, Supplemental</t>
  </si>
  <si>
    <t>Gross Profit Growth Rate</t>
  </si>
  <si>
    <t>Revenue Growth Rate</t>
  </si>
  <si>
    <t>EPS Growth Rate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</si>
  <si>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</si>
  <si>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</si>
  <si>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</si>
  <si>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</si>
  <si>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</si>
  <si>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</si>
  <si>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</si>
  <si>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</si>
  <si>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</si>
  <si>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Inventory Days</t>
  </si>
  <si>
    <t>Key Ratios</t>
  </si>
  <si>
    <t>Revenue Growth %</t>
  </si>
  <si>
    <t>Gross Profit Margin %</t>
  </si>
  <si>
    <t>Operating Margin %</t>
  </si>
  <si>
    <t>EBIT Margin %</t>
  </si>
  <si>
    <t>EBITDA Margin %</t>
  </si>
  <si>
    <t>Income Statement As of Originally Reported</t>
  </si>
  <si>
    <t>Revenue</t>
  </si>
  <si>
    <t>Operating Income</t>
  </si>
  <si>
    <t>EBIT</t>
  </si>
  <si>
    <t>EBITDA</t>
  </si>
  <si>
    <t>Net Income</t>
  </si>
  <si>
    <t>Net Profit Margin %</t>
  </si>
  <si>
    <t>Normalized EPS</t>
  </si>
  <si>
    <t>Dividend Per Share</t>
  </si>
  <si>
    <t>Balance Sheet As of Originally Reported</t>
  </si>
  <si>
    <t>Total Debt</t>
  </si>
  <si>
    <t>Cash And Cash Equivalents</t>
  </si>
  <si>
    <t>Working Capital</t>
  </si>
  <si>
    <t>Shares Outstanding Capital</t>
  </si>
  <si>
    <t>Book Value per Share</t>
  </si>
  <si>
    <t>Debt to Equity</t>
  </si>
  <si>
    <t>Cash Flow As of Originally Reported</t>
  </si>
  <si>
    <t>Cash From Operating Activities</t>
  </si>
  <si>
    <t>Cash From Investing Activities</t>
  </si>
  <si>
    <t>Cash From Financing Activities</t>
  </si>
  <si>
    <t>Capital Expenditure</t>
  </si>
  <si>
    <t>Free Cash Flow</t>
  </si>
  <si>
    <t>Change in Cash</t>
  </si>
  <si>
    <t>Cash From Operating Growth %</t>
  </si>
  <si>
    <t>Free Cash Flow Growth %</t>
  </si>
  <si>
    <t>Capital Expenditure Growth %</t>
  </si>
  <si>
    <t>Debt/Equity Ratio %</t>
  </si>
  <si>
    <t xml:space="preserve">Assumptions: </t>
  </si>
  <si>
    <t>Gross Profit Margin</t>
  </si>
  <si>
    <t>Bear</t>
  </si>
  <si>
    <t>Base</t>
  </si>
  <si>
    <t>Bull</t>
  </si>
  <si>
    <t>EBIT Margin</t>
  </si>
  <si>
    <t>EBITDA Margin</t>
  </si>
  <si>
    <t>D/E Ratio</t>
  </si>
  <si>
    <t>Dividend Growth Rate %</t>
  </si>
  <si>
    <t>Current Ratio</t>
  </si>
  <si>
    <t>Quick Ratio</t>
  </si>
  <si>
    <t>Cash Ratio</t>
  </si>
  <si>
    <t>Accounts Receivable Days</t>
  </si>
  <si>
    <t>Accounts Payable Days</t>
  </si>
  <si>
    <t>Terminal</t>
  </si>
  <si>
    <t>Cash Conversion Cycle</t>
  </si>
  <si>
    <t>WACC</t>
  </si>
  <si>
    <t>Q1 2025 sales split per area</t>
  </si>
  <si>
    <t>DKK million</t>
  </si>
  <si>
    <t>Total</t>
  </si>
  <si>
    <t>US Operations</t>
  </si>
  <si>
    <t>International
Operations</t>
  </si>
  <si>
    <t>EUCAN</t>
  </si>
  <si>
    <t>Emerging markets</t>
  </si>
  <si>
    <t>APAC</t>
  </si>
  <si>
    <t>Region China</t>
  </si>
  <si>
    <t>Diabetes and Obesity care segment</t>
  </si>
  <si>
    <t>Injectable GLP-1</t>
  </si>
  <si>
    <t>% change at CER</t>
  </si>
  <si>
    <t>Ozempic®</t>
  </si>
  <si>
    <t>Victoza®</t>
  </si>
  <si>
    <t>Rybelsus®</t>
  </si>
  <si>
    <t>Total GLP-1</t>
  </si>
  <si>
    <t>Long-acting insulin</t>
  </si>
  <si>
    <t>Awiqli®</t>
  </si>
  <si>
    <t>Tresiba®</t>
  </si>
  <si>
    <t>Xultophy®</t>
  </si>
  <si>
    <t>Levemir®</t>
  </si>
  <si>
    <t>Premix insulin</t>
  </si>
  <si>
    <t>Ryzodeg®</t>
  </si>
  <si>
    <t>NovoMix®</t>
  </si>
  <si>
    <t>Fast-acting insulin</t>
  </si>
  <si>
    <t>Fiasp®</t>
  </si>
  <si>
    <t>NovoRapid®</t>
  </si>
  <si>
    <t>Human insulin</t>
  </si>
  <si>
    <t>Total insulin</t>
  </si>
  <si>
    <r>
      <t>Other Diabetes care</t>
    </r>
    <r>
      <rPr>
        <vertAlign val="superscript"/>
        <sz val="9"/>
        <rFont val="Apis medium"/>
      </rPr>
      <t>1</t>
    </r>
  </si>
  <si>
    <t>Total Diabetes care</t>
  </si>
  <si>
    <t>Wegovy®</t>
  </si>
  <si>
    <t>Saxenda®</t>
  </si>
  <si>
    <t>Total Obesity care</t>
  </si>
  <si>
    <t>Diabetes and Obesity care total</t>
  </si>
  <si>
    <t>Rare disease segment</t>
  </si>
  <si>
    <r>
      <t>Rare blood disorders</t>
    </r>
    <r>
      <rPr>
        <vertAlign val="superscript"/>
        <sz val="9"/>
        <rFont val="Apis medium"/>
      </rPr>
      <t>2</t>
    </r>
  </si>
  <si>
    <t>Haemophilia A</t>
  </si>
  <si>
    <t>Haemophilia B</t>
  </si>
  <si>
    <t>NovoSeven®</t>
  </si>
  <si>
    <r>
      <t>Rare endocrine disorders</t>
    </r>
    <r>
      <rPr>
        <vertAlign val="superscript"/>
        <sz val="9"/>
        <rFont val="Apis medium"/>
      </rPr>
      <t>3</t>
    </r>
  </si>
  <si>
    <r>
      <t>Other Rare disease</t>
    </r>
    <r>
      <rPr>
        <vertAlign val="superscript"/>
        <sz val="9"/>
        <rFont val="Apis medium"/>
      </rPr>
      <t>4</t>
    </r>
  </si>
  <si>
    <t>Rare disease total</t>
  </si>
  <si>
    <t>Total sales</t>
  </si>
  <si>
    <t>% change as reported</t>
  </si>
  <si>
    <t>Share of growth</t>
  </si>
  <si>
    <t xml:space="preserve">1) </t>
  </si>
  <si>
    <r>
      <rPr>
        <sz val="6"/>
        <color rgb="FF000000"/>
        <rFont val="Apis Light"/>
      </rPr>
      <t>Primarily NovoNorm</t>
    </r>
    <r>
      <rPr>
        <vertAlign val="superscript"/>
        <sz val="6"/>
        <color rgb="FF000000"/>
        <rFont val="Apis Light"/>
      </rPr>
      <t>®</t>
    </r>
    <r>
      <rPr>
        <sz val="6"/>
        <color rgb="FF000000"/>
        <rFont val="Apis Light"/>
      </rPr>
      <t>, needles and GlucaGen</t>
    </r>
    <r>
      <rPr>
        <vertAlign val="superscript"/>
        <sz val="6"/>
        <color rgb="FF000000"/>
        <rFont val="Apis Light"/>
      </rPr>
      <t>®</t>
    </r>
    <r>
      <rPr>
        <sz val="6"/>
        <color rgb="FF000000"/>
        <rFont val="Apis Light"/>
      </rPr>
      <t xml:space="preserve"> HypoKit</t>
    </r>
    <r>
      <rPr>
        <vertAlign val="superscript"/>
        <sz val="6"/>
        <color rgb="FF000000"/>
        <rFont val="Apis Light"/>
      </rPr>
      <t>®</t>
    </r>
    <r>
      <rPr>
        <sz val="6"/>
        <color rgb="FF000000"/>
        <rFont val="Apis Light"/>
      </rPr>
      <t>.</t>
    </r>
  </si>
  <si>
    <t xml:space="preserve">2) </t>
  </si>
  <si>
    <r>
      <rPr>
        <sz val="6"/>
        <color rgb="FF000000"/>
        <rFont val="Apis Light"/>
      </rPr>
      <t>Comprises NovoSeven</t>
    </r>
    <r>
      <rPr>
        <vertAlign val="superscript"/>
        <sz val="6"/>
        <color rgb="FF000000"/>
        <rFont val="Apis Light"/>
      </rPr>
      <t>®</t>
    </r>
    <r>
      <rPr>
        <sz val="6"/>
        <color rgb="FF000000"/>
        <rFont val="Apis Light"/>
      </rPr>
      <t>, NovoEight</t>
    </r>
    <r>
      <rPr>
        <vertAlign val="superscript"/>
        <sz val="6"/>
        <color rgb="FF000000"/>
        <rFont val="Apis Light"/>
      </rPr>
      <t>®</t>
    </r>
    <r>
      <rPr>
        <sz val="6"/>
        <color rgb="FF000000"/>
        <rFont val="Apis Light"/>
      </rPr>
      <t>, Esperoct</t>
    </r>
    <r>
      <rPr>
        <vertAlign val="superscript"/>
        <sz val="6"/>
        <color rgb="FF000000"/>
        <rFont val="Apis Light"/>
      </rPr>
      <t>®</t>
    </r>
    <r>
      <rPr>
        <sz val="6"/>
        <color rgb="FF000000"/>
        <rFont val="Apis Light"/>
      </rPr>
      <t>, Refixia</t>
    </r>
    <r>
      <rPr>
        <vertAlign val="superscript"/>
        <sz val="6"/>
        <color rgb="FF000000"/>
        <rFont val="Apis Light"/>
      </rPr>
      <t>®</t>
    </r>
    <r>
      <rPr>
        <sz val="6"/>
        <color rgb="FF000000"/>
        <rFont val="Apis Light"/>
      </rPr>
      <t>, NovoThirteen</t>
    </r>
    <r>
      <rPr>
        <vertAlign val="superscript"/>
        <sz val="6"/>
        <color rgb="FF000000"/>
        <rFont val="Apis Light"/>
      </rPr>
      <t xml:space="preserve">® </t>
    </r>
    <r>
      <rPr>
        <sz val="6"/>
        <color rgb="FF000000"/>
        <rFont val="Apis Light"/>
      </rPr>
      <t>and Alhemo</t>
    </r>
    <r>
      <rPr>
        <vertAlign val="superscript"/>
        <sz val="6"/>
        <color rgb="FF000000"/>
        <rFont val="Apis Light"/>
      </rPr>
      <t>®</t>
    </r>
    <r>
      <rPr>
        <sz val="6"/>
        <color rgb="FF000000"/>
        <rFont val="Apis Light"/>
      </rPr>
      <t>.</t>
    </r>
  </si>
  <si>
    <t xml:space="preserve">3) </t>
  </si>
  <si>
    <r>
      <rPr>
        <sz val="6"/>
        <color rgb="FF000000"/>
        <rFont val="Apis Light"/>
      </rPr>
      <t>Primarily Norditropin</t>
    </r>
    <r>
      <rPr>
        <vertAlign val="superscript"/>
        <sz val="6"/>
        <color rgb="FF000000"/>
        <rFont val="Apis Light"/>
      </rPr>
      <t>®</t>
    </r>
    <r>
      <rPr>
        <sz val="6"/>
        <color rgb="FF000000"/>
        <rFont val="Apis Light"/>
      </rPr>
      <t xml:space="preserve"> </t>
    </r>
    <r>
      <rPr>
        <sz val="6"/>
        <color rgb="FF000000"/>
        <rFont val="Apis Light"/>
      </rPr>
      <t>and Sogroya</t>
    </r>
    <r>
      <rPr>
        <vertAlign val="superscript"/>
        <sz val="6"/>
        <color rgb="FF000000"/>
        <rFont val="Apis Light"/>
      </rPr>
      <t>®</t>
    </r>
    <r>
      <rPr>
        <sz val="6"/>
        <color rgb="FF000000"/>
        <rFont val="Apis Light"/>
      </rPr>
      <t>.</t>
    </r>
  </si>
  <si>
    <t xml:space="preserve">4) </t>
  </si>
  <si>
    <r>
      <rPr>
        <sz val="6"/>
        <color rgb="FF000000"/>
        <rFont val="Apis Light"/>
      </rPr>
      <t>Primarily Vagifem</t>
    </r>
    <r>
      <rPr>
        <vertAlign val="superscript"/>
        <sz val="6"/>
        <color rgb="FF000000"/>
        <rFont val="Apis Light"/>
      </rPr>
      <t>®</t>
    </r>
    <r>
      <rPr>
        <sz val="6"/>
        <color rgb="FF000000"/>
        <rFont val="Apis Light"/>
      </rPr>
      <t xml:space="preserve"> and Activelle</t>
    </r>
    <r>
      <rPr>
        <vertAlign val="superscript"/>
        <sz val="6"/>
        <color rgb="FF000000"/>
        <rFont val="Apis Light"/>
      </rPr>
      <t>®</t>
    </r>
    <r>
      <rPr>
        <sz val="6"/>
        <color rgb="FF000000"/>
        <rFont val="Apis Light"/>
      </rPr>
      <t>.</t>
    </r>
  </si>
  <si>
    <t>Q1 2024 sales split per area</t>
  </si>
  <si>
    <t>International Operations</t>
  </si>
  <si>
    <t>Emerging Markets</t>
  </si>
  <si>
    <t xml:space="preserve">Total Obesity care </t>
  </si>
  <si>
    <t>Q2 2024 sales split per area</t>
  </si>
  <si>
    <t>International
 Operations</t>
  </si>
  <si>
    <t>Q3 2024 sales split per area</t>
  </si>
  <si>
    <t>Q4 2024 sales split per area</t>
  </si>
  <si>
    <t>2024 sales split per area</t>
  </si>
  <si>
    <t>1)</t>
  </si>
  <si>
    <t>2)</t>
  </si>
  <si>
    <t>3)</t>
  </si>
  <si>
    <t>4)</t>
  </si>
  <si>
    <t>Selected</t>
  </si>
  <si>
    <t>Growth Rate</t>
  </si>
  <si>
    <t>Discount Rate</t>
  </si>
  <si>
    <t>Dividend Growth Rate</t>
  </si>
  <si>
    <t>Terminal Growth Rate</t>
  </si>
  <si>
    <t>Stock Price</t>
  </si>
  <si>
    <t>Net Profit Growth Rate %</t>
  </si>
  <si>
    <t>FCF Growth Rate</t>
  </si>
  <si>
    <t>3 Year Avg.</t>
  </si>
  <si>
    <t>NPV</t>
  </si>
  <si>
    <t>Shares Outstanding</t>
  </si>
  <si>
    <t>Market Cap</t>
  </si>
  <si>
    <t>Current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</si>
</sst>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#.##"/>
    <numFmt numFmtId="167" formatCode="#.##,,&quot;M&quot;"/>
    <numFmt numFmtId="168" formatCode="@&quot;E&quot;"/>
    <numFmt numFmtId="170" formatCode="#.##&quot;%&quot;"/>
    <numFmt numFmtId="173" formatCode="#.####,,&quot;M&quot;"/>
    <numFmt numFmtId="174" formatCode="[$$-409]#,##0.00_);[Red]\([$$-409]#,##0.00\)"/>
    <numFmt numFmtId="175" formatCode="* #,##0;* \(#,##0\);* &quot;—&quot;;_(@_)"/>
    <numFmt numFmtId="176" formatCode="#,##0%_);\(#,##0%\);#,##0%_);_(@_)"/>
    <numFmt numFmtId="177" formatCode="#0_)%;\(#0\)%;&quot;—&quot;_)\%;_(@_)"/>
    <numFmt numFmtId="178" formatCode="* #,##0.00;* \(#,##0.00\);* &quot;—&quot;;_(@_)"/>
    <numFmt numFmtId="180" formatCode="[$$-45C]#,##0.00"/>
    <numFmt numFmtId="181" formatCode="\$##.##,,&quot;M&quot;"/>
  </numFmts>
  <fonts count="28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4"/>
      <name val="Arial"/>
      <family val="2"/>
    </font>
    <font>
      <b/>
      <sz val="10"/>
      <color theme="4"/>
      <name val="Arial"/>
      <family val="2"/>
    </font>
    <font>
      <sz val="8"/>
      <name val="Arial"/>
      <family val="2"/>
    </font>
    <font>
      <sz val="10"/>
      <color rgb="FF000000"/>
      <name val="Apis Light"/>
    </font>
    <font>
      <b/>
      <sz val="10"/>
      <name val="Apis Medium"/>
    </font>
    <font>
      <b/>
      <sz val="10"/>
      <color rgb="FF000000"/>
      <name val="Apis Medium"/>
    </font>
    <font>
      <sz val="10"/>
      <name val="Apis Light"/>
    </font>
    <font>
      <sz val="10"/>
      <color rgb="FF000000"/>
      <name val="Times New Roman"/>
      <family val="1"/>
    </font>
    <font>
      <b/>
      <sz val="9"/>
      <name val="Apis Medium"/>
    </font>
    <font>
      <sz val="9"/>
      <color rgb="FF000000"/>
      <name val="Apis Light"/>
    </font>
    <font>
      <sz val="9"/>
      <name val="Apis Light"/>
    </font>
    <font>
      <i/>
      <sz val="9"/>
      <name val="Apis Light"/>
    </font>
    <font>
      <b/>
      <sz val="9"/>
      <color rgb="FF000000"/>
      <name val="Apis Light"/>
    </font>
    <font>
      <i/>
      <sz val="9"/>
      <color rgb="FF000000"/>
      <name val="Apis Light"/>
    </font>
    <font>
      <b/>
      <sz val="9"/>
      <color rgb="FF000000"/>
      <name val="Apis Medium"/>
    </font>
    <font>
      <sz val="9"/>
      <name val="Apis Medium"/>
    </font>
    <font>
      <vertAlign val="superscript"/>
      <sz val="9"/>
      <name val="Apis medium"/>
    </font>
    <font>
      <sz val="9"/>
      <color rgb="FF000000"/>
      <name val="Apis Medium"/>
    </font>
    <font>
      <sz val="10"/>
      <name val="Apis Medium"/>
    </font>
    <font>
      <sz val="6"/>
      <color rgb="FF000000"/>
      <name val="Apis Light"/>
    </font>
    <font>
      <sz val="6"/>
      <name val="Apis Light"/>
    </font>
    <font>
      <vertAlign val="superscript"/>
      <sz val="6"/>
      <color rgb="FF000000"/>
      <name val="Apis Light"/>
    </font>
    <font>
      <i/>
      <sz val="10"/>
      <name val="Arial"/>
      <family val="2"/>
    </font>
    <font>
      <b/>
      <sz val="9"/>
      <name val="Apis Light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E2F0FA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rgb="FF939AA7"/>
      </bottom>
      <diagonal/>
    </border>
    <border>
      <left/>
      <right/>
      <top style="thin">
        <color rgb="FF939AA7"/>
      </top>
      <bottom style="thin">
        <color rgb="FF929292"/>
      </bottom>
      <diagonal/>
    </border>
    <border>
      <left/>
      <right style="thin">
        <color rgb="FF939AA7"/>
      </right>
      <top style="thin">
        <color rgb="FF939AA7"/>
      </top>
      <bottom style="thin">
        <color rgb="FF929292"/>
      </bottom>
      <diagonal/>
    </border>
    <border>
      <left style="thin">
        <color rgb="FF939AA7"/>
      </left>
      <right/>
      <top style="thin">
        <color rgb="FF939AA7"/>
      </top>
      <bottom style="thin">
        <color rgb="FF929292"/>
      </bottom>
      <diagonal/>
    </border>
    <border>
      <left/>
      <right/>
      <top style="thin">
        <color rgb="FF929292"/>
      </top>
      <bottom/>
      <diagonal/>
    </border>
    <border>
      <left/>
      <right style="thin">
        <color rgb="FF939AA7"/>
      </right>
      <top style="thin">
        <color rgb="FF929292"/>
      </top>
      <bottom/>
      <diagonal/>
    </border>
    <border>
      <left style="thin">
        <color rgb="FF939AA7"/>
      </left>
      <right/>
      <top style="thin">
        <color rgb="FF929292"/>
      </top>
      <bottom/>
      <diagonal/>
    </border>
    <border>
      <left/>
      <right style="thin">
        <color rgb="FF939AA7"/>
      </right>
      <top/>
      <bottom/>
      <diagonal/>
    </border>
    <border>
      <left style="thin">
        <color rgb="FF939AA7"/>
      </left>
      <right/>
      <top/>
      <bottom/>
      <diagonal/>
    </border>
    <border>
      <left/>
      <right style="thin">
        <color rgb="FF939AA7"/>
      </right>
      <top/>
      <bottom style="thin">
        <color rgb="FF939AA7"/>
      </bottom>
      <diagonal/>
    </border>
    <border>
      <left style="thin">
        <color rgb="FF939AA7"/>
      </left>
      <right/>
      <top/>
      <bottom style="thin">
        <color rgb="FF939AA7"/>
      </bottom>
      <diagonal/>
    </border>
    <border>
      <left/>
      <right/>
      <top style="thin">
        <color rgb="FF939AA7"/>
      </top>
      <bottom/>
      <diagonal/>
    </border>
    <border>
      <left/>
      <right style="thin">
        <color rgb="FF939AA7"/>
      </right>
      <top style="thin">
        <color rgb="FF939AA7"/>
      </top>
      <bottom/>
      <diagonal/>
    </border>
    <border>
      <left style="thin">
        <color rgb="FF939AA7"/>
      </left>
      <right/>
      <top style="thin">
        <color rgb="FF939AA7"/>
      </top>
      <bottom/>
      <diagonal/>
    </border>
    <border>
      <left/>
      <right/>
      <top/>
      <bottom style="thin">
        <color rgb="FFDBDBDB"/>
      </bottom>
      <diagonal/>
    </border>
    <border>
      <left/>
      <right/>
      <top style="thin">
        <color rgb="FFDBDBDB"/>
      </top>
      <bottom/>
      <diagonal/>
    </border>
    <border>
      <left/>
      <right style="thin">
        <color rgb="FF939AA7"/>
      </right>
      <top/>
      <bottom style="thin">
        <color rgb="FFDBDBDB"/>
      </bottom>
      <diagonal/>
    </border>
    <border>
      <left/>
      <right/>
      <top style="thin">
        <color rgb="FFDBDBDB"/>
      </top>
      <bottom style="thin">
        <color rgb="FFDBDBDB"/>
      </bottom>
      <diagonal/>
    </border>
    <border>
      <left/>
      <right/>
      <top style="thin">
        <color rgb="FFDBDBDB"/>
      </top>
      <bottom style="thin">
        <color rgb="FF939AA7"/>
      </bottom>
      <diagonal/>
    </border>
    <border>
      <left/>
      <right style="thin">
        <color rgb="FF939AA7"/>
      </right>
      <top style="thin">
        <color rgb="FFDBDBDB"/>
      </top>
      <bottom style="thin">
        <color rgb="FF939AA7"/>
      </bottom>
      <diagonal/>
    </border>
  </borders>
  <cellStyleXfs count="3">
    <xf numFmtId="0" fontId="0" fillId="0" borderId="0" applyNumberFormat="0" applyFont="0" applyFill="0" applyBorder="0" applyAlignment="0" applyProtection="0"/>
    <xf numFmtId="9" fontId="1" fillId="0" borderId="0" applyNumberFormat="0" applyFont="0" applyFill="0" applyBorder="0" applyAlignment="0" applyProtection="0"/>
    <xf numFmtId="0" fontId="11" fillId="0" borderId="0" applyBorder="0">
      <alignment wrapText="1"/>
    </xf>
  </cellStyleXfs>
  <cellXfs count="158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Fill="1" applyBorder="1" applyAlignment="1"/>
    <xf numFmtId="167" fontId="0" fillId="0" borderId="0" xfId="0" applyNumberFormat="1" applyFont="1" applyFill="1" applyBorder="1" applyAlignment="1">
      <alignment horizontal="right"/>
    </xf>
    <xf numFmtId="167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167" fontId="4" fillId="0" borderId="0" xfId="0" applyNumberFormat="1" applyFont="1" applyFill="1" applyBorder="1" applyAlignment="1">
      <alignment horizontal="right"/>
    </xf>
    <xf numFmtId="168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>
      <alignment horizontal="left"/>
    </xf>
    <xf numFmtId="170" fontId="0" fillId="2" borderId="0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>
      <alignment horizontal="right"/>
    </xf>
    <xf numFmtId="0" fontId="3" fillId="2" borderId="0" xfId="0" applyNumberFormat="1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center"/>
    </xf>
    <xf numFmtId="10" fontId="3" fillId="2" borderId="0" xfId="0" applyNumberFormat="1" applyFont="1" applyFill="1" applyBorder="1" applyAlignment="1">
      <alignment horizontal="right"/>
    </xf>
    <xf numFmtId="10" fontId="0" fillId="2" borderId="0" xfId="0" applyNumberFormat="1" applyFont="1" applyFill="1" applyBorder="1" applyAlignment="1">
      <alignment horizontal="right"/>
    </xf>
    <xf numFmtId="10" fontId="3" fillId="0" borderId="0" xfId="0" applyNumberFormat="1" applyFont="1" applyFill="1" applyBorder="1" applyAlignment="1"/>
    <xf numFmtId="10" fontId="0" fillId="0" borderId="0" xfId="0" applyNumberFormat="1" applyFont="1" applyFill="1" applyBorder="1" applyAlignment="1"/>
    <xf numFmtId="173" fontId="0" fillId="0" borderId="0" xfId="0" applyNumberFormat="1" applyFont="1" applyFill="1" applyBorder="1" applyAlignment="1">
      <alignment horizontal="right"/>
    </xf>
    <xf numFmtId="9" fontId="0" fillId="0" borderId="0" xfId="0" applyNumberFormat="1" applyFont="1" applyFill="1" applyBorder="1" applyAlignment="1"/>
    <xf numFmtId="174" fontId="2" fillId="0" borderId="0" xfId="0" applyNumberFormat="1" applyFont="1" applyFill="1" applyBorder="1" applyAlignment="1"/>
    <xf numFmtId="0" fontId="7" fillId="0" borderId="0" xfId="0" applyFont="1" applyAlignment="1">
      <alignment vertical="center" wrapText="1"/>
    </xf>
    <xf numFmtId="0" fontId="0" fillId="0" borderId="0" xfId="0"/>
    <xf numFmtId="0" fontId="8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8" fillId="0" borderId="4" xfId="0" applyFont="1" applyBorder="1" applyAlignment="1">
      <alignment horizontal="right" wrapText="1" indent="1"/>
    </xf>
    <xf numFmtId="0" fontId="8" fillId="0" borderId="2" xfId="0" applyFont="1" applyBorder="1" applyAlignment="1">
      <alignment horizontal="right" wrapText="1" indent="1"/>
    </xf>
    <xf numFmtId="0" fontId="8" fillId="0" borderId="2" xfId="0" applyFont="1" applyBorder="1" applyAlignment="1">
      <alignment horizontal="right" wrapText="1"/>
    </xf>
    <xf numFmtId="0" fontId="8" fillId="0" borderId="0" xfId="0" applyFont="1" applyAlignment="1">
      <alignment wrapText="1" indent="1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3" borderId="7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wrapText="1"/>
    </xf>
    <xf numFmtId="0" fontId="11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2" fillId="0" borderId="0" xfId="0" applyFont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3" fillId="3" borderId="9" xfId="0" applyFont="1" applyFill="1" applyBorder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3" fillId="0" borderId="0" xfId="0" applyFont="1" applyAlignment="1">
      <alignment wrapText="1"/>
    </xf>
    <xf numFmtId="0" fontId="11" fillId="0" borderId="0" xfId="2">
      <alignment wrapText="1"/>
    </xf>
    <xf numFmtId="0" fontId="14" fillId="0" borderId="0" xfId="0" applyFont="1" applyAlignment="1">
      <alignment vertical="center" wrapText="1"/>
    </xf>
    <xf numFmtId="0" fontId="14" fillId="0" borderId="8" xfId="0" applyFont="1" applyBorder="1" applyAlignment="1">
      <alignment vertical="center" wrapText="1"/>
    </xf>
    <xf numFmtId="175" fontId="14" fillId="3" borderId="9" xfId="0" applyNumberFormat="1" applyFont="1" applyFill="1" applyBorder="1" applyAlignment="1">
      <alignment vertical="center" wrapText="1" indent="1"/>
    </xf>
    <xf numFmtId="175" fontId="14" fillId="3" borderId="0" xfId="0" applyNumberFormat="1" applyFont="1" applyFill="1" applyAlignment="1">
      <alignment vertical="center" wrapText="1" indent="1"/>
    </xf>
    <xf numFmtId="175" fontId="14" fillId="0" borderId="0" xfId="0" applyNumberFormat="1" applyFont="1" applyAlignment="1">
      <alignment vertical="center" wrapText="1" indent="1"/>
    </xf>
    <xf numFmtId="176" fontId="14" fillId="3" borderId="9" xfId="0" applyNumberFormat="1" applyFont="1" applyFill="1" applyBorder="1" applyAlignment="1">
      <alignment vertical="center" wrapText="1" indent="1"/>
    </xf>
    <xf numFmtId="176" fontId="14" fillId="3" borderId="0" xfId="0" applyNumberFormat="1" applyFont="1" applyFill="1" applyAlignment="1">
      <alignment vertical="center" wrapText="1" indent="1"/>
    </xf>
    <xf numFmtId="176" fontId="14" fillId="0" borderId="0" xfId="0" applyNumberFormat="1" applyFont="1" applyAlignment="1">
      <alignment vertical="center" wrapText="1" indent="1"/>
    </xf>
    <xf numFmtId="0" fontId="15" fillId="0" borderId="8" xfId="0" applyFont="1" applyBorder="1" applyAlignment="1">
      <alignment vertical="center" wrapText="1"/>
    </xf>
    <xf numFmtId="175" fontId="15" fillId="3" borderId="9" xfId="0" applyNumberFormat="1" applyFont="1" applyFill="1" applyBorder="1" applyAlignment="1">
      <alignment vertical="center" wrapText="1" indent="1"/>
    </xf>
    <xf numFmtId="175" fontId="15" fillId="3" borderId="0" xfId="0" applyNumberFormat="1" applyFont="1" applyFill="1" applyAlignment="1">
      <alignment vertical="center" wrapText="1" indent="1"/>
    </xf>
    <xf numFmtId="175" fontId="15" fillId="0" borderId="0" xfId="0" applyNumberFormat="1" applyFont="1" applyAlignment="1">
      <alignment vertical="center" wrapText="1" indent="1"/>
    </xf>
    <xf numFmtId="176" fontId="15" fillId="3" borderId="9" xfId="0" applyNumberFormat="1" applyFont="1" applyFill="1" applyBorder="1" applyAlignment="1">
      <alignment vertical="center" wrapText="1" indent="1"/>
    </xf>
    <xf numFmtId="176" fontId="15" fillId="3" borderId="0" xfId="0" applyNumberFormat="1" applyFont="1" applyFill="1" applyAlignment="1">
      <alignment vertical="center" wrapText="1" indent="1"/>
    </xf>
    <xf numFmtId="176" fontId="15" fillId="0" borderId="0" xfId="0" applyNumberFormat="1" applyFont="1" applyAlignment="1">
      <alignment vertical="center" wrapText="1" indent="1"/>
    </xf>
    <xf numFmtId="0" fontId="14" fillId="0" borderId="1" xfId="0" applyFont="1" applyBorder="1" applyAlignment="1">
      <alignment vertical="center" wrapText="1"/>
    </xf>
    <xf numFmtId="0" fontId="14" fillId="0" borderId="10" xfId="0" applyFont="1" applyBorder="1" applyAlignment="1">
      <alignment vertical="center" wrapText="1"/>
    </xf>
    <xf numFmtId="176" fontId="14" fillId="3" borderId="11" xfId="0" applyNumberFormat="1" applyFont="1" applyFill="1" applyBorder="1" applyAlignment="1">
      <alignment vertical="center" wrapText="1" indent="1"/>
    </xf>
    <xf numFmtId="176" fontId="14" fillId="3" borderId="1" xfId="0" applyNumberFormat="1" applyFont="1" applyFill="1" applyBorder="1" applyAlignment="1">
      <alignment vertical="center" wrapText="1" indent="1"/>
    </xf>
    <xf numFmtId="176" fontId="14" fillId="0" borderId="1" xfId="0" applyNumberFormat="1" applyFont="1" applyBorder="1" applyAlignment="1">
      <alignment vertical="center" wrapText="1" indent="1"/>
    </xf>
    <xf numFmtId="0" fontId="16" fillId="0" borderId="0" xfId="0" applyFont="1" applyAlignment="1">
      <alignment wrapText="1"/>
    </xf>
    <xf numFmtId="0" fontId="12" fillId="0" borderId="12" xfId="0" applyFont="1" applyBorder="1" applyAlignment="1">
      <alignment vertical="center" wrapText="1"/>
    </xf>
    <xf numFmtId="0" fontId="12" fillId="0" borderId="13" xfId="0" applyFont="1" applyBorder="1" applyAlignment="1">
      <alignment vertical="center" wrapText="1"/>
    </xf>
    <xf numFmtId="175" fontId="12" fillId="3" borderId="14" xfId="0" applyNumberFormat="1" applyFont="1" applyFill="1" applyBorder="1" applyAlignment="1">
      <alignment vertical="center" wrapText="1" indent="1"/>
    </xf>
    <xf numFmtId="175" fontId="12" fillId="3" borderId="12" xfId="0" applyNumberFormat="1" applyFont="1" applyFill="1" applyBorder="1" applyAlignment="1">
      <alignment vertical="center" wrapText="1" indent="1"/>
    </xf>
    <xf numFmtId="175" fontId="12" fillId="0" borderId="12" xfId="0" applyNumberFormat="1" applyFont="1" applyBorder="1" applyAlignment="1">
      <alignment vertical="center" wrapText="1" indent="1"/>
    </xf>
    <xf numFmtId="176" fontId="12" fillId="3" borderId="9" xfId="0" applyNumberFormat="1" applyFont="1" applyFill="1" applyBorder="1" applyAlignment="1">
      <alignment vertical="center" wrapText="1" indent="1"/>
    </xf>
    <xf numFmtId="176" fontId="12" fillId="3" borderId="0" xfId="0" applyNumberFormat="1" applyFont="1" applyFill="1" applyAlignment="1">
      <alignment vertical="center" wrapText="1" indent="1"/>
    </xf>
    <xf numFmtId="176" fontId="12" fillId="0" borderId="0" xfId="0" applyNumberFormat="1" applyFont="1" applyAlignment="1">
      <alignment vertical="center" wrapText="1" indent="1"/>
    </xf>
    <xf numFmtId="0" fontId="17" fillId="0" borderId="0" xfId="0" applyFont="1" applyAlignment="1">
      <alignment wrapText="1"/>
    </xf>
    <xf numFmtId="0" fontId="15" fillId="0" borderId="0" xfId="0" applyFont="1" applyAlignment="1">
      <alignment vertical="center" wrapText="1"/>
    </xf>
    <xf numFmtId="177" fontId="15" fillId="0" borderId="0" xfId="0" applyNumberFormat="1" applyFont="1" applyAlignment="1">
      <alignment vertical="center" wrapText="1" indent="1"/>
    </xf>
    <xf numFmtId="0" fontId="13" fillId="0" borderId="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2" fillId="0" borderId="0" xfId="0" applyFont="1" applyAlignment="1">
      <alignment vertical="center" wrapText="1" indent="1"/>
    </xf>
    <xf numFmtId="0" fontId="18" fillId="0" borderId="0" xfId="0" applyFont="1" applyAlignment="1">
      <alignment wrapText="1"/>
    </xf>
    <xf numFmtId="0" fontId="19" fillId="0" borderId="0" xfId="0" applyFont="1" applyAlignment="1">
      <alignment vertical="center" wrapText="1"/>
    </xf>
    <xf numFmtId="0" fontId="19" fillId="0" borderId="8" xfId="0" applyFont="1" applyBorder="1" applyAlignment="1">
      <alignment vertical="center" wrapText="1"/>
    </xf>
    <xf numFmtId="9" fontId="14" fillId="3" borderId="0" xfId="1" applyFont="1" applyFill="1" applyAlignment="1">
      <alignment vertical="center" wrapText="1" indent="1"/>
    </xf>
    <xf numFmtId="9" fontId="14" fillId="0" borderId="0" xfId="1" applyFont="1" applyAlignment="1">
      <alignment vertical="center" wrapText="1" indent="1"/>
    </xf>
    <xf numFmtId="178" fontId="14" fillId="0" borderId="0" xfId="0" applyNumberFormat="1" applyFont="1" applyAlignment="1">
      <alignment vertical="center" wrapText="1" indent="1"/>
    </xf>
    <xf numFmtId="0" fontId="18" fillId="0" borderId="1" xfId="0" applyFont="1" applyBorder="1" applyAlignment="1">
      <alignment wrapText="1"/>
    </xf>
    <xf numFmtId="0" fontId="12" fillId="0" borderId="1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176" fontId="12" fillId="3" borderId="11" xfId="0" applyNumberFormat="1" applyFont="1" applyFill="1" applyBorder="1" applyAlignment="1">
      <alignment vertical="center" wrapText="1" indent="1"/>
    </xf>
    <xf numFmtId="176" fontId="12" fillId="3" borderId="1" xfId="0" applyNumberFormat="1" applyFont="1" applyFill="1" applyBorder="1" applyAlignment="1">
      <alignment vertical="center" wrapText="1" indent="1"/>
    </xf>
    <xf numFmtId="176" fontId="12" fillId="0" borderId="1" xfId="0" applyNumberFormat="1" applyFont="1" applyBorder="1" applyAlignment="1">
      <alignment vertical="center" wrapText="1" indent="1"/>
    </xf>
    <xf numFmtId="0" fontId="13" fillId="0" borderId="12" xfId="0" applyFont="1" applyBorder="1" applyAlignment="1">
      <alignment wrapText="1"/>
    </xf>
    <xf numFmtId="0" fontId="13" fillId="0" borderId="13" xfId="0" applyFont="1" applyBorder="1" applyAlignment="1">
      <alignment wrapText="1"/>
    </xf>
    <xf numFmtId="0" fontId="13" fillId="3" borderId="14" xfId="0" applyFont="1" applyFill="1" applyBorder="1" applyAlignment="1">
      <alignment horizontal="right" vertical="top" wrapText="1" indent="1"/>
    </xf>
    <xf numFmtId="0" fontId="13" fillId="3" borderId="12" xfId="0" applyFont="1" applyFill="1" applyBorder="1" applyAlignment="1">
      <alignment horizontal="right" vertical="top" wrapText="1" indent="1"/>
    </xf>
    <xf numFmtId="0" fontId="13" fillId="0" borderId="12" xfId="0" applyFont="1" applyBorder="1" applyAlignment="1">
      <alignment horizontal="right" vertical="top" wrapText="1" indent="1"/>
    </xf>
    <xf numFmtId="0" fontId="13" fillId="0" borderId="0" xfId="0" applyFont="1" applyAlignment="1">
      <alignment horizontal="right" vertical="top" wrapText="1" indent="1"/>
    </xf>
    <xf numFmtId="0" fontId="13" fillId="0" borderId="0" xfId="0" applyFont="1" applyAlignment="1">
      <alignment wrapText="1" indent="1"/>
    </xf>
    <xf numFmtId="0" fontId="21" fillId="3" borderId="9" xfId="0" applyFont="1" applyFill="1" applyBorder="1" applyAlignment="1">
      <alignment horizontal="right" vertical="top" wrapText="1" indent="1"/>
    </xf>
    <xf numFmtId="0" fontId="21" fillId="3" borderId="0" xfId="0" applyFont="1" applyFill="1" applyAlignment="1">
      <alignment horizontal="right" vertical="top" wrapText="1" indent="1"/>
    </xf>
    <xf numFmtId="0" fontId="21" fillId="0" borderId="0" xfId="0" applyFont="1" applyAlignment="1">
      <alignment horizontal="right" vertical="top" wrapText="1" indent="1"/>
    </xf>
    <xf numFmtId="0" fontId="22" fillId="0" borderId="0" xfId="0" applyFont="1"/>
    <xf numFmtId="0" fontId="16" fillId="0" borderId="1" xfId="0" applyFont="1" applyBorder="1" applyAlignment="1">
      <alignment horizontal="right" vertical="top" wrapText="1" indent="1"/>
    </xf>
    <xf numFmtId="0" fontId="16" fillId="3" borderId="1" xfId="0" applyFont="1" applyFill="1" applyBorder="1" applyAlignment="1">
      <alignment horizontal="right" vertical="top" wrapText="1" indent="1"/>
    </xf>
    <xf numFmtId="0" fontId="19" fillId="0" borderId="0" xfId="0" applyFont="1" applyAlignment="1">
      <alignment vertical="center" wrapText="1" indent="1"/>
    </xf>
    <xf numFmtId="0" fontId="12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2" fillId="0" borderId="0" xfId="0" applyFont="1" applyAlignment="1">
      <alignment vertical="center" wrapText="1" indent="1"/>
    </xf>
    <xf numFmtId="0" fontId="23" fillId="0" borderId="0" xfId="0" applyFont="1" applyAlignment="1">
      <alignment horizontal="center" vertical="top" wrapText="1"/>
    </xf>
    <xf numFmtId="0" fontId="24" fillId="0" borderId="0" xfId="0" applyFont="1" applyAlignment="1">
      <alignment horizontal="left" vertical="center" wrapText="1"/>
    </xf>
    <xf numFmtId="0" fontId="0" fillId="0" borderId="0" xfId="0"/>
    <xf numFmtId="0" fontId="12" fillId="0" borderId="0" xfId="0" applyFont="1" applyAlignment="1">
      <alignment wrapText="1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horizontal="left" wrapText="1"/>
    </xf>
    <xf numFmtId="0" fontId="13" fillId="0" borderId="5" xfId="0" applyFont="1" applyBorder="1" applyAlignment="1">
      <alignment wrapText="1"/>
    </xf>
    <xf numFmtId="0" fontId="13" fillId="0" borderId="6" xfId="0" applyFont="1" applyBorder="1" applyAlignment="1">
      <alignment wrapText="1"/>
    </xf>
    <xf numFmtId="0" fontId="13" fillId="3" borderId="5" xfId="0" applyFont="1" applyFill="1" applyBorder="1" applyAlignment="1">
      <alignment horizontal="left" vertical="center" wrapText="1"/>
    </xf>
    <xf numFmtId="0" fontId="13" fillId="0" borderId="5" xfId="0" applyFont="1" applyBorder="1" applyAlignment="1">
      <alignment wrapText="1"/>
    </xf>
    <xf numFmtId="0" fontId="26" fillId="0" borderId="0" xfId="0" applyFont="1"/>
    <xf numFmtId="0" fontId="13" fillId="0" borderId="15" xfId="0" applyFont="1" applyBorder="1" applyAlignment="1">
      <alignment wrapText="1"/>
    </xf>
    <xf numFmtId="175" fontId="14" fillId="3" borderId="1" xfId="0" applyNumberFormat="1" applyFont="1" applyFill="1" applyBorder="1" applyAlignment="1">
      <alignment vertical="center" wrapText="1" indent="1"/>
    </xf>
    <xf numFmtId="175" fontId="14" fillId="0" borderId="1" xfId="0" applyNumberFormat="1" applyFont="1" applyBorder="1" applyAlignment="1">
      <alignment vertical="center" wrapText="1" indent="1"/>
    </xf>
    <xf numFmtId="0" fontId="13" fillId="0" borderId="16" xfId="0" applyFont="1" applyBorder="1" applyAlignment="1">
      <alignment wrapText="1"/>
    </xf>
    <xf numFmtId="175" fontId="27" fillId="3" borderId="1" xfId="0" applyNumberFormat="1" applyFont="1" applyFill="1" applyBorder="1" applyAlignment="1">
      <alignment vertical="center" wrapText="1" indent="1"/>
    </xf>
    <xf numFmtId="0" fontId="14" fillId="0" borderId="15" xfId="0" applyFont="1" applyBorder="1" applyAlignment="1">
      <alignment vertical="center" wrapText="1"/>
    </xf>
    <xf numFmtId="0" fontId="14" fillId="0" borderId="17" xfId="0" applyFont="1" applyBorder="1" applyAlignment="1">
      <alignment vertical="center" wrapText="1"/>
    </xf>
    <xf numFmtId="175" fontId="14" fillId="3" borderId="15" xfId="0" applyNumberFormat="1" applyFont="1" applyFill="1" applyBorder="1" applyAlignment="1">
      <alignment vertical="center" wrapText="1" indent="1"/>
    </xf>
    <xf numFmtId="175" fontId="14" fillId="0" borderId="15" xfId="0" applyNumberFormat="1" applyFont="1" applyBorder="1" applyAlignment="1">
      <alignment vertical="center" wrapText="1" indent="1"/>
    </xf>
    <xf numFmtId="0" fontId="13" fillId="0" borderId="18" xfId="0" applyFont="1" applyBorder="1" applyAlignment="1">
      <alignment wrapText="1"/>
    </xf>
    <xf numFmtId="0" fontId="13" fillId="0" borderId="8" xfId="0" applyFont="1" applyBorder="1" applyAlignment="1">
      <alignment wrapText="1"/>
    </xf>
    <xf numFmtId="0" fontId="13" fillId="3" borderId="0" xfId="0" applyFont="1" applyFill="1" applyAlignment="1">
      <alignment horizontal="right" vertical="top" wrapText="1" indent="1"/>
    </xf>
    <xf numFmtId="0" fontId="14" fillId="0" borderId="19" xfId="0" applyFont="1" applyBorder="1" applyAlignment="1">
      <alignment vertical="center" wrapText="1"/>
    </xf>
    <xf numFmtId="0" fontId="14" fillId="0" borderId="20" xfId="0" applyFont="1" applyBorder="1" applyAlignment="1">
      <alignment vertical="center" wrapText="1"/>
    </xf>
    <xf numFmtId="0" fontId="24" fillId="0" borderId="0" xfId="0" applyFont="1" applyAlignment="1">
      <alignment horizontal="justify" vertical="center" wrapText="1"/>
    </xf>
    <xf numFmtId="0" fontId="24" fillId="0" borderId="0" xfId="0" applyFont="1" applyAlignment="1">
      <alignment vertical="center" wrapText="1"/>
    </xf>
    <xf numFmtId="9" fontId="3" fillId="0" borderId="0" xfId="0" applyNumberFormat="1" applyFont="1" applyFill="1" applyBorder="1" applyAlignment="1"/>
    <xf numFmtId="10" fontId="3" fillId="2" borderId="0" xfId="0" applyNumberFormat="1" applyFont="1" applyFill="1" applyBorder="1" applyAlignment="1">
      <alignment horizontal="center"/>
    </xf>
    <xf numFmtId="10" fontId="0" fillId="2" borderId="0" xfId="0" applyNumberFormat="1" applyFont="1" applyFill="1" applyBorder="1" applyAlignment="1"/>
    <xf numFmtId="9" fontId="0" fillId="2" borderId="0" xfId="0" applyNumberFormat="1" applyFont="1" applyFill="1" applyBorder="1" applyAlignment="1"/>
    <xf numFmtId="4" fontId="3" fillId="0" borderId="0" xfId="0" applyNumberFormat="1" applyFont="1" applyFill="1" applyBorder="1" applyAlignment="1"/>
    <xf numFmtId="0" fontId="3" fillId="2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2" borderId="0" xfId="0" applyNumberFormat="1" applyFont="1" applyFill="1" applyBorder="1" applyAlignment="1"/>
    <xf numFmtId="181" fontId="2" fillId="2" borderId="0" xfId="0" applyNumberFormat="1" applyFont="1" applyFill="1" applyBorder="1" applyAlignment="1"/>
    <xf numFmtId="180" fontId="2" fillId="2" borderId="0" xfId="0" applyNumberFormat="1" applyFont="1" applyFill="1" applyBorder="1" applyAlignment="1"/>
    <xf numFmtId="180" fontId="3" fillId="2" borderId="0" xfId="0" applyNumberFormat="1" applyFont="1" applyFill="1" applyBorder="1" applyAlignment="1"/>
  </cellXfs>
  <cellStyles count="3">
    <cellStyle name="Normal" xfId="0" builtinId="0"/>
    <cellStyle name="Per cent" xfId="1" builtinId="5"/>
    <cellStyle name="Table (Normal)" xfId="2" xr:uid="{ABFA1ABD-E6A4-464D-84F5-1A4C5B090F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IS!$A$69</c:f>
              <c:strCache>
                <c:ptCount val="1"/>
                <c:pt idx="0">
                  <c:v>Gross Profit Margin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IS!$B$69:$F$69</c:f>
              <c:numCache>
                <c:formatCode>0.00%</c:formatCode>
                <c:ptCount val="5"/>
                <c:pt idx="0">
                  <c:v>0.83511099207537065</c:v>
                </c:pt>
                <c:pt idx="1">
                  <c:v>0.83197443181818187</c:v>
                </c:pt>
                <c:pt idx="2">
                  <c:v>0.83923505543813648</c:v>
                </c:pt>
                <c:pt idx="3">
                  <c:v>0.84601375177063731</c:v>
                </c:pt>
                <c:pt idx="4">
                  <c:v>0.84668891161592685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92-E243-A39C-419E1D5A2BFF}"/>
            </c:ext>
          </c:extLst>
        </c:ser>
        <c:ser>
          <c:idx val="1"/>
          <c:order val="1"/>
          <c:tx>
            <c:strRef>
              <c:f>IS!$A$70</c:f>
              <c:strCache>
                <c:ptCount val="1"/>
                <c:pt idx="0">
                  <c:v>Operating Margin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IS!$B$70:$F$70</c:f>
              <c:numCache>
                <c:formatCode>0.00%</c:formatCode>
                <c:ptCount val="5"/>
                <c:pt idx="0">
                  <c:v>0.42637026767286879</c:v>
                </c:pt>
                <c:pt idx="1">
                  <c:v>0.41650568181818182</c:v>
                </c:pt>
                <c:pt idx="2">
                  <c:v>0.42275958723736112</c:v>
                </c:pt>
                <c:pt idx="3">
                  <c:v>0.44163247381178933</c:v>
                </c:pt>
                <c:pt idx="4">
                  <c:v>0.44193413979883128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92-E243-A39C-419E1D5A2BFF}"/>
            </c:ext>
          </c:extLst>
        </c:ser>
        <c:ser>
          <c:idx val="2"/>
          <c:order val="2"/>
          <c:tx>
            <c:strRef>
              <c:f>IS!$A$71</c:f>
              <c:strCache>
                <c:ptCount val="1"/>
                <c:pt idx="0">
                  <c:v>Net Profit Margin 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IS!$B$71:$F$71</c:f>
              <c:numCache>
                <c:formatCode>0.00%</c:formatCode>
                <c:ptCount val="5"/>
                <c:pt idx="0">
                  <c:v>0.33193641390827594</c:v>
                </c:pt>
                <c:pt idx="1">
                  <c:v>0.33918323863636363</c:v>
                </c:pt>
                <c:pt idx="2">
                  <c:v>0.31378211286549046</c:v>
                </c:pt>
                <c:pt idx="3">
                  <c:v>0.3602972517986231</c:v>
                </c:pt>
                <c:pt idx="4">
                  <c:v>0.34775122846527068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92-E243-A39C-419E1D5A2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3310752"/>
        <c:axId val="288705039"/>
      </c:barChart>
      <c:catAx>
        <c:axId val="29331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705039"/>
        <c:crosses val="autoZero"/>
        <c:auto val="1"/>
        <c:lblAlgn val="ctr"/>
        <c:lblOffset val="100"/>
        <c:noMultiLvlLbl val="0"/>
      </c:catAx>
      <c:valAx>
        <c:axId val="28870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31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CAPEX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Summary!$B$42:$F$42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Summary!$B$48:$F$48</c:f>
              <c:numCache>
                <c:formatCode>#.##,,"M"</c:formatCode>
                <c:ptCount val="5"/>
                <c:pt idx="0">
                  <c:v>22080000000</c:v>
                </c:pt>
                <c:pt idx="1">
                  <c:v>7390000000</c:v>
                </c:pt>
                <c:pt idx="2">
                  <c:v>14750000000</c:v>
                </c:pt>
                <c:pt idx="3">
                  <c:v>38900000000</c:v>
                </c:pt>
                <c:pt idx="4">
                  <c:v>51310000000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66-8D4C-B971-2A053461E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788911"/>
        <c:axId val="505867600"/>
      </c:barChart>
      <c:catAx>
        <c:axId val="176788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867600"/>
        <c:crosses val="autoZero"/>
        <c:auto val="1"/>
        <c:lblAlgn val="ctr"/>
        <c:lblOffset val="100"/>
        <c:noMultiLvlLbl val="0"/>
      </c:catAx>
      <c:valAx>
        <c:axId val="50586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##,,&quot;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88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FCF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Summary!$B$42:$F$42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Summary!$B$50:$F$50</c:f>
              <c:numCache>
                <c:formatCode>#.##,,"M"</c:formatCode>
                <c:ptCount val="5"/>
                <c:pt idx="0">
                  <c:v>34220000000</c:v>
                </c:pt>
                <c:pt idx="1">
                  <c:v>56270000000</c:v>
                </c:pt>
                <c:pt idx="2">
                  <c:v>69470000000</c:v>
                </c:pt>
                <c:pt idx="3">
                  <c:v>82260000000</c:v>
                </c:pt>
                <c:pt idx="4">
                  <c:v>81650000000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8B-2A44-BE27-8C688963A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5521120"/>
        <c:axId val="293582640"/>
      </c:barChart>
      <c:catAx>
        <c:axId val="28552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582640"/>
        <c:crosses val="autoZero"/>
        <c:auto val="1"/>
        <c:lblAlgn val="ctr"/>
        <c:lblOffset val="100"/>
        <c:noMultiLvlLbl val="0"/>
      </c:catAx>
      <c:valAx>
        <c:axId val="29358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##,,&quot;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52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GLP-1 Sales by</a:t>
            </a:r>
            <a:r>
              <a:rPr lang="en-GB" baseline="0"/>
              <a:t> Area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(Notes!$E$15,Notes!$G$15:$J$15)</c:f>
              <c:numCache>
                <c:formatCode>* #,##0;* \(#,##0\);* "—";_(@_)</c:formatCode>
                <c:ptCount val="5"/>
                <c:pt idx="0">
                  <c:v>25552</c:v>
                </c:pt>
                <c:pt idx="1">
                  <c:v>7070</c:v>
                </c:pt>
                <c:pt idx="2">
                  <c:v>3446</c:v>
                </c:pt>
                <c:pt idx="3">
                  <c:v>1705</c:v>
                </c:pt>
                <c:pt idx="4">
                  <c:v>1801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29-A74D-8EE9-93C7A1C0281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Insulin By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(Notes!$E$41,Notes!$G$41,Notes!$H$41,Notes!$I$41,Notes!$J$41)</c:f>
              <c:numCache>
                <c:formatCode>* #,##0;* \(#,##0\);* "—";_(@_)</c:formatCode>
                <c:ptCount val="5"/>
                <c:pt idx="0">
                  <c:v>4693</c:v>
                </c:pt>
                <c:pt idx="1">
                  <c:v>3143</c:v>
                </c:pt>
                <c:pt idx="2">
                  <c:v>2911</c:v>
                </c:pt>
                <c:pt idx="3">
                  <c:v>1404</c:v>
                </c:pt>
                <c:pt idx="4">
                  <c:v>2846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A7-954A-93C3-70EE73FCA1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Diabetes &amp;</a:t>
            </a:r>
            <a:r>
              <a:rPr lang="en-GB" baseline="0"/>
              <a:t> Obesity Care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(Notes!$E$53,Notes!$G$53,Notes!$H$53,Notes!$I$53,Notes!$J$53)</c:f>
              <c:numCache>
                <c:formatCode>* #,##0;* \(#,##0\);* "—";_(@_)</c:formatCode>
                <c:ptCount val="5"/>
                <c:pt idx="0">
                  <c:v>42225</c:v>
                </c:pt>
                <c:pt idx="1">
                  <c:v>13520</c:v>
                </c:pt>
                <c:pt idx="2">
                  <c:v>8088</c:v>
                </c:pt>
                <c:pt idx="3">
                  <c:v>4125</c:v>
                </c:pt>
                <c:pt idx="4">
                  <c:v>5510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BA-534E-ACC7-23CC04671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GLP-1</a:t>
            </a:r>
            <a:r>
              <a:rPr lang="en-GB" baseline="0"/>
              <a:t> vs Insulin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(Notes!$D$15,Notes!$D$41)</c:f>
              <c:numCache>
                <c:formatCode>* #,##0;* \(#,##0\);* "—";_(@_)</c:formatCode>
                <c:ptCount val="2"/>
                <c:pt idx="0">
                  <c:v>39574</c:v>
                </c:pt>
                <c:pt idx="1">
                  <c:v>14997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C6-BC43-AC85-A0BE30B6BF5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GLP-1 Sales by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(Supp!$E$11,Supp!$G$11,Supp!$H$11,Supp!$I$11,Supp!$J$11)</c:f>
              <c:numCache>
                <c:formatCode>* #,##0;* \(#,##0\);* "—";_(@_)</c:formatCode>
                <c:ptCount val="5"/>
                <c:pt idx="0">
                  <c:v>22469</c:v>
                </c:pt>
                <c:pt idx="1">
                  <c:v>6535</c:v>
                </c:pt>
                <c:pt idx="2">
                  <c:v>3094</c:v>
                </c:pt>
                <c:pt idx="3">
                  <c:v>1481</c:v>
                </c:pt>
                <c:pt idx="4">
                  <c:v>1403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DB-5E47-87FB-721A10BE250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Insulin Sales by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(Supp!$E$24,Supp!$G$24,Supp!$H$24,Supp!$I$24,Supp!$J$24)</c:f>
              <c:numCache>
                <c:formatCode>* #,##0;* \(#,##0\);* "—";_(@_)</c:formatCode>
                <c:ptCount val="5"/>
                <c:pt idx="0">
                  <c:v>4019</c:v>
                </c:pt>
                <c:pt idx="1">
                  <c:v>3285</c:v>
                </c:pt>
                <c:pt idx="2">
                  <c:v>2807</c:v>
                </c:pt>
                <c:pt idx="3">
                  <c:v>1466</c:v>
                </c:pt>
                <c:pt idx="4">
                  <c:v>2788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91-F54E-847F-1AD805DE7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204106</xdr:colOff>
      <xdr:row>60</xdr:row>
      <xdr:rowOff>7258</xdr:rowOff>
    </xdr:from>
    <xdr:to>
      <xdr:col>9</xdr:col>
      <xdr:colOff>1156606</xdr:colOff>
      <xdr:row>76</xdr:row>
      <xdr:rowOff>137887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5A13C2-9D71-2AEE-62D6-EFAC74EF2A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276678</xdr:colOff>
      <xdr:row>57</xdr:row>
      <xdr:rowOff>61685</xdr:rowOff>
    </xdr:from>
    <xdr:to>
      <xdr:col>2</xdr:col>
      <xdr:colOff>775607</xdr:colOff>
      <xdr:row>74</xdr:row>
      <xdr:rowOff>29028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9C7C8F-557F-4B4F-C1C8-34FA5E2C8E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36286</xdr:colOff>
      <xdr:row>57</xdr:row>
      <xdr:rowOff>43543</xdr:rowOff>
    </xdr:from>
    <xdr:to>
      <xdr:col>6</xdr:col>
      <xdr:colOff>988786</xdr:colOff>
      <xdr:row>74</xdr:row>
      <xdr:rowOff>10886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632433-67EE-C2CC-0A42-70B1FB24AC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226218</xdr:colOff>
      <xdr:row>9</xdr:row>
      <xdr:rowOff>49212</xdr:rowOff>
    </xdr:from>
    <xdr:to>
      <xdr:col>15</xdr:col>
      <xdr:colOff>603250</xdr:colOff>
      <xdr:row>25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859A34-5193-B89B-481B-F96CD66896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218281</xdr:colOff>
      <xdr:row>27</xdr:row>
      <xdr:rowOff>9525</xdr:rowOff>
    </xdr:from>
    <xdr:to>
      <xdr:col>15</xdr:col>
      <xdr:colOff>631031</xdr:colOff>
      <xdr:row>41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AB0462-78D9-4DDE-08B5-01A1BD0C62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218281</xdr:colOff>
      <xdr:row>43</xdr:row>
      <xdr:rowOff>1587</xdr:rowOff>
    </xdr:from>
    <xdr:to>
      <xdr:col>15</xdr:col>
      <xdr:colOff>631031</xdr:colOff>
      <xdr:row>56</xdr:row>
      <xdr:rowOff>125412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78A3E4-8125-E639-3FA2-0C166BFCFB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805656</xdr:colOff>
      <xdr:row>42</xdr:row>
      <xdr:rowOff>188913</xdr:rowOff>
    </xdr:from>
    <xdr:to>
      <xdr:col>20</xdr:col>
      <xdr:colOff>177006</xdr:colOff>
      <xdr:row>56</xdr:row>
      <xdr:rowOff>125413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8349560-1DFC-8116-9013-653C61A55F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977900</xdr:colOff>
      <xdr:row>3</xdr:row>
      <xdr:rowOff>127000</xdr:rowOff>
    </xdr:from>
    <xdr:to>
      <xdr:col>15</xdr:col>
      <xdr:colOff>342900</xdr:colOff>
      <xdr:row>16</xdr:row>
      <xdr:rowOff>42334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21C375-0ADF-909C-9060-3257D53A3A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969433</xdr:colOff>
      <xdr:row>17</xdr:row>
      <xdr:rowOff>50800</xdr:rowOff>
    </xdr:from>
    <xdr:to>
      <xdr:col>15</xdr:col>
      <xdr:colOff>334433</xdr:colOff>
      <xdr:row>30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12A0E0-DC48-38B8-FD6A-FAD2FE1488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D3C1-79C7-724F-9878-26599AD95833}">
  <dimension ref="A1:N315"/>
  <sheetViews>
    <sheetView topLeftCell="A31" zoomScale="140" zoomScaleNormal="140" workbookViewId="0">
      <selection activeCell="B82" sqref="B82:F82"/>
    </sheetView>
  </sheetViews>
  <sheetFormatPr baseColWidth="10" defaultRowHeight="13"/>
  <cols>
    <col min="1" max="1" width="79" bestFit="1" customWidth="1"/>
    <col min="2" max="13" width="15.83203125" customWidth="1"/>
    <col min="14" max="14" width="14.6640625" bestFit="1" customWidth="1"/>
    <col min="15" max="256" width="8.83203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279</v>
      </c>
      <c r="H1" s="12" t="s">
        <v>280</v>
      </c>
      <c r="I1" s="12" t="s">
        <v>281</v>
      </c>
      <c r="J1" s="12" t="s">
        <v>282</v>
      </c>
      <c r="K1" s="12" t="s">
        <v>283</v>
      </c>
      <c r="L1" s="12" t="s">
        <v>284</v>
      </c>
      <c r="M1" s="12" t="s">
        <v>285</v>
      </c>
      <c r="N1" s="12"/>
    </row>
    <row r="2" spans="1:14">
      <c r="A2" s="6" t="s">
        <v>276</v>
      </c>
      <c r="B2" s="7"/>
      <c r="C2" s="8">
        <f>(C3/B3)-1</f>
        <v>0.10496726847397508</v>
      </c>
      <c r="D2" s="8">
        <f t="shared" ref="D2:F2" si="0">(D3/C3)-1</f>
        <v>0.26774342251284766</v>
      </c>
      <c r="E2" s="8">
        <f t="shared" si="0"/>
        <v>0.32315192652148728</v>
      </c>
      <c r="F2" s="8">
        <f t="shared" si="0"/>
        <v>0.25132827131341107</v>
      </c>
    </row>
    <row r="3" spans="1:14">
      <c r="A3" t="s">
        <v>7</v>
      </c>
      <c r="B3" s="4">
        <v>106014000000</v>
      </c>
      <c r="C3" s="4">
        <v>117142000000</v>
      </c>
      <c r="D3" s="4">
        <v>148506000000</v>
      </c>
      <c r="E3" s="4">
        <v>196496000000</v>
      </c>
      <c r="F3" s="4">
        <v>245881000000</v>
      </c>
    </row>
    <row r="4" spans="1:14">
      <c r="A4" s="10" t="s">
        <v>277</v>
      </c>
      <c r="B4" s="11"/>
      <c r="C4" s="8">
        <f>(C5/B5)-1</f>
        <v>0.10913301718841084</v>
      </c>
      <c r="D4" s="8">
        <f t="shared" ref="D4:F4" si="1">(D5/C5)-1</f>
        <v>0.25677556818181824</v>
      </c>
      <c r="E4" s="8">
        <f t="shared" si="1"/>
        <v>0.31255015427738275</v>
      </c>
      <c r="F4" s="8">
        <f t="shared" si="1"/>
        <v>0.25033044721240327</v>
      </c>
    </row>
    <row r="5" spans="1:14">
      <c r="A5" t="s">
        <v>9</v>
      </c>
      <c r="B5" s="4">
        <v>126946000000</v>
      </c>
      <c r="C5" s="4">
        <v>140800000000</v>
      </c>
      <c r="D5" s="4">
        <v>176954000000</v>
      </c>
      <c r="E5" s="4">
        <v>232261000000</v>
      </c>
      <c r="F5" s="4">
        <v>290403000000</v>
      </c>
    </row>
    <row r="6" spans="1:14">
      <c r="A6" t="s">
        <v>10</v>
      </c>
      <c r="B6" s="4">
        <v>298187000000</v>
      </c>
      <c r="C6" s="26">
        <v>340180000000</v>
      </c>
      <c r="D6" s="4">
        <v>455692000000</v>
      </c>
      <c r="E6" s="4">
        <v>608645000000</v>
      </c>
      <c r="F6" s="4">
        <v>680563000000</v>
      </c>
    </row>
    <row r="7" spans="1:14">
      <c r="A7" t="s">
        <v>11</v>
      </c>
      <c r="B7" s="4">
        <v>-171241000000</v>
      </c>
      <c r="C7" s="4">
        <v>-199380000000</v>
      </c>
      <c r="D7" s="4">
        <v>-278738000000</v>
      </c>
      <c r="E7" s="4">
        <v>-376384000000</v>
      </c>
      <c r="F7" s="4">
        <v>-390160000000</v>
      </c>
    </row>
    <row r="8" spans="1:14">
      <c r="A8" t="s">
        <v>12</v>
      </c>
      <c r="B8" s="4">
        <v>-20932000000</v>
      </c>
      <c r="C8" s="4">
        <v>-23658000000</v>
      </c>
      <c r="D8" s="4">
        <v>-28448000000</v>
      </c>
      <c r="E8" s="4">
        <v>-35765000000</v>
      </c>
      <c r="F8" s="4">
        <v>-44522000000</v>
      </c>
    </row>
    <row r="9" spans="1:14">
      <c r="A9" t="s">
        <v>13</v>
      </c>
      <c r="B9" s="4">
        <v>-20932000000</v>
      </c>
      <c r="C9" s="4">
        <v>-23658000000</v>
      </c>
      <c r="D9" s="4">
        <v>-28448000000</v>
      </c>
      <c r="E9" s="4">
        <v>-35765000000</v>
      </c>
      <c r="F9" s="4">
        <v>-44522000000</v>
      </c>
    </row>
    <row r="10" spans="1:14">
      <c r="A10" t="s">
        <v>14</v>
      </c>
      <c r="B10" s="4">
        <v>-51888000000</v>
      </c>
      <c r="C10" s="4">
        <v>-58498000000</v>
      </c>
      <c r="D10" s="4">
        <v>-73697000000</v>
      </c>
      <c r="E10" s="4">
        <v>-93922000000</v>
      </c>
      <c r="F10" s="4">
        <v>-117542000000</v>
      </c>
    </row>
    <row r="11" spans="1:14">
      <c r="A11" t="s">
        <v>15</v>
      </c>
      <c r="B11" s="4">
        <v>-36886000000</v>
      </c>
      <c r="C11" s="4">
        <v>-41058000000</v>
      </c>
      <c r="D11" s="4">
        <v>-50684000000</v>
      </c>
      <c r="E11" s="4">
        <v>-61598000000</v>
      </c>
      <c r="F11" s="4">
        <v>-67377000000</v>
      </c>
    </row>
    <row r="12" spans="1:14">
      <c r="A12" t="s">
        <v>16</v>
      </c>
      <c r="B12" s="4">
        <v>-3958000000</v>
      </c>
      <c r="C12" s="4">
        <v>-4050000000</v>
      </c>
      <c r="D12" s="4">
        <v>-4467000000</v>
      </c>
      <c r="E12" s="4">
        <v>-4855000000</v>
      </c>
      <c r="F12" s="4">
        <v>-5276000000</v>
      </c>
    </row>
    <row r="13" spans="1:14">
      <c r="A13" t="s">
        <v>17</v>
      </c>
      <c r="B13" s="4">
        <v>-32928000000</v>
      </c>
      <c r="C13" s="4">
        <v>-37008000000</v>
      </c>
      <c r="D13" s="4">
        <v>-46217000000</v>
      </c>
      <c r="E13" s="4">
        <v>-56743000000</v>
      </c>
      <c r="F13" s="4">
        <v>-62101000000</v>
      </c>
    </row>
    <row r="14" spans="1:14">
      <c r="A14" t="s">
        <v>18</v>
      </c>
      <c r="B14" s="4">
        <v>-15462000000</v>
      </c>
      <c r="C14" s="4">
        <v>-17772000000</v>
      </c>
      <c r="D14" s="4">
        <v>-24047000000</v>
      </c>
      <c r="E14" s="4">
        <v>-32443000000</v>
      </c>
      <c r="F14" s="4">
        <v>-48062000000</v>
      </c>
    </row>
    <row r="15" spans="1:14">
      <c r="A15" t="s">
        <v>19</v>
      </c>
      <c r="B15" s="4">
        <v>460000000</v>
      </c>
      <c r="C15" s="4">
        <v>332000000</v>
      </c>
      <c r="D15" s="4">
        <v>1034000000</v>
      </c>
      <c r="E15" s="4">
        <v>119000000</v>
      </c>
      <c r="F15" s="4">
        <v>-2103000000</v>
      </c>
    </row>
    <row r="16" spans="1:14">
      <c r="A16" t="s">
        <v>20</v>
      </c>
      <c r="B16" s="4">
        <v>460000000</v>
      </c>
      <c r="C16" s="4">
        <v>332000000</v>
      </c>
      <c r="D16" s="4">
        <v>1034000000</v>
      </c>
      <c r="E16" s="5" t="s">
        <v>8</v>
      </c>
      <c r="F16" s="5" t="s">
        <v>8</v>
      </c>
    </row>
    <row r="17" spans="1:6">
      <c r="A17" t="s">
        <v>21</v>
      </c>
      <c r="B17" s="4">
        <v>54126000000</v>
      </c>
      <c r="C17" s="4">
        <v>58644000000</v>
      </c>
      <c r="D17" s="4">
        <v>74809000000</v>
      </c>
      <c r="E17" s="4">
        <v>102574000000</v>
      </c>
      <c r="F17" s="4">
        <v>128339000000</v>
      </c>
    </row>
    <row r="18" spans="1:6">
      <c r="A18" t="s">
        <v>22</v>
      </c>
      <c r="B18" s="4">
        <v>-996000000</v>
      </c>
      <c r="C18" s="4">
        <v>436000000</v>
      </c>
      <c r="D18" s="4">
        <v>-5747000000</v>
      </c>
      <c r="E18" s="4">
        <v>2100000000</v>
      </c>
      <c r="F18" s="4">
        <v>-1148000000</v>
      </c>
    </row>
    <row r="19" spans="1:6">
      <c r="A19" t="s">
        <v>23</v>
      </c>
      <c r="B19" s="4">
        <v>-203000000</v>
      </c>
      <c r="C19" s="4">
        <v>-180000000</v>
      </c>
      <c r="D19" s="4">
        <v>-320000000</v>
      </c>
      <c r="E19" s="4">
        <v>330000000</v>
      </c>
      <c r="F19" s="4">
        <v>-91000000</v>
      </c>
    </row>
    <row r="20" spans="1:6">
      <c r="A20" t="s">
        <v>24</v>
      </c>
      <c r="B20" s="4">
        <v>-53000000</v>
      </c>
      <c r="C20" s="4">
        <v>-58000000</v>
      </c>
      <c r="D20" s="4">
        <v>-139000000</v>
      </c>
      <c r="E20" s="4">
        <v>527000000</v>
      </c>
      <c r="F20" s="4">
        <v>198000000</v>
      </c>
    </row>
    <row r="21" spans="1:6">
      <c r="A21" t="s">
        <v>25</v>
      </c>
      <c r="B21" s="4">
        <v>-390000000</v>
      </c>
      <c r="C21" s="4">
        <v>-289000000</v>
      </c>
      <c r="D21" s="4">
        <v>-378000000</v>
      </c>
      <c r="E21" s="4">
        <v>-542000000</v>
      </c>
      <c r="F21" s="4">
        <v>-1640000000</v>
      </c>
    </row>
    <row r="22" spans="1:6">
      <c r="A22" t="s">
        <v>26</v>
      </c>
      <c r="B22" s="4">
        <v>337000000</v>
      </c>
      <c r="C22" s="4">
        <v>231000000</v>
      </c>
      <c r="D22" s="4">
        <v>239000000</v>
      </c>
      <c r="E22" s="4">
        <v>1069000000</v>
      </c>
      <c r="F22" s="4">
        <v>1838000000</v>
      </c>
    </row>
    <row r="23" spans="1:6">
      <c r="A23" t="s">
        <v>27</v>
      </c>
      <c r="B23" s="4">
        <v>-150000000</v>
      </c>
      <c r="C23" s="4">
        <v>-122000000</v>
      </c>
      <c r="D23" s="4">
        <v>-181000000</v>
      </c>
      <c r="E23" s="4">
        <v>-197000000</v>
      </c>
      <c r="F23" s="4">
        <v>-289000000</v>
      </c>
    </row>
    <row r="24" spans="1:6">
      <c r="A24" t="s">
        <v>28</v>
      </c>
      <c r="B24" s="4">
        <v>-150000000</v>
      </c>
      <c r="C24" s="4">
        <v>-122000000</v>
      </c>
      <c r="D24" s="4">
        <v>-181000000</v>
      </c>
      <c r="E24" s="4">
        <v>-197000000</v>
      </c>
      <c r="F24" s="4">
        <v>-289000000</v>
      </c>
    </row>
    <row r="25" spans="1:6">
      <c r="A25" t="s">
        <v>29</v>
      </c>
      <c r="B25" s="4">
        <v>-793000000</v>
      </c>
      <c r="C25" s="4">
        <v>616000000</v>
      </c>
      <c r="D25" s="4">
        <v>-5427000000</v>
      </c>
      <c r="E25" s="4">
        <v>1770000000</v>
      </c>
      <c r="F25" s="4">
        <v>-1057000000</v>
      </c>
    </row>
    <row r="26" spans="1:6">
      <c r="A26" t="s">
        <v>30</v>
      </c>
      <c r="B26" s="4">
        <v>-195000000</v>
      </c>
      <c r="C26" s="4">
        <v>296000000</v>
      </c>
      <c r="D26" s="4">
        <v>-587000000</v>
      </c>
      <c r="E26" s="4">
        <v>37000000</v>
      </c>
      <c r="F26" s="4">
        <v>-17000000</v>
      </c>
    </row>
    <row r="27" spans="1:6">
      <c r="A27" t="s">
        <v>31</v>
      </c>
      <c r="B27" s="4">
        <v>149000000</v>
      </c>
      <c r="C27" s="4">
        <v>-24000000</v>
      </c>
      <c r="D27" s="4">
        <v>-189000000</v>
      </c>
      <c r="E27" s="4">
        <v>81000000</v>
      </c>
      <c r="F27" s="4">
        <v>-17000000</v>
      </c>
    </row>
    <row r="28" spans="1:6">
      <c r="A28" t="s">
        <v>32</v>
      </c>
      <c r="B28" s="4">
        <v>149000000</v>
      </c>
      <c r="C28" s="4">
        <v>-24000000</v>
      </c>
      <c r="D28" s="4">
        <v>-189000000</v>
      </c>
      <c r="E28" s="4">
        <v>81000000</v>
      </c>
      <c r="F28" s="4">
        <v>-17000000</v>
      </c>
    </row>
    <row r="29" spans="1:6">
      <c r="A29" t="s">
        <v>33</v>
      </c>
      <c r="B29" s="4">
        <v>1142000000</v>
      </c>
      <c r="C29" s="4">
        <v>-1972000000</v>
      </c>
      <c r="D29" s="4">
        <v>-2885000000</v>
      </c>
      <c r="E29" s="4">
        <v>308000000</v>
      </c>
      <c r="F29" s="4">
        <v>-5381000000</v>
      </c>
    </row>
    <row r="30" spans="1:6">
      <c r="A30" t="s">
        <v>34</v>
      </c>
      <c r="B30" s="4">
        <v>-1889000000</v>
      </c>
      <c r="C30" s="4">
        <v>2316000000</v>
      </c>
      <c r="D30" s="4">
        <v>-1766000000</v>
      </c>
      <c r="E30" s="4">
        <v>1344000000</v>
      </c>
      <c r="F30" s="4">
        <v>4358000000</v>
      </c>
    </row>
    <row r="31" spans="1:6">
      <c r="A31" t="s">
        <v>35</v>
      </c>
      <c r="B31" s="4">
        <v>53130000000</v>
      </c>
      <c r="C31" s="4">
        <v>59080000000</v>
      </c>
      <c r="D31" s="4">
        <v>69062000000</v>
      </c>
      <c r="E31" s="4">
        <v>104674000000</v>
      </c>
      <c r="F31" s="4">
        <v>127191000000</v>
      </c>
    </row>
    <row r="32" spans="1:6">
      <c r="A32" t="s">
        <v>36</v>
      </c>
      <c r="B32" s="4">
        <v>-10992000000</v>
      </c>
      <c r="C32" s="4">
        <v>-11323000000</v>
      </c>
      <c r="D32" s="4">
        <v>-13537000000</v>
      </c>
      <c r="E32" s="4">
        <v>-20991000000</v>
      </c>
      <c r="F32" s="4">
        <v>-26203000000</v>
      </c>
    </row>
    <row r="33" spans="1:6">
      <c r="A33" t="s">
        <v>37</v>
      </c>
      <c r="B33" s="4">
        <v>42138000000</v>
      </c>
      <c r="C33" s="4">
        <v>47757000000</v>
      </c>
      <c r="D33" s="4">
        <v>55525000000</v>
      </c>
      <c r="E33" s="4">
        <v>83683000000</v>
      </c>
      <c r="F33" s="4">
        <v>100988000000</v>
      </c>
    </row>
    <row r="34" spans="1:6">
      <c r="A34" t="s">
        <v>38</v>
      </c>
      <c r="B34" s="4">
        <v>42138000000</v>
      </c>
      <c r="C34" s="4">
        <v>47757000000</v>
      </c>
      <c r="D34" s="4">
        <v>55525000000</v>
      </c>
      <c r="E34" s="4">
        <v>83683000000</v>
      </c>
      <c r="F34" s="4">
        <v>100988000000</v>
      </c>
    </row>
    <row r="35" spans="1:6">
      <c r="A35" t="s">
        <v>39</v>
      </c>
      <c r="B35" s="4">
        <v>42138000000</v>
      </c>
      <c r="C35" s="4">
        <v>47757000000</v>
      </c>
      <c r="D35" s="4">
        <v>55525000000</v>
      </c>
      <c r="E35" s="4">
        <v>83683000000</v>
      </c>
      <c r="F35" s="4">
        <v>100988000000</v>
      </c>
    </row>
    <row r="36" spans="1:6">
      <c r="A36" s="10" t="s">
        <v>412</v>
      </c>
      <c r="B36" s="11"/>
      <c r="C36" s="8">
        <f>(C37/B37)-1</f>
        <v>0.13334757226256588</v>
      </c>
      <c r="D36" s="8">
        <f t="shared" ref="D36:F36" si="2">(D37/C37)-1</f>
        <v>0.16265678329878352</v>
      </c>
      <c r="E36" s="8">
        <f t="shared" si="2"/>
        <v>0.50712291760468253</v>
      </c>
      <c r="F36" s="8">
        <f t="shared" si="2"/>
        <v>0.20679229951125078</v>
      </c>
    </row>
    <row r="37" spans="1:6">
      <c r="A37" t="s">
        <v>40</v>
      </c>
      <c r="B37" s="4">
        <v>42138000000</v>
      </c>
      <c r="C37" s="4">
        <v>47757000000</v>
      </c>
      <c r="D37" s="4">
        <v>55525000000</v>
      </c>
      <c r="E37" s="4">
        <v>83683000000</v>
      </c>
      <c r="F37" s="4">
        <v>100988000000</v>
      </c>
    </row>
    <row r="38" spans="1:6">
      <c r="A38" t="s">
        <v>41</v>
      </c>
      <c r="B38" s="4">
        <v>42138000000</v>
      </c>
      <c r="C38" s="4">
        <v>47757000000</v>
      </c>
      <c r="D38" s="4">
        <v>55525000000</v>
      </c>
      <c r="E38" s="4">
        <v>83683000000</v>
      </c>
      <c r="F38" s="4">
        <v>100988000000</v>
      </c>
    </row>
    <row r="39" spans="1:6">
      <c r="A39" t="s">
        <v>42</v>
      </c>
      <c r="B39" s="5" t="s">
        <v>8</v>
      </c>
      <c r="C39" s="5" t="s">
        <v>8</v>
      </c>
      <c r="D39" s="5" t="s">
        <v>8</v>
      </c>
      <c r="E39" s="5" t="s">
        <v>8</v>
      </c>
      <c r="F39" s="5" t="s">
        <v>8</v>
      </c>
    </row>
    <row r="40" spans="1:6">
      <c r="A40" t="s">
        <v>43</v>
      </c>
      <c r="B40" s="5" t="s">
        <v>8</v>
      </c>
      <c r="C40" s="5" t="s">
        <v>8</v>
      </c>
      <c r="D40" s="5" t="s">
        <v>8</v>
      </c>
      <c r="E40" s="5" t="s">
        <v>8</v>
      </c>
      <c r="F40" s="5" t="s">
        <v>8</v>
      </c>
    </row>
    <row r="41" spans="1:6">
      <c r="A41" t="s">
        <v>44</v>
      </c>
      <c r="B41" s="4">
        <v>126946000000</v>
      </c>
      <c r="C41" s="4">
        <v>140800000000</v>
      </c>
      <c r="D41" s="4">
        <v>176954000000</v>
      </c>
      <c r="E41" s="4">
        <v>232261000000</v>
      </c>
      <c r="F41" s="4">
        <v>290403000000</v>
      </c>
    </row>
    <row r="42" spans="1:6">
      <c r="A42" t="s">
        <v>45</v>
      </c>
      <c r="B42" s="4">
        <v>54126000000</v>
      </c>
      <c r="C42" s="4">
        <v>58644000000</v>
      </c>
      <c r="D42" s="4">
        <v>74809000000</v>
      </c>
      <c r="E42" s="4">
        <v>102574000000</v>
      </c>
      <c r="F42" s="4">
        <v>128339000000</v>
      </c>
    </row>
    <row r="43" spans="1:6">
      <c r="A43" t="s">
        <v>46</v>
      </c>
      <c r="B43" s="2">
        <v>0.20699999999999999</v>
      </c>
      <c r="C43" s="2">
        <v>0.192</v>
      </c>
      <c r="D43" s="2">
        <v>0.19600000000000001</v>
      </c>
      <c r="E43" s="2">
        <v>0.20100000000000001</v>
      </c>
      <c r="F43" s="2">
        <v>0.20599999999999999</v>
      </c>
    </row>
    <row r="44" spans="1:6">
      <c r="A44" t="s">
        <v>47</v>
      </c>
      <c r="B44" s="5" t="s">
        <v>8</v>
      </c>
      <c r="C44" s="4">
        <v>64669000000</v>
      </c>
      <c r="D44" s="4">
        <v>82171000000</v>
      </c>
      <c r="E44" s="4">
        <v>111987000000</v>
      </c>
      <c r="F44" s="4">
        <v>147446000000</v>
      </c>
    </row>
    <row r="45" spans="1:6">
      <c r="A45" t="s">
        <v>48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</row>
    <row r="46" spans="1:6">
      <c r="A46" t="s">
        <v>49</v>
      </c>
      <c r="B46" s="5" t="s">
        <v>8</v>
      </c>
      <c r="C46" s="4">
        <v>-5311000000</v>
      </c>
      <c r="D46" s="4">
        <v>-6553000000</v>
      </c>
      <c r="E46" s="4">
        <v>-7289000000</v>
      </c>
      <c r="F46" s="4">
        <v>-8545000000</v>
      </c>
    </row>
    <row r="47" spans="1:6">
      <c r="A47" t="s">
        <v>50</v>
      </c>
      <c r="B47" s="5" t="s">
        <v>8</v>
      </c>
      <c r="C47" s="4">
        <v>-5311000000</v>
      </c>
      <c r="D47" s="4">
        <v>-6553000000</v>
      </c>
      <c r="E47" s="4">
        <v>-7289000000</v>
      </c>
      <c r="F47" s="4">
        <v>-8545000000</v>
      </c>
    </row>
    <row r="48" spans="1:6">
      <c r="A48" t="s">
        <v>51</v>
      </c>
      <c r="B48" s="5" t="s">
        <v>8</v>
      </c>
      <c r="C48" s="4">
        <v>-4245000000</v>
      </c>
      <c r="D48" s="4">
        <v>-4954000000</v>
      </c>
      <c r="E48" s="4">
        <v>-5455000000</v>
      </c>
      <c r="F48" s="4">
        <v>-6033000000</v>
      </c>
    </row>
    <row r="49" spans="1:11">
      <c r="A49" t="s">
        <v>52</v>
      </c>
      <c r="B49" s="5" t="s">
        <v>8</v>
      </c>
      <c r="C49" s="4">
        <v>-1066000000</v>
      </c>
      <c r="D49" s="4">
        <v>-1599000000</v>
      </c>
      <c r="E49" s="4">
        <v>-1834000000</v>
      </c>
      <c r="F49" s="4">
        <v>-2512000000</v>
      </c>
    </row>
    <row r="50" spans="1:11">
      <c r="A50" t="s">
        <v>53</v>
      </c>
      <c r="B50" s="2">
        <v>9.0299999999999994</v>
      </c>
      <c r="C50" s="2">
        <v>10.39</v>
      </c>
      <c r="D50" s="2">
        <v>12.26</v>
      </c>
      <c r="E50" s="2">
        <v>18.670000000000002</v>
      </c>
      <c r="F50" s="2">
        <v>22.67</v>
      </c>
    </row>
    <row r="51" spans="1:11">
      <c r="A51" t="s">
        <v>54</v>
      </c>
      <c r="B51" s="2">
        <v>9.0299999999999994</v>
      </c>
      <c r="C51" s="2">
        <v>10.39</v>
      </c>
      <c r="D51" s="2">
        <v>12.26</v>
      </c>
      <c r="E51" s="2">
        <v>18.670000000000002</v>
      </c>
      <c r="F51" s="2">
        <v>22.67</v>
      </c>
    </row>
    <row r="52" spans="1:11">
      <c r="A52" t="s">
        <v>55</v>
      </c>
      <c r="B52" s="2">
        <v>9.01</v>
      </c>
      <c r="C52" s="2">
        <v>10.37</v>
      </c>
      <c r="D52" s="2">
        <v>12.22</v>
      </c>
      <c r="E52" s="2">
        <v>18.62</v>
      </c>
      <c r="F52" s="2">
        <v>22.63</v>
      </c>
    </row>
    <row r="53" spans="1:11">
      <c r="A53" t="s">
        <v>56</v>
      </c>
      <c r="B53" s="2">
        <v>9.01</v>
      </c>
      <c r="C53" s="2">
        <v>10.37</v>
      </c>
      <c r="D53" s="2">
        <v>12.22</v>
      </c>
      <c r="E53" s="2">
        <v>18.62</v>
      </c>
      <c r="F53" s="2">
        <v>22.63</v>
      </c>
    </row>
    <row r="54" spans="1:11">
      <c r="A54" t="s">
        <v>57</v>
      </c>
      <c r="B54" s="4">
        <v>4667800000</v>
      </c>
      <c r="C54" s="4">
        <v>4593200000</v>
      </c>
      <c r="D54" s="4">
        <v>4530600000</v>
      </c>
      <c r="E54" s="4">
        <v>4482800000</v>
      </c>
      <c r="F54" s="4">
        <v>4453900000</v>
      </c>
    </row>
    <row r="55" spans="1:11">
      <c r="A55" t="s">
        <v>58</v>
      </c>
      <c r="B55" s="4">
        <v>4680000000</v>
      </c>
      <c r="C55" s="4">
        <v>4606200000</v>
      </c>
      <c r="D55" s="4">
        <v>4544600000</v>
      </c>
      <c r="E55" s="4">
        <v>4494800000</v>
      </c>
      <c r="F55" s="4">
        <v>4463000000</v>
      </c>
      <c r="G55" s="27"/>
    </row>
    <row r="56" spans="1:11">
      <c r="A56" s="10" t="s">
        <v>330</v>
      </c>
      <c r="B56" s="11"/>
      <c r="C56" s="8">
        <f>(C57/B57)-1</f>
        <v>8.6046511627906996E-2</v>
      </c>
      <c r="D56" s="8">
        <f t="shared" ref="D56:F56" si="3">(D57/C57)-1</f>
        <v>0.19486081370449693</v>
      </c>
      <c r="E56" s="8">
        <f t="shared" si="3"/>
        <v>0.26881720430107525</v>
      </c>
      <c r="F56" s="8">
        <f t="shared" si="3"/>
        <v>0.39830508474576276</v>
      </c>
      <c r="G56" s="27"/>
      <c r="H56" s="27"/>
      <c r="I56" s="27"/>
      <c r="J56" s="27"/>
      <c r="K56" s="27"/>
    </row>
    <row r="57" spans="1:11">
      <c r="A57" t="s">
        <v>59</v>
      </c>
      <c r="B57" s="2">
        <v>4.3</v>
      </c>
      <c r="C57" s="2">
        <v>4.67</v>
      </c>
      <c r="D57" s="2">
        <v>5.58</v>
      </c>
      <c r="E57" s="2">
        <v>7.08</v>
      </c>
      <c r="F57" s="2">
        <v>9.9</v>
      </c>
      <c r="G57" s="3"/>
      <c r="H57" s="3"/>
      <c r="I57" s="3"/>
      <c r="J57" s="3"/>
      <c r="K57" s="3"/>
    </row>
    <row r="58" spans="1:11">
      <c r="A58" t="s">
        <v>60</v>
      </c>
      <c r="B58" s="2">
        <v>4.3</v>
      </c>
      <c r="C58" s="2">
        <v>4.67</v>
      </c>
      <c r="D58" s="2">
        <v>5.58</v>
      </c>
      <c r="E58" s="2">
        <v>7.08</v>
      </c>
      <c r="F58" s="2">
        <v>9.9</v>
      </c>
      <c r="G58" s="28"/>
    </row>
    <row r="59" spans="1:11">
      <c r="A59" s="10" t="s">
        <v>278</v>
      </c>
      <c r="B59" s="8"/>
      <c r="C59" s="8">
        <f>(C60/B60)-1</f>
        <v>0.15060908084163915</v>
      </c>
      <c r="D59" s="8">
        <f t="shared" ref="D59:F59" si="4">(D60/C60)-1</f>
        <v>0.17998075072184783</v>
      </c>
      <c r="E59" s="8">
        <f t="shared" si="4"/>
        <v>0.52283849918433956</v>
      </c>
      <c r="F59" s="8">
        <f t="shared" si="4"/>
        <v>0.21424745581146221</v>
      </c>
    </row>
    <row r="60" spans="1:11">
      <c r="A60" t="s">
        <v>53</v>
      </c>
      <c r="B60" s="2">
        <v>9.0299999999999994</v>
      </c>
      <c r="C60" s="2">
        <v>10.39</v>
      </c>
      <c r="D60" s="2">
        <v>12.26</v>
      </c>
      <c r="E60" s="2">
        <v>18.670000000000002</v>
      </c>
      <c r="F60" s="2">
        <v>22.67</v>
      </c>
    </row>
    <row r="61" spans="1:11">
      <c r="A61" t="s">
        <v>55</v>
      </c>
      <c r="B61" s="2">
        <v>9.01</v>
      </c>
      <c r="C61" s="2">
        <v>10.37</v>
      </c>
      <c r="D61" s="2">
        <v>12.22</v>
      </c>
      <c r="E61" s="2">
        <v>18.62</v>
      </c>
      <c r="F61" s="2">
        <v>22.63</v>
      </c>
    </row>
    <row r="62" spans="1:11">
      <c r="A62" t="s">
        <v>61</v>
      </c>
      <c r="B62" s="4">
        <v>4667800000</v>
      </c>
      <c r="C62" s="4">
        <v>4593200000</v>
      </c>
      <c r="D62" s="4">
        <v>4530600000</v>
      </c>
      <c r="E62" s="4">
        <v>4482800000</v>
      </c>
      <c r="F62" s="4">
        <v>4453900000</v>
      </c>
    </row>
    <row r="63" spans="1:11">
      <c r="A63" t="s">
        <v>62</v>
      </c>
      <c r="B63" s="4">
        <v>4680000000</v>
      </c>
      <c r="C63" s="4">
        <v>4606200000</v>
      </c>
      <c r="D63" s="4">
        <v>4544600000</v>
      </c>
      <c r="E63" s="4">
        <v>4494800000</v>
      </c>
      <c r="F63" s="4">
        <v>4463000000</v>
      </c>
    </row>
    <row r="64" spans="1:11">
      <c r="A64" t="s">
        <v>63</v>
      </c>
    </row>
    <row r="67" spans="1:6">
      <c r="A67" s="1" t="s">
        <v>289</v>
      </c>
    </row>
    <row r="68" spans="1:6">
      <c r="A68" s="9" t="s">
        <v>290</v>
      </c>
      <c r="B68" s="25" cm="1">
        <f t="array" ref="B68:F68">B2:F2</f>
        <v>0</v>
      </c>
      <c r="C68" s="25">
        <v>0.10496726847397508</v>
      </c>
      <c r="D68" s="25">
        <v>0.26774342251284766</v>
      </c>
      <c r="E68" s="25">
        <v>0.32315192652148728</v>
      </c>
      <c r="F68" s="25">
        <v>0.25132827131341107</v>
      </c>
    </row>
    <row r="69" spans="1:6">
      <c r="A69" s="9" t="s">
        <v>291</v>
      </c>
      <c r="B69" s="25">
        <f>B3/B5</f>
        <v>0.83511099207537065</v>
      </c>
      <c r="C69" s="25">
        <f t="shared" ref="C69:F69" si="5">C3/C5</f>
        <v>0.83197443181818187</v>
      </c>
      <c r="D69" s="25">
        <f t="shared" si="5"/>
        <v>0.83923505543813648</v>
      </c>
      <c r="E69" s="25">
        <f t="shared" si="5"/>
        <v>0.84601375177063731</v>
      </c>
      <c r="F69" s="25">
        <f t="shared" si="5"/>
        <v>0.84668891161592685</v>
      </c>
    </row>
    <row r="70" spans="1:6">
      <c r="A70" s="9" t="s">
        <v>292</v>
      </c>
      <c r="B70" s="25">
        <f>B17/B5</f>
        <v>0.42637026767286879</v>
      </c>
      <c r="C70" s="25">
        <f t="shared" ref="C70:F70" si="6">C17/C5</f>
        <v>0.41650568181818182</v>
      </c>
      <c r="D70" s="25">
        <f t="shared" si="6"/>
        <v>0.42275958723736112</v>
      </c>
      <c r="E70" s="25">
        <f t="shared" si="6"/>
        <v>0.44163247381178933</v>
      </c>
      <c r="F70" s="25">
        <f t="shared" si="6"/>
        <v>0.44193413979883128</v>
      </c>
    </row>
    <row r="71" spans="1:6">
      <c r="A71" s="9" t="s">
        <v>301</v>
      </c>
      <c r="B71" s="25">
        <f>B37/B5</f>
        <v>0.33193641390827594</v>
      </c>
      <c r="C71" s="25">
        <f t="shared" ref="C71:F71" si="7">C37/C5</f>
        <v>0.33918323863636363</v>
      </c>
      <c r="D71" s="25">
        <f t="shared" si="7"/>
        <v>0.31378211286549046</v>
      </c>
      <c r="E71" s="25">
        <f t="shared" si="7"/>
        <v>0.3602972517986231</v>
      </c>
      <c r="F71" s="25">
        <f t="shared" si="7"/>
        <v>0.34775122846527068</v>
      </c>
    </row>
    <row r="75" spans="1:6">
      <c r="A75" s="24" t="s">
        <v>331</v>
      </c>
      <c r="B75" s="25">
        <f>B88/B144</f>
        <v>0.93647631380473295</v>
      </c>
      <c r="C75" s="25">
        <f t="shared" ref="C75:F75" si="8">C88/C144</f>
        <v>0.86011294666184335</v>
      </c>
      <c r="D75" s="25">
        <f t="shared" si="8"/>
        <v>0.89460889697370594</v>
      </c>
      <c r="E75" s="25">
        <f t="shared" si="8"/>
        <v>0.82311750316819432</v>
      </c>
      <c r="F75" s="25">
        <f t="shared" si="8"/>
        <v>0.73966110109962857</v>
      </c>
    </row>
    <row r="76" spans="1:6">
      <c r="A76" s="9" t="s">
        <v>332</v>
      </c>
      <c r="B76" s="25"/>
      <c r="C76" s="25">
        <f t="shared" ref="C76:F76" si="9">(C90+C92+C101)/C143</f>
        <v>0.46967566781403014</v>
      </c>
      <c r="D76" s="25">
        <f t="shared" si="9"/>
        <v>0.46988356542076809</v>
      </c>
      <c r="E76" s="25">
        <f t="shared" si="9"/>
        <v>0.45689551520981125</v>
      </c>
      <c r="F76" s="25">
        <f t="shared" si="9"/>
        <v>0.30485341706250835</v>
      </c>
    </row>
    <row r="77" spans="1:6">
      <c r="A77" s="9" t="s">
        <v>333</v>
      </c>
      <c r="B77" s="25">
        <f>B91/B144</f>
        <v>0.18153487114539013</v>
      </c>
      <c r="C77" s="25">
        <f t="shared" ref="C77:F77" si="10">C91/C144</f>
        <v>0.10772137143775876</v>
      </c>
      <c r="D77" s="25">
        <f t="shared" si="10"/>
        <v>0.10462212667438399</v>
      </c>
      <c r="E77" s="25">
        <f t="shared" si="10"/>
        <v>8.483098051928914E-2</v>
      </c>
      <c r="F77" s="25">
        <f t="shared" si="10"/>
        <v>7.1967746680887054E-2</v>
      </c>
    </row>
    <row r="78" spans="1:6">
      <c r="A78" s="9"/>
      <c r="B78" s="25"/>
      <c r="C78" s="25"/>
      <c r="D78" s="25"/>
      <c r="E78" s="25"/>
      <c r="F78" s="25"/>
    </row>
    <row r="79" spans="1:6">
      <c r="A79" s="9" t="s">
        <v>334</v>
      </c>
      <c r="B79" s="3">
        <f>(B101/B5) * 365</f>
        <v>79.741858743087619</v>
      </c>
      <c r="C79" s="3">
        <f>(C101/C5) * 365</f>
        <v>105.36004971590908</v>
      </c>
      <c r="D79" s="3">
        <f>(D101/D5) * 365</f>
        <v>104.28925031364082</v>
      </c>
      <c r="E79" s="3">
        <f>(E101/E5) * 365</f>
        <v>101.78656769754716</v>
      </c>
      <c r="F79" s="3">
        <f>(F101/F5) * 365</f>
        <v>90.430832326112338</v>
      </c>
    </row>
    <row r="80" spans="1:6">
      <c r="A80" s="9" t="s">
        <v>335</v>
      </c>
      <c r="B80" s="3">
        <f>(B147/-B9)*365</f>
        <v>99.68970953563921</v>
      </c>
      <c r="C80" s="3">
        <f>(C147/-C9)*365</f>
        <v>136.848000676304</v>
      </c>
      <c r="D80" s="3">
        <f>(D147/-D9)*365</f>
        <v>199.98787260967379</v>
      </c>
      <c r="E80" s="3">
        <f>(E147/-E9)*365</f>
        <v>261.32224241576961</v>
      </c>
      <c r="F80" s="3">
        <f>(F147/-F9)*365</f>
        <v>236.48510848569245</v>
      </c>
    </row>
    <row r="81" spans="1:6">
      <c r="A81" s="9" t="s">
        <v>288</v>
      </c>
      <c r="B81" s="3">
        <f>(B95/(-B9))*365</f>
        <v>323.21995031530673</v>
      </c>
      <c r="C81" s="3">
        <f>(C95/(-C9))*365</f>
        <v>302.71641727956717</v>
      </c>
      <c r="D81" s="3">
        <f>(D95/(-D9))*365</f>
        <v>312.90846456692913</v>
      </c>
      <c r="E81" s="3">
        <f>(E95/(-E9))*365</f>
        <v>324.64742066265899</v>
      </c>
      <c r="F81" s="3">
        <f>(F95/(-F9))*365</f>
        <v>334.88803288261983</v>
      </c>
    </row>
    <row r="82" spans="1:6">
      <c r="A82" s="9" t="s">
        <v>337</v>
      </c>
      <c r="B82" s="3">
        <f>B81+B79+-B80</f>
        <v>303.27209952275513</v>
      </c>
      <c r="C82" s="3">
        <f t="shared" ref="C82:F82" si="11">C81+C79+-C80</f>
        <v>271.2284663191723</v>
      </c>
      <c r="D82" s="3">
        <f t="shared" si="11"/>
        <v>217.20984227089616</v>
      </c>
      <c r="E82" s="3">
        <f t="shared" si="11"/>
        <v>165.11174594443656</v>
      </c>
      <c r="F82" s="3">
        <f t="shared" si="11"/>
        <v>188.83375672303973</v>
      </c>
    </row>
    <row r="86" spans="1:6">
      <c r="A86" s="1" t="s">
        <v>64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</row>
    <row r="87" spans="1:6">
      <c r="A87" t="s">
        <v>65</v>
      </c>
      <c r="B87" s="4">
        <v>144922000000</v>
      </c>
      <c r="C87" s="4">
        <v>194508000000</v>
      </c>
      <c r="D87" s="4">
        <v>241257000000</v>
      </c>
      <c r="E87" s="4">
        <v>314486000000</v>
      </c>
      <c r="F87" s="4">
        <v>465795000000</v>
      </c>
    </row>
    <row r="88" spans="1:6">
      <c r="A88" t="s">
        <v>66</v>
      </c>
      <c r="B88" s="4">
        <v>65809000000</v>
      </c>
      <c r="C88" s="4">
        <v>85595000000</v>
      </c>
      <c r="D88" s="4">
        <v>108194000000</v>
      </c>
      <c r="E88" s="4">
        <v>139646000000</v>
      </c>
      <c r="F88" s="4">
        <v>160897000000</v>
      </c>
    </row>
    <row r="89" spans="1:6">
      <c r="A89" t="s">
        <v>67</v>
      </c>
      <c r="B89" s="4">
        <v>12757000000</v>
      </c>
      <c r="C89" s="4">
        <v>17485000000</v>
      </c>
      <c r="D89" s="4">
        <v>23574000000</v>
      </c>
      <c r="E89" s="4">
        <v>30230000000</v>
      </c>
      <c r="F89" s="4">
        <v>26308000000</v>
      </c>
    </row>
    <row r="90" spans="1:6">
      <c r="A90" t="s">
        <v>68</v>
      </c>
      <c r="B90" s="4">
        <v>12757000000</v>
      </c>
      <c r="C90" s="4">
        <v>10720000000</v>
      </c>
      <c r="D90" s="4">
        <v>12653000000</v>
      </c>
      <c r="E90" s="4">
        <v>14392000000</v>
      </c>
      <c r="F90" s="4">
        <v>15655000000</v>
      </c>
    </row>
    <row r="91" spans="1:6">
      <c r="A91" t="s">
        <v>69</v>
      </c>
      <c r="B91" s="4">
        <v>12757000000</v>
      </c>
      <c r="C91" s="4">
        <v>10720000000</v>
      </c>
      <c r="D91" s="4">
        <v>12653000000</v>
      </c>
      <c r="E91" s="4">
        <v>14392000000</v>
      </c>
      <c r="F91" s="4">
        <v>15655000000</v>
      </c>
    </row>
    <row r="92" spans="1:6">
      <c r="A92" t="s">
        <v>70</v>
      </c>
      <c r="B92" s="5" t="s">
        <v>8</v>
      </c>
      <c r="C92" s="4">
        <v>6765000000</v>
      </c>
      <c r="D92" s="4">
        <v>10921000000</v>
      </c>
      <c r="E92" s="4">
        <v>15838000000</v>
      </c>
      <c r="F92" s="4">
        <v>10653000000</v>
      </c>
    </row>
    <row r="93" spans="1:6">
      <c r="A93" t="s">
        <v>71</v>
      </c>
      <c r="B93" s="5" t="s">
        <v>8</v>
      </c>
      <c r="C93" s="4">
        <v>6765000000</v>
      </c>
      <c r="D93" s="4">
        <v>10921000000</v>
      </c>
      <c r="E93" s="4">
        <v>15838000000</v>
      </c>
      <c r="F93" s="4">
        <v>10653000000</v>
      </c>
    </row>
    <row r="94" spans="1:6">
      <c r="A94" t="s">
        <v>72</v>
      </c>
      <c r="B94" s="4">
        <v>2332000000</v>
      </c>
      <c r="C94" s="4">
        <v>1690000000</v>
      </c>
      <c r="D94" s="4">
        <v>2727000000</v>
      </c>
      <c r="E94" s="4">
        <v>2344000000</v>
      </c>
      <c r="F94" s="4">
        <v>6326000000</v>
      </c>
    </row>
    <row r="95" spans="1:6">
      <c r="A95" t="s">
        <v>73</v>
      </c>
      <c r="B95" s="4">
        <v>18536000000</v>
      </c>
      <c r="C95" s="4">
        <v>19621000000</v>
      </c>
      <c r="D95" s="4">
        <v>24388000000</v>
      </c>
      <c r="E95" s="4">
        <v>31811000000</v>
      </c>
      <c r="F95" s="4">
        <v>40849000000</v>
      </c>
    </row>
    <row r="96" spans="1:6">
      <c r="A96" t="s">
        <v>74</v>
      </c>
      <c r="B96" s="4">
        <v>3326000000</v>
      </c>
      <c r="C96" s="4">
        <v>4310000000</v>
      </c>
      <c r="D96" s="4">
        <v>6392000000</v>
      </c>
      <c r="E96" s="4">
        <v>9500000000</v>
      </c>
      <c r="F96" s="4">
        <v>13369000000</v>
      </c>
    </row>
    <row r="97" spans="1:6">
      <c r="A97" t="s">
        <v>75</v>
      </c>
      <c r="B97" s="4">
        <v>12252000000</v>
      </c>
      <c r="C97" s="4">
        <v>12285000000</v>
      </c>
      <c r="D97" s="4">
        <v>13673000000</v>
      </c>
      <c r="E97" s="4">
        <v>17601000000</v>
      </c>
      <c r="F97" s="4">
        <v>22335000000</v>
      </c>
    </row>
    <row r="98" spans="1:6">
      <c r="A98" t="s">
        <v>76</v>
      </c>
      <c r="B98" s="4">
        <v>5111000000</v>
      </c>
      <c r="C98" s="4">
        <v>5282000000</v>
      </c>
      <c r="D98" s="4">
        <v>6038000000</v>
      </c>
      <c r="E98" s="4">
        <v>7224000000</v>
      </c>
      <c r="F98" s="4">
        <v>8873000000</v>
      </c>
    </row>
    <row r="99" spans="1:6">
      <c r="A99" t="s">
        <v>77</v>
      </c>
      <c r="B99" s="4">
        <v>-2153000000</v>
      </c>
      <c r="C99" s="4">
        <v>-2256000000</v>
      </c>
      <c r="D99" s="4">
        <v>-1715000000</v>
      </c>
      <c r="E99" s="4">
        <v>-2514000000</v>
      </c>
      <c r="F99" s="4">
        <v>-3728000000</v>
      </c>
    </row>
    <row r="100" spans="1:6">
      <c r="A100" t="s">
        <v>78</v>
      </c>
      <c r="B100" s="4">
        <v>32184000000</v>
      </c>
      <c r="C100" s="4">
        <v>46799000000</v>
      </c>
      <c r="D100" s="4">
        <v>57505000000</v>
      </c>
      <c r="E100" s="4">
        <v>75261000000</v>
      </c>
      <c r="F100" s="4">
        <v>87414000000</v>
      </c>
    </row>
    <row r="101" spans="1:6">
      <c r="A101" t="s">
        <v>79</v>
      </c>
      <c r="B101" s="4">
        <v>27734000000</v>
      </c>
      <c r="C101" s="4">
        <v>40643000000</v>
      </c>
      <c r="D101" s="4">
        <v>50560000000</v>
      </c>
      <c r="E101" s="4">
        <v>64770000000</v>
      </c>
      <c r="F101" s="4">
        <v>71949000000</v>
      </c>
    </row>
    <row r="102" spans="1:6">
      <c r="A102" t="s">
        <v>80</v>
      </c>
      <c r="B102" s="4">
        <v>29114000000</v>
      </c>
      <c r="C102" s="4">
        <v>42073000000</v>
      </c>
      <c r="D102" s="4">
        <v>52080000000</v>
      </c>
      <c r="E102" s="4">
        <v>66564000000</v>
      </c>
      <c r="F102" s="4">
        <v>74076000000</v>
      </c>
    </row>
    <row r="103" spans="1:6">
      <c r="A103" t="s">
        <v>81</v>
      </c>
      <c r="B103" s="4">
        <v>-1380000000</v>
      </c>
      <c r="C103" s="4">
        <v>-1430000000</v>
      </c>
      <c r="D103" s="4">
        <v>-1520000000</v>
      </c>
      <c r="E103" s="4">
        <v>-1794000000</v>
      </c>
      <c r="F103" s="4">
        <v>-2127000000</v>
      </c>
    </row>
    <row r="104" spans="1:6">
      <c r="A104" t="s">
        <v>82</v>
      </c>
      <c r="B104" s="4">
        <v>289000000</v>
      </c>
      <c r="C104" s="4">
        <v>1119000000</v>
      </c>
      <c r="D104" s="4">
        <v>940000000</v>
      </c>
      <c r="E104" s="4">
        <v>2423000000</v>
      </c>
      <c r="F104" s="4">
        <v>2853000000</v>
      </c>
    </row>
    <row r="105" spans="1:6">
      <c r="A105" t="s">
        <v>83</v>
      </c>
      <c r="B105" s="4">
        <v>4161000000</v>
      </c>
      <c r="C105" s="4">
        <v>5037000000</v>
      </c>
      <c r="D105" s="4">
        <v>6005000000</v>
      </c>
      <c r="E105" s="4">
        <v>8068000000</v>
      </c>
      <c r="F105" s="4">
        <v>12612000000</v>
      </c>
    </row>
    <row r="106" spans="1:6">
      <c r="A106" t="s">
        <v>84</v>
      </c>
      <c r="B106" s="4">
        <v>79113000000</v>
      </c>
      <c r="C106" s="4">
        <v>108913000000</v>
      </c>
      <c r="D106" s="4">
        <v>133063000000</v>
      </c>
      <c r="E106" s="4">
        <v>174840000000</v>
      </c>
      <c r="F106" s="4">
        <v>304898000000</v>
      </c>
    </row>
    <row r="107" spans="1:6">
      <c r="A107" t="s">
        <v>85</v>
      </c>
      <c r="B107" s="4">
        <v>50269000000</v>
      </c>
      <c r="C107" s="4">
        <v>55362000000</v>
      </c>
      <c r="D107" s="4">
        <v>66671000000</v>
      </c>
      <c r="E107" s="4">
        <v>90961000000</v>
      </c>
      <c r="F107" s="4">
        <v>162488000000</v>
      </c>
    </row>
    <row r="108" spans="1:6">
      <c r="A108" t="s">
        <v>86</v>
      </c>
      <c r="B108" s="4">
        <v>86686000000</v>
      </c>
      <c r="C108" s="4">
        <v>95887000000</v>
      </c>
      <c r="D108" s="4">
        <v>111426000000</v>
      </c>
      <c r="E108" s="4">
        <v>138583000000</v>
      </c>
      <c r="F108" s="4">
        <v>214884000000</v>
      </c>
    </row>
    <row r="109" spans="1:6">
      <c r="A109" t="s">
        <v>87</v>
      </c>
      <c r="B109" s="4">
        <v>37509000000</v>
      </c>
      <c r="C109" s="4">
        <v>41076000000</v>
      </c>
      <c r="D109" s="4">
        <v>43403000000</v>
      </c>
      <c r="E109" s="4">
        <v>48990000000</v>
      </c>
      <c r="F109" s="4">
        <v>62141000000</v>
      </c>
    </row>
    <row r="110" spans="1:6">
      <c r="A110" t="s">
        <v>88</v>
      </c>
      <c r="B110" s="4">
        <v>31503000000</v>
      </c>
      <c r="C110" s="4">
        <v>35944000000</v>
      </c>
      <c r="D110" s="4">
        <v>37548000000</v>
      </c>
      <c r="E110" s="4">
        <v>40951000000</v>
      </c>
      <c r="F110" s="4">
        <v>63198000000</v>
      </c>
    </row>
    <row r="111" spans="1:6">
      <c r="A111" t="s">
        <v>89</v>
      </c>
      <c r="B111" s="4">
        <v>31503000000</v>
      </c>
      <c r="C111" s="4">
        <v>35944000000</v>
      </c>
      <c r="D111" s="4">
        <v>37548000000</v>
      </c>
      <c r="E111" s="4">
        <v>40951000000</v>
      </c>
      <c r="F111" s="4">
        <v>63198000000</v>
      </c>
    </row>
    <row r="112" spans="1:6">
      <c r="A112" t="s">
        <v>90</v>
      </c>
      <c r="B112" s="4">
        <v>10798000000</v>
      </c>
      <c r="C112" s="4">
        <v>11091000000</v>
      </c>
      <c r="D112" s="4">
        <v>22361000000</v>
      </c>
      <c r="E112" s="4">
        <v>39663000000</v>
      </c>
      <c r="F112" s="4">
        <v>79378000000</v>
      </c>
    </row>
    <row r="113" spans="1:6">
      <c r="A113" t="s">
        <v>91</v>
      </c>
      <c r="B113" s="4">
        <v>6876000000</v>
      </c>
      <c r="C113" s="4">
        <v>7776000000</v>
      </c>
      <c r="D113" s="4">
        <v>8114000000</v>
      </c>
      <c r="E113" s="4">
        <v>8979000000</v>
      </c>
      <c r="F113" s="4">
        <v>10167000000</v>
      </c>
    </row>
    <row r="114" spans="1:6">
      <c r="A114" t="s">
        <v>92</v>
      </c>
      <c r="B114" s="4">
        <v>-36417000000</v>
      </c>
      <c r="C114" s="4">
        <v>-40525000000</v>
      </c>
      <c r="D114" s="4">
        <v>-44755000000</v>
      </c>
      <c r="E114" s="4">
        <v>-47622000000</v>
      </c>
      <c r="F114" s="4">
        <v>-52396000000</v>
      </c>
    </row>
    <row r="115" spans="1:6">
      <c r="A115" t="s">
        <v>93</v>
      </c>
      <c r="B115" s="4">
        <v>-36417000000</v>
      </c>
      <c r="C115" s="4">
        <v>-40525000000</v>
      </c>
      <c r="D115" s="4">
        <v>-44755000000</v>
      </c>
      <c r="E115" s="4">
        <v>-47622000000</v>
      </c>
      <c r="F115" s="4">
        <v>-52396000000</v>
      </c>
    </row>
    <row r="116" spans="1:6">
      <c r="A116" t="s">
        <v>94</v>
      </c>
      <c r="B116" s="4">
        <v>-12936000000</v>
      </c>
      <c r="C116" s="4">
        <v>-14669000000</v>
      </c>
      <c r="D116" s="4">
        <v>-16781000000</v>
      </c>
      <c r="E116" s="4">
        <v>-18325000000</v>
      </c>
      <c r="F116" s="4">
        <v>-20704000000</v>
      </c>
    </row>
    <row r="117" spans="1:6">
      <c r="A117" t="s">
        <v>95</v>
      </c>
      <c r="B117" s="4">
        <v>-19444000000</v>
      </c>
      <c r="C117" s="4">
        <v>-21138000000</v>
      </c>
      <c r="D117" s="4">
        <v>-22935000000</v>
      </c>
      <c r="E117" s="4">
        <v>-23834000000</v>
      </c>
      <c r="F117" s="4">
        <v>-25558000000</v>
      </c>
    </row>
    <row r="118" spans="1:6">
      <c r="A118" t="s">
        <v>96</v>
      </c>
      <c r="B118" s="4">
        <v>-19444000000</v>
      </c>
      <c r="C118" s="4">
        <v>-21138000000</v>
      </c>
      <c r="D118" s="4">
        <v>-22935000000</v>
      </c>
      <c r="E118" s="4">
        <v>-23834000000</v>
      </c>
      <c r="F118" s="4">
        <v>-25558000000</v>
      </c>
    </row>
    <row r="119" spans="1:6">
      <c r="A119" t="s">
        <v>97</v>
      </c>
      <c r="B119" s="5" t="s">
        <v>8</v>
      </c>
      <c r="C119" s="5" t="s">
        <v>8</v>
      </c>
      <c r="D119" s="4">
        <v>0</v>
      </c>
      <c r="E119" s="4">
        <v>0</v>
      </c>
      <c r="F119" s="4">
        <v>0</v>
      </c>
    </row>
    <row r="120" spans="1:6">
      <c r="A120" t="s">
        <v>98</v>
      </c>
      <c r="B120" s="4">
        <v>-4037000000</v>
      </c>
      <c r="C120" s="4">
        <v>-4718000000</v>
      </c>
      <c r="D120" s="4">
        <v>-5039000000</v>
      </c>
      <c r="E120" s="4">
        <v>-5463000000</v>
      </c>
      <c r="F120" s="4">
        <v>-6134000000</v>
      </c>
    </row>
    <row r="121" spans="1:6">
      <c r="A121" t="s">
        <v>99</v>
      </c>
      <c r="B121" s="4">
        <v>20657000000</v>
      </c>
      <c r="C121" s="4">
        <v>43171000000</v>
      </c>
      <c r="D121" s="4">
        <v>51416000000</v>
      </c>
      <c r="E121" s="4">
        <v>60406000000</v>
      </c>
      <c r="F121" s="4">
        <v>111090000000</v>
      </c>
    </row>
    <row r="122" spans="1:6">
      <c r="A122" t="s">
        <v>100</v>
      </c>
      <c r="B122" s="4">
        <v>25340000000</v>
      </c>
      <c r="C122" s="4">
        <v>49582000000</v>
      </c>
      <c r="D122" s="4">
        <v>60104000000</v>
      </c>
      <c r="E122" s="4">
        <v>70793000000</v>
      </c>
      <c r="F122" s="4">
        <v>133397000000</v>
      </c>
    </row>
    <row r="123" spans="1:6">
      <c r="A123" t="s">
        <v>101</v>
      </c>
      <c r="B123" s="5" t="s">
        <v>8</v>
      </c>
      <c r="C123" s="4">
        <v>4346000000</v>
      </c>
      <c r="D123" s="4">
        <v>5092000000</v>
      </c>
      <c r="E123" s="4">
        <v>4464000000</v>
      </c>
      <c r="F123" s="4">
        <v>20064000000</v>
      </c>
    </row>
    <row r="124" spans="1:6">
      <c r="A124" t="s">
        <v>102</v>
      </c>
      <c r="B124" s="4">
        <v>25340000000</v>
      </c>
      <c r="C124" s="4">
        <v>45236000000</v>
      </c>
      <c r="D124" s="4">
        <v>55012000000</v>
      </c>
      <c r="E124" s="4">
        <v>66329000000</v>
      </c>
      <c r="F124" s="4">
        <v>113333000000</v>
      </c>
    </row>
    <row r="125" spans="1:6">
      <c r="A125" t="s">
        <v>103</v>
      </c>
      <c r="B125" s="4">
        <v>2936000000</v>
      </c>
      <c r="C125" s="4">
        <v>3434000000</v>
      </c>
      <c r="D125" s="4">
        <v>5281000000</v>
      </c>
      <c r="E125" s="4">
        <v>5584000000</v>
      </c>
      <c r="F125" s="4">
        <v>6624000000</v>
      </c>
    </row>
    <row r="126" spans="1:6">
      <c r="A126" t="s">
        <v>104</v>
      </c>
      <c r="B126" s="5" t="s">
        <v>8</v>
      </c>
      <c r="C126" s="4">
        <v>41802000000</v>
      </c>
      <c r="D126" s="4">
        <v>49731000000</v>
      </c>
      <c r="E126" s="4">
        <v>60745000000</v>
      </c>
      <c r="F126" s="4">
        <v>106709000000</v>
      </c>
    </row>
    <row r="127" spans="1:6">
      <c r="A127" t="s">
        <v>105</v>
      </c>
      <c r="B127" s="4">
        <v>22404000000</v>
      </c>
      <c r="C127" s="5" t="s">
        <v>8</v>
      </c>
      <c r="D127" s="5" t="s">
        <v>8</v>
      </c>
      <c r="E127" s="5" t="s">
        <v>8</v>
      </c>
      <c r="F127" s="5" t="s">
        <v>8</v>
      </c>
    </row>
    <row r="128" spans="1:6">
      <c r="A128" t="s">
        <v>106</v>
      </c>
      <c r="B128" s="4">
        <v>-4683000000</v>
      </c>
      <c r="C128" s="4">
        <v>-6411000000</v>
      </c>
      <c r="D128" s="4">
        <v>-8688000000</v>
      </c>
      <c r="E128" s="4">
        <v>-10387000000</v>
      </c>
      <c r="F128" s="4">
        <v>-22307000000</v>
      </c>
    </row>
    <row r="129" spans="1:6">
      <c r="A129" t="s">
        <v>107</v>
      </c>
      <c r="B129" s="4">
        <v>-4683000000</v>
      </c>
      <c r="C129" s="4">
        <v>-6411000000</v>
      </c>
      <c r="D129" s="4">
        <v>-8688000000</v>
      </c>
      <c r="E129" s="4">
        <v>-10387000000</v>
      </c>
      <c r="F129" s="4">
        <v>-22307000000</v>
      </c>
    </row>
    <row r="130" spans="1:6">
      <c r="A130" t="s">
        <v>108</v>
      </c>
      <c r="B130" s="5" t="s">
        <v>8</v>
      </c>
      <c r="C130" s="5" t="s">
        <v>8</v>
      </c>
      <c r="D130" s="4">
        <v>0</v>
      </c>
      <c r="E130" s="4">
        <v>0</v>
      </c>
      <c r="F130" s="4">
        <v>0</v>
      </c>
    </row>
    <row r="131" spans="1:6">
      <c r="A131" t="s">
        <v>109</v>
      </c>
      <c r="B131" s="4">
        <v>-4683000000</v>
      </c>
      <c r="C131" s="4">
        <v>-6411000000</v>
      </c>
      <c r="D131" s="4">
        <v>-8688000000</v>
      </c>
      <c r="E131" s="4">
        <v>-10387000000</v>
      </c>
      <c r="F131" s="4">
        <v>-22307000000</v>
      </c>
    </row>
    <row r="132" spans="1:6">
      <c r="A132" t="s">
        <v>110</v>
      </c>
      <c r="B132" s="4">
        <v>-1548000000</v>
      </c>
      <c r="C132" s="4">
        <v>-1759000000</v>
      </c>
      <c r="D132" s="4">
        <v>-1951000000</v>
      </c>
      <c r="E132" s="4">
        <v>-2162000000</v>
      </c>
      <c r="F132" s="4">
        <v>-2434000000</v>
      </c>
    </row>
    <row r="133" spans="1:6">
      <c r="A133" t="s">
        <v>111</v>
      </c>
      <c r="B133" s="5" t="s">
        <v>8</v>
      </c>
      <c r="C133" s="4">
        <v>-4652000000</v>
      </c>
      <c r="D133" s="4">
        <v>-6737000000</v>
      </c>
      <c r="E133" s="4">
        <v>-8225000000</v>
      </c>
      <c r="F133" s="4">
        <v>-19873000000</v>
      </c>
    </row>
    <row r="134" spans="1:6">
      <c r="A134" t="s">
        <v>112</v>
      </c>
      <c r="B134" s="4">
        <v>-3135000000</v>
      </c>
      <c r="C134" s="5" t="s">
        <v>8</v>
      </c>
      <c r="D134" s="5" t="s">
        <v>8</v>
      </c>
      <c r="E134" s="5" t="s">
        <v>8</v>
      </c>
      <c r="F134" s="5" t="s">
        <v>8</v>
      </c>
    </row>
    <row r="135" spans="1:6">
      <c r="A135" t="s">
        <v>113</v>
      </c>
      <c r="B135" s="4">
        <v>1648000000</v>
      </c>
      <c r="C135" s="4">
        <v>1441000000</v>
      </c>
      <c r="D135" s="4">
        <v>1343000000</v>
      </c>
      <c r="E135" s="4">
        <v>1663000000</v>
      </c>
      <c r="F135" s="4">
        <v>2677000000</v>
      </c>
    </row>
    <row r="136" spans="1:6">
      <c r="A136" t="s">
        <v>114</v>
      </c>
      <c r="B136" s="4">
        <v>582000000</v>
      </c>
      <c r="C136" s="4">
        <v>525000000</v>
      </c>
      <c r="D136" s="4">
        <v>327000000</v>
      </c>
      <c r="E136" s="4">
        <v>410000000</v>
      </c>
      <c r="F136" s="4">
        <v>400000000</v>
      </c>
    </row>
    <row r="137" spans="1:6">
      <c r="A137" t="s">
        <v>115</v>
      </c>
      <c r="B137" s="4">
        <v>582000000</v>
      </c>
      <c r="C137" s="4">
        <v>525000000</v>
      </c>
      <c r="D137" s="4">
        <v>327000000</v>
      </c>
      <c r="E137" s="4">
        <v>410000000</v>
      </c>
      <c r="F137" s="4">
        <v>400000000</v>
      </c>
    </row>
    <row r="138" spans="1:6">
      <c r="A138" t="s">
        <v>116</v>
      </c>
      <c r="B138" s="4">
        <v>1066000000</v>
      </c>
      <c r="C138" s="4">
        <v>916000000</v>
      </c>
      <c r="D138" s="4">
        <v>1016000000</v>
      </c>
      <c r="E138" s="4">
        <v>1253000000</v>
      </c>
      <c r="F138" s="4">
        <v>2277000000</v>
      </c>
    </row>
    <row r="139" spans="1:6">
      <c r="A139" t="s">
        <v>117</v>
      </c>
      <c r="B139" s="4">
        <v>1066000000</v>
      </c>
      <c r="C139" s="4">
        <v>916000000</v>
      </c>
      <c r="D139" s="4">
        <v>1016000000</v>
      </c>
      <c r="E139" s="4">
        <v>1253000000</v>
      </c>
      <c r="F139" s="4">
        <v>2277000000</v>
      </c>
    </row>
    <row r="140" spans="1:6">
      <c r="A140" t="s">
        <v>118</v>
      </c>
      <c r="B140" s="4">
        <v>674000000</v>
      </c>
      <c r="C140" s="4">
        <v>267000000</v>
      </c>
      <c r="D140" s="4">
        <v>206000000</v>
      </c>
      <c r="E140" s="4">
        <v>1430000000</v>
      </c>
      <c r="F140" s="4">
        <v>4016000000</v>
      </c>
    </row>
    <row r="141" spans="1:6">
      <c r="A141" t="s">
        <v>119</v>
      </c>
      <c r="B141" s="4">
        <v>674000000</v>
      </c>
      <c r="C141" s="4">
        <v>267000000</v>
      </c>
      <c r="D141" s="4">
        <v>206000000</v>
      </c>
      <c r="E141" s="4">
        <v>1430000000</v>
      </c>
      <c r="F141" s="4">
        <v>4016000000</v>
      </c>
    </row>
    <row r="142" spans="1:6">
      <c r="A142" t="s">
        <v>120</v>
      </c>
      <c r="B142" s="4">
        <v>5865000000</v>
      </c>
      <c r="C142" s="4">
        <v>8672000000</v>
      </c>
      <c r="D142" s="4">
        <v>13427000000</v>
      </c>
      <c r="E142" s="4">
        <v>20380000000</v>
      </c>
      <c r="F142" s="4">
        <v>24627000000</v>
      </c>
    </row>
    <row r="143" spans="1:6">
      <c r="A143" t="s">
        <v>121</v>
      </c>
      <c r="B143" s="4">
        <v>81597000000</v>
      </c>
      <c r="C143" s="4">
        <v>123762000000</v>
      </c>
      <c r="D143" s="4">
        <v>157771000000</v>
      </c>
      <c r="E143" s="4">
        <v>207925000000</v>
      </c>
      <c r="F143" s="4">
        <v>322309000000</v>
      </c>
    </row>
    <row r="144" spans="1:6">
      <c r="A144" t="s">
        <v>122</v>
      </c>
      <c r="B144" s="4">
        <v>70273000000</v>
      </c>
      <c r="C144" s="4">
        <v>99516000000</v>
      </c>
      <c r="D144" s="4">
        <v>120940000000</v>
      </c>
      <c r="E144" s="4">
        <v>169655000000</v>
      </c>
      <c r="F144" s="4">
        <v>217528000000</v>
      </c>
    </row>
    <row r="145" spans="1:6">
      <c r="A145" t="s">
        <v>123</v>
      </c>
      <c r="B145" s="4">
        <v>9630000000</v>
      </c>
      <c r="C145" s="4">
        <v>12528000000</v>
      </c>
      <c r="D145" s="4">
        <v>22678000000</v>
      </c>
      <c r="E145" s="4">
        <v>32722000000</v>
      </c>
      <c r="F145" s="4">
        <v>38562000000</v>
      </c>
    </row>
    <row r="146" spans="1:6">
      <c r="A146" t="s">
        <v>124</v>
      </c>
      <c r="B146" s="4">
        <v>9630000000</v>
      </c>
      <c r="C146" s="4">
        <v>12528000000</v>
      </c>
      <c r="D146" s="4">
        <v>22678000000</v>
      </c>
      <c r="E146" s="4">
        <v>32722000000</v>
      </c>
      <c r="F146" s="4">
        <v>38562000000</v>
      </c>
    </row>
    <row r="147" spans="1:6">
      <c r="A147" t="s">
        <v>125</v>
      </c>
      <c r="B147" s="4">
        <v>5717000000</v>
      </c>
      <c r="C147" s="4">
        <v>8870000000</v>
      </c>
      <c r="D147" s="4">
        <v>15587000000</v>
      </c>
      <c r="E147" s="4">
        <v>25606000000</v>
      </c>
      <c r="F147" s="4">
        <v>28846000000</v>
      </c>
    </row>
    <row r="148" spans="1:6">
      <c r="A148" t="s">
        <v>126</v>
      </c>
      <c r="B148" s="4">
        <v>3913000000</v>
      </c>
      <c r="C148" s="4">
        <v>3658000000</v>
      </c>
      <c r="D148" s="4">
        <v>7091000000</v>
      </c>
      <c r="E148" s="4">
        <v>7116000000</v>
      </c>
      <c r="F148" s="4">
        <v>9716000000</v>
      </c>
    </row>
    <row r="149" spans="1:6">
      <c r="A149" t="s">
        <v>127</v>
      </c>
      <c r="B149" s="5" t="s">
        <v>8</v>
      </c>
      <c r="C149" s="5" t="s">
        <v>8</v>
      </c>
      <c r="D149" s="5" t="s">
        <v>8</v>
      </c>
      <c r="E149" s="5" t="s">
        <v>8</v>
      </c>
      <c r="F149" s="5" t="s">
        <v>8</v>
      </c>
    </row>
    <row r="150" spans="1:6">
      <c r="A150" t="s">
        <v>128</v>
      </c>
      <c r="B150" s="5" t="s">
        <v>8</v>
      </c>
      <c r="C150" s="5" t="s">
        <v>8</v>
      </c>
      <c r="D150" s="5" t="s">
        <v>8</v>
      </c>
      <c r="E150" s="5" t="s">
        <v>8</v>
      </c>
      <c r="F150" s="5" t="s">
        <v>8</v>
      </c>
    </row>
    <row r="151" spans="1:6">
      <c r="A151" t="s">
        <v>129</v>
      </c>
      <c r="B151" s="5" t="s">
        <v>8</v>
      </c>
      <c r="C151" s="5" t="s">
        <v>8</v>
      </c>
      <c r="D151" s="5" t="s">
        <v>8</v>
      </c>
      <c r="E151" s="5" t="s">
        <v>8</v>
      </c>
      <c r="F151" s="5" t="s">
        <v>8</v>
      </c>
    </row>
    <row r="152" spans="1:6">
      <c r="A152" t="s">
        <v>130</v>
      </c>
      <c r="B152" s="4">
        <v>8824000000</v>
      </c>
      <c r="C152" s="4">
        <v>15868000000</v>
      </c>
      <c r="D152" s="4">
        <v>4369000000</v>
      </c>
      <c r="E152" s="4">
        <v>7750000000</v>
      </c>
      <c r="F152" s="4">
        <v>20644000000</v>
      </c>
    </row>
    <row r="153" spans="1:6">
      <c r="A153" t="s">
        <v>131</v>
      </c>
      <c r="B153" s="4">
        <v>7459000000</v>
      </c>
      <c r="C153" s="4">
        <v>13684000000</v>
      </c>
      <c r="D153" s="4">
        <v>1466000000</v>
      </c>
      <c r="E153" s="4">
        <v>6478000000</v>
      </c>
      <c r="F153" s="4">
        <v>13113000000</v>
      </c>
    </row>
    <row r="154" spans="1:6">
      <c r="A154" t="s">
        <v>132</v>
      </c>
      <c r="B154" s="4">
        <v>6684000000</v>
      </c>
      <c r="C154" s="4">
        <v>12862000000</v>
      </c>
      <c r="D154" s="4">
        <v>480000000</v>
      </c>
      <c r="E154" s="4">
        <v>456000000</v>
      </c>
      <c r="F154" s="4">
        <v>5792000000</v>
      </c>
    </row>
    <row r="155" spans="1:6">
      <c r="A155" t="s">
        <v>133</v>
      </c>
      <c r="B155" s="4">
        <v>1107000000</v>
      </c>
      <c r="C155" s="4">
        <v>359000000</v>
      </c>
      <c r="D155" s="4">
        <v>480000000</v>
      </c>
      <c r="E155" s="4">
        <v>456000000</v>
      </c>
      <c r="F155" s="4">
        <v>449000000</v>
      </c>
    </row>
    <row r="156" spans="1:6">
      <c r="A156" t="s">
        <v>134</v>
      </c>
      <c r="B156" s="5" t="s">
        <v>8</v>
      </c>
      <c r="C156" s="5" t="s">
        <v>8</v>
      </c>
      <c r="D156" s="5" t="s">
        <v>8</v>
      </c>
      <c r="E156" s="5" t="s">
        <v>8</v>
      </c>
      <c r="F156" s="4">
        <v>5343000000</v>
      </c>
    </row>
    <row r="157" spans="1:6">
      <c r="A157" t="s">
        <v>135</v>
      </c>
      <c r="B157" s="5" t="s">
        <v>8</v>
      </c>
      <c r="C157" s="5" t="s">
        <v>8</v>
      </c>
      <c r="D157" s="4">
        <v>0</v>
      </c>
      <c r="E157" s="5" t="s">
        <v>8</v>
      </c>
      <c r="F157" s="5" t="s">
        <v>8</v>
      </c>
    </row>
    <row r="158" spans="1:6">
      <c r="A158" t="s">
        <v>136</v>
      </c>
      <c r="B158" s="4">
        <v>5577000000</v>
      </c>
      <c r="C158" s="4">
        <v>12503000000</v>
      </c>
      <c r="D158" s="4">
        <v>0</v>
      </c>
      <c r="E158" s="5" t="s">
        <v>8</v>
      </c>
      <c r="F158" s="5" t="s">
        <v>8</v>
      </c>
    </row>
    <row r="159" spans="1:6">
      <c r="A159" t="s">
        <v>137</v>
      </c>
      <c r="B159" s="4">
        <v>775000000</v>
      </c>
      <c r="C159" s="4">
        <v>822000000</v>
      </c>
      <c r="D159" s="4">
        <v>986000000</v>
      </c>
      <c r="E159" s="4">
        <v>6022000000</v>
      </c>
      <c r="F159" s="4">
        <v>7321000000</v>
      </c>
    </row>
    <row r="160" spans="1:6">
      <c r="A160" t="s">
        <v>138</v>
      </c>
      <c r="B160" s="5" t="s">
        <v>8</v>
      </c>
      <c r="C160" s="5" t="s">
        <v>8</v>
      </c>
      <c r="D160" s="5" t="s">
        <v>8</v>
      </c>
      <c r="E160" s="4">
        <v>4848000000</v>
      </c>
      <c r="F160" s="4">
        <v>5983000000</v>
      </c>
    </row>
    <row r="161" spans="1:6">
      <c r="A161" t="s">
        <v>139</v>
      </c>
      <c r="B161" s="5" t="s">
        <v>8</v>
      </c>
      <c r="C161" s="5" t="s">
        <v>8</v>
      </c>
      <c r="D161" s="5" t="s">
        <v>8</v>
      </c>
      <c r="E161" s="4">
        <v>4848000000</v>
      </c>
      <c r="F161" s="4">
        <v>5983000000</v>
      </c>
    </row>
    <row r="162" spans="1:6">
      <c r="A162" t="s">
        <v>140</v>
      </c>
      <c r="B162" s="4">
        <v>775000000</v>
      </c>
      <c r="C162" s="4">
        <v>822000000</v>
      </c>
      <c r="D162" s="4">
        <v>986000000</v>
      </c>
      <c r="E162" s="4">
        <v>1174000000</v>
      </c>
      <c r="F162" s="4">
        <v>1338000000</v>
      </c>
    </row>
    <row r="163" spans="1:6">
      <c r="A163" t="s">
        <v>141</v>
      </c>
      <c r="B163" s="4">
        <v>1365000000</v>
      </c>
      <c r="C163" s="4">
        <v>2184000000</v>
      </c>
      <c r="D163" s="4">
        <v>2903000000</v>
      </c>
      <c r="E163" s="4">
        <v>1272000000</v>
      </c>
      <c r="F163" s="4">
        <v>7531000000</v>
      </c>
    </row>
    <row r="164" spans="1:6">
      <c r="A164" t="s">
        <v>142</v>
      </c>
      <c r="B164" s="4">
        <v>34814000000</v>
      </c>
      <c r="C164" s="4">
        <v>51520000000</v>
      </c>
      <c r="D164" s="4">
        <v>70287000000</v>
      </c>
      <c r="E164" s="4">
        <v>100478000000</v>
      </c>
      <c r="F164" s="4">
        <v>120329000000</v>
      </c>
    </row>
    <row r="165" spans="1:6">
      <c r="A165" t="s">
        <v>143</v>
      </c>
      <c r="B165" s="4">
        <v>17005000000</v>
      </c>
      <c r="C165" s="4">
        <v>19600000000</v>
      </c>
      <c r="D165" s="4">
        <v>23606000000</v>
      </c>
      <c r="E165" s="4">
        <v>28705000000</v>
      </c>
      <c r="F165" s="4">
        <v>37993000000</v>
      </c>
    </row>
    <row r="166" spans="1:6">
      <c r="A166" t="s">
        <v>144</v>
      </c>
      <c r="B166" s="4">
        <v>11324000000</v>
      </c>
      <c r="C166" s="4">
        <v>24246000000</v>
      </c>
      <c r="D166" s="4">
        <v>36831000000</v>
      </c>
      <c r="E166" s="4">
        <v>38270000000</v>
      </c>
      <c r="F166" s="4">
        <v>104781000000</v>
      </c>
    </row>
    <row r="167" spans="1:6">
      <c r="A167" t="s">
        <v>145</v>
      </c>
      <c r="B167" s="4">
        <v>2897000000</v>
      </c>
      <c r="C167" s="4">
        <v>12961000000</v>
      </c>
      <c r="D167" s="4">
        <v>24318000000</v>
      </c>
      <c r="E167" s="4">
        <v>20528000000</v>
      </c>
      <c r="F167" s="4">
        <v>89674000000</v>
      </c>
    </row>
    <row r="168" spans="1:6">
      <c r="A168" t="s">
        <v>146</v>
      </c>
      <c r="B168" s="4">
        <v>2897000000</v>
      </c>
      <c r="C168" s="4">
        <v>12961000000</v>
      </c>
      <c r="D168" s="4">
        <v>24318000000</v>
      </c>
      <c r="E168" s="4">
        <v>20528000000</v>
      </c>
      <c r="F168" s="4">
        <v>89674000000</v>
      </c>
    </row>
    <row r="169" spans="1:6">
      <c r="A169" t="s">
        <v>147</v>
      </c>
      <c r="B169" s="5" t="s">
        <v>8</v>
      </c>
      <c r="C169" s="4">
        <v>9654000000</v>
      </c>
      <c r="D169" s="4">
        <v>20775000000</v>
      </c>
      <c r="E169" s="4">
        <v>15976000000</v>
      </c>
      <c r="F169" s="4">
        <v>84246000000</v>
      </c>
    </row>
    <row r="170" spans="1:6">
      <c r="A170" t="s">
        <v>148</v>
      </c>
      <c r="B170" s="5" t="s">
        <v>8</v>
      </c>
      <c r="C170" s="4">
        <v>9654000000</v>
      </c>
      <c r="D170" s="4">
        <v>20775000000</v>
      </c>
      <c r="E170" s="4">
        <v>15976000000</v>
      </c>
      <c r="F170" s="4">
        <v>46799000000</v>
      </c>
    </row>
    <row r="171" spans="1:6">
      <c r="A171" t="s">
        <v>149</v>
      </c>
      <c r="B171" s="5" t="s">
        <v>8</v>
      </c>
      <c r="C171" s="5" t="s">
        <v>8</v>
      </c>
      <c r="D171" s="4">
        <v>0</v>
      </c>
      <c r="E171" s="4">
        <v>0</v>
      </c>
      <c r="F171" s="4">
        <v>0</v>
      </c>
    </row>
    <row r="172" spans="1:6">
      <c r="A172" t="s">
        <v>150</v>
      </c>
      <c r="B172" s="5" t="s">
        <v>8</v>
      </c>
      <c r="C172" s="5" t="s">
        <v>8</v>
      </c>
      <c r="D172" s="4">
        <v>0</v>
      </c>
      <c r="E172" s="5" t="s">
        <v>8</v>
      </c>
      <c r="F172" s="4">
        <v>37447000000</v>
      </c>
    </row>
    <row r="173" spans="1:6">
      <c r="A173" t="s">
        <v>151</v>
      </c>
      <c r="B173" s="4">
        <v>2897000000</v>
      </c>
      <c r="C173" s="4">
        <v>3307000000</v>
      </c>
      <c r="D173" s="4">
        <v>3543000000</v>
      </c>
      <c r="E173" s="4">
        <v>4552000000</v>
      </c>
      <c r="F173" s="4">
        <v>5428000000</v>
      </c>
    </row>
    <row r="174" spans="1:6">
      <c r="A174" t="s">
        <v>152</v>
      </c>
      <c r="B174" s="4">
        <v>5925000000</v>
      </c>
      <c r="C174" s="4">
        <v>5654000000</v>
      </c>
      <c r="D174" s="4">
        <v>5352000000</v>
      </c>
      <c r="E174" s="4">
        <v>7391000000</v>
      </c>
      <c r="F174" s="4">
        <v>9658000000</v>
      </c>
    </row>
    <row r="175" spans="1:6">
      <c r="A175" t="s">
        <v>153</v>
      </c>
      <c r="B175" s="4">
        <v>1399000000</v>
      </c>
      <c r="C175" s="4">
        <v>1280000000</v>
      </c>
      <c r="D175" s="4">
        <v>762000000</v>
      </c>
      <c r="E175" s="4">
        <v>742000000</v>
      </c>
      <c r="F175" s="4">
        <v>903000000</v>
      </c>
    </row>
    <row r="176" spans="1:6">
      <c r="A176" t="s">
        <v>154</v>
      </c>
      <c r="B176" s="4">
        <v>1399000000</v>
      </c>
      <c r="C176" s="4">
        <v>1280000000</v>
      </c>
      <c r="D176" s="4">
        <v>762000000</v>
      </c>
      <c r="E176" s="4">
        <v>742000000</v>
      </c>
      <c r="F176" s="4">
        <v>903000000</v>
      </c>
    </row>
    <row r="177" spans="1:6">
      <c r="A177" t="s">
        <v>155</v>
      </c>
      <c r="B177" s="4">
        <v>4526000000</v>
      </c>
      <c r="C177" s="4">
        <v>4374000000</v>
      </c>
      <c r="D177" s="4">
        <v>4590000000</v>
      </c>
      <c r="E177" s="4">
        <v>6649000000</v>
      </c>
      <c r="F177" s="4">
        <v>8755000000</v>
      </c>
    </row>
    <row r="178" spans="1:6">
      <c r="A178" t="s">
        <v>156</v>
      </c>
      <c r="B178" s="4">
        <v>2502000000</v>
      </c>
      <c r="C178" s="4">
        <v>5271000000</v>
      </c>
      <c r="D178" s="4">
        <v>7061000000</v>
      </c>
      <c r="E178" s="4">
        <v>10162000000</v>
      </c>
      <c r="F178" s="4">
        <v>5426000000</v>
      </c>
    </row>
    <row r="179" spans="1:6">
      <c r="A179" t="s">
        <v>157</v>
      </c>
      <c r="B179" s="4">
        <v>2502000000</v>
      </c>
      <c r="C179" s="4">
        <v>5271000000</v>
      </c>
      <c r="D179" s="4">
        <v>7061000000</v>
      </c>
      <c r="E179" s="4">
        <v>10162000000</v>
      </c>
      <c r="F179" s="4">
        <v>5426000000</v>
      </c>
    </row>
    <row r="180" spans="1:6">
      <c r="A180" t="s">
        <v>158</v>
      </c>
      <c r="B180" s="5" t="s">
        <v>8</v>
      </c>
      <c r="C180" s="4">
        <v>360000000</v>
      </c>
      <c r="D180" s="4">
        <v>100000000</v>
      </c>
      <c r="E180" s="4">
        <v>189000000</v>
      </c>
      <c r="F180" s="4">
        <v>23000000</v>
      </c>
    </row>
    <row r="181" spans="1:6">
      <c r="A181" t="s">
        <v>159</v>
      </c>
      <c r="B181" s="4">
        <v>63325000000</v>
      </c>
      <c r="C181" s="4">
        <v>70746000000</v>
      </c>
      <c r="D181" s="4">
        <v>83486000000</v>
      </c>
      <c r="E181" s="4">
        <v>106561000000</v>
      </c>
      <c r="F181" s="4">
        <v>143486000000</v>
      </c>
    </row>
    <row r="182" spans="1:6">
      <c r="A182" t="s">
        <v>160</v>
      </c>
      <c r="B182" s="4">
        <v>63325000000</v>
      </c>
      <c r="C182" s="4">
        <v>70746000000</v>
      </c>
      <c r="D182" s="4">
        <v>83486000000</v>
      </c>
      <c r="E182" s="4">
        <v>106561000000</v>
      </c>
      <c r="F182" s="4">
        <v>143486000000</v>
      </c>
    </row>
    <row r="183" spans="1:6">
      <c r="A183" t="s">
        <v>161</v>
      </c>
      <c r="B183" s="4">
        <v>462000000</v>
      </c>
      <c r="C183" s="4">
        <v>456000000</v>
      </c>
      <c r="D183" s="4">
        <v>450000000</v>
      </c>
      <c r="E183" s="4">
        <v>446000000</v>
      </c>
      <c r="F183" s="4">
        <v>444000000</v>
      </c>
    </row>
    <row r="184" spans="1:6">
      <c r="A184" t="s">
        <v>162</v>
      </c>
      <c r="B184" s="4">
        <v>470000000</v>
      </c>
      <c r="C184" s="4">
        <v>462000000</v>
      </c>
      <c r="D184" s="4">
        <v>456000000</v>
      </c>
      <c r="E184" s="4">
        <v>451000000</v>
      </c>
      <c r="F184" s="4">
        <v>446000000</v>
      </c>
    </row>
    <row r="185" spans="1:6">
      <c r="A185" t="s">
        <v>163</v>
      </c>
      <c r="B185" s="4">
        <v>470000000</v>
      </c>
      <c r="C185" s="4">
        <v>462000000</v>
      </c>
      <c r="D185" s="4">
        <v>456000000</v>
      </c>
      <c r="E185" s="4">
        <v>451000000</v>
      </c>
      <c r="F185" s="4">
        <v>446000000</v>
      </c>
    </row>
    <row r="186" spans="1:6">
      <c r="A186" t="s">
        <v>164</v>
      </c>
      <c r="B186" s="4">
        <v>-8000000</v>
      </c>
      <c r="C186" s="4">
        <v>-6000000</v>
      </c>
      <c r="D186" s="4">
        <v>-6000000</v>
      </c>
      <c r="E186" s="4">
        <v>-5000000</v>
      </c>
      <c r="F186" s="4">
        <v>-2000000</v>
      </c>
    </row>
    <row r="187" spans="1:6">
      <c r="A187" t="s">
        <v>165</v>
      </c>
      <c r="B187" s="4">
        <v>63774000000</v>
      </c>
      <c r="C187" s="4">
        <v>72004000000</v>
      </c>
      <c r="D187" s="4">
        <v>80587000000</v>
      </c>
      <c r="E187" s="4">
        <v>104839000000</v>
      </c>
      <c r="F187" s="4">
        <v>144448000000</v>
      </c>
    </row>
    <row r="188" spans="1:6">
      <c r="A188" t="s">
        <v>166</v>
      </c>
      <c r="B188" s="4">
        <v>-911000000</v>
      </c>
      <c r="C188" s="4">
        <v>-1714000000</v>
      </c>
      <c r="D188" s="4">
        <v>2449000000</v>
      </c>
      <c r="E188" s="4">
        <v>1276000000</v>
      </c>
      <c r="F188" s="4">
        <v>-1406000000</v>
      </c>
    </row>
    <row r="189" spans="1:6">
      <c r="A189" t="s">
        <v>167</v>
      </c>
      <c r="B189" s="4">
        <v>-911000000</v>
      </c>
      <c r="C189" s="4">
        <v>-1714000000</v>
      </c>
      <c r="D189" s="4">
        <v>2449000000</v>
      </c>
      <c r="E189" s="4">
        <v>1276000000</v>
      </c>
      <c r="F189" s="4">
        <v>-1406000000</v>
      </c>
    </row>
    <row r="190" spans="1:6">
      <c r="A190" t="s">
        <v>168</v>
      </c>
      <c r="B190" s="5" t="s">
        <v>8</v>
      </c>
      <c r="C190" s="4">
        <v>22516000000</v>
      </c>
      <c r="D190" s="4">
        <v>21255000000</v>
      </c>
      <c r="E190" s="4">
        <v>21280000000</v>
      </c>
      <c r="F190" s="4">
        <v>96021000000</v>
      </c>
    </row>
    <row r="191" spans="1:6">
      <c r="A191" t="s">
        <v>169</v>
      </c>
      <c r="B191" s="5" t="s">
        <v>8</v>
      </c>
      <c r="C191" s="4">
        <v>12862000000</v>
      </c>
      <c r="D191" s="4">
        <v>480000000</v>
      </c>
      <c r="E191" s="4">
        <v>5431000000</v>
      </c>
      <c r="F191" s="4">
        <v>13926000000</v>
      </c>
    </row>
    <row r="192" spans="1:6">
      <c r="A192" t="s">
        <v>170</v>
      </c>
      <c r="B192" s="5" t="s">
        <v>8</v>
      </c>
      <c r="C192" s="4">
        <v>4854000000</v>
      </c>
      <c r="D192" s="4">
        <v>8556000000</v>
      </c>
      <c r="E192" s="4">
        <v>3948000000</v>
      </c>
      <c r="F192" s="4">
        <v>49774000000</v>
      </c>
    </row>
    <row r="193" spans="1:6">
      <c r="A193" t="s">
        <v>171</v>
      </c>
      <c r="B193" s="5" t="s">
        <v>8</v>
      </c>
      <c r="C193" s="5" t="s">
        <v>8</v>
      </c>
      <c r="D193" s="4">
        <v>3707000000</v>
      </c>
      <c r="E193" s="4">
        <v>8695000000</v>
      </c>
      <c r="F193" s="4">
        <v>17728000000</v>
      </c>
    </row>
    <row r="194" spans="1:6">
      <c r="A194" t="s">
        <v>172</v>
      </c>
      <c r="B194" s="5" t="s">
        <v>8</v>
      </c>
      <c r="C194" s="4">
        <v>4800000000</v>
      </c>
      <c r="D194" s="4">
        <v>8512000000</v>
      </c>
      <c r="E194" s="4">
        <v>3819000000</v>
      </c>
      <c r="F194" s="4">
        <v>23403000000</v>
      </c>
    </row>
    <row r="195" spans="1:6">
      <c r="A195" t="s">
        <v>173</v>
      </c>
      <c r="B195" s="5" t="s">
        <v>8</v>
      </c>
      <c r="C195" s="5" t="s">
        <v>8</v>
      </c>
      <c r="D195" s="5" t="s">
        <v>8</v>
      </c>
      <c r="E195" s="4">
        <v>-613000000</v>
      </c>
      <c r="F195" s="4">
        <v>-8810000000</v>
      </c>
    </row>
    <row r="196" spans="1:6">
      <c r="A196" t="s">
        <v>174</v>
      </c>
      <c r="B196" s="4">
        <v>3672000000</v>
      </c>
      <c r="C196" s="4">
        <v>4129000000</v>
      </c>
      <c r="D196" s="4">
        <v>4529000000</v>
      </c>
      <c r="E196" s="4">
        <v>5726000000</v>
      </c>
      <c r="F196" s="4">
        <v>6766000000</v>
      </c>
    </row>
    <row r="197" spans="1:6">
      <c r="A197" t="s">
        <v>175</v>
      </c>
      <c r="B197" s="4">
        <v>855000000</v>
      </c>
      <c r="C197" s="4">
        <v>946000000</v>
      </c>
      <c r="D197" s="4">
        <v>1088000000</v>
      </c>
      <c r="E197" s="4">
        <v>1318000000</v>
      </c>
      <c r="F197" s="4">
        <v>1510000000</v>
      </c>
    </row>
    <row r="198" spans="1:6">
      <c r="A198" t="s">
        <v>176</v>
      </c>
      <c r="B198" s="4">
        <v>1247000000</v>
      </c>
      <c r="C198" s="4">
        <v>1475000000</v>
      </c>
      <c r="D198" s="4">
        <v>1566000000</v>
      </c>
      <c r="E198" s="4">
        <v>1902000000</v>
      </c>
      <c r="F198" s="4">
        <v>2327000000</v>
      </c>
    </row>
    <row r="199" spans="1:6">
      <c r="A199" t="s">
        <v>177</v>
      </c>
      <c r="B199" s="4">
        <v>694000000</v>
      </c>
      <c r="C199" s="4">
        <v>942000000</v>
      </c>
      <c r="D199" s="4">
        <v>923000000</v>
      </c>
      <c r="E199" s="4">
        <v>1253000000</v>
      </c>
      <c r="F199" s="4">
        <v>1558000000</v>
      </c>
    </row>
    <row r="200" spans="1:6">
      <c r="A200" t="s">
        <v>178</v>
      </c>
      <c r="B200" s="4">
        <v>1241000000</v>
      </c>
      <c r="C200" s="4">
        <v>1266000000</v>
      </c>
      <c r="D200" s="4">
        <v>1416000000</v>
      </c>
      <c r="E200" s="4">
        <v>1612000000</v>
      </c>
      <c r="F200" s="4">
        <v>2056000000</v>
      </c>
    </row>
    <row r="201" spans="1:6">
      <c r="A201" t="s">
        <v>179</v>
      </c>
      <c r="B201" s="4">
        <v>-365000000</v>
      </c>
      <c r="C201" s="4">
        <v>-500000000</v>
      </c>
      <c r="D201" s="4">
        <v>-464000000</v>
      </c>
      <c r="E201" s="4">
        <v>-359000000</v>
      </c>
      <c r="F201" s="4">
        <v>-685000000</v>
      </c>
    </row>
    <row r="202" spans="1:6">
      <c r="A202" t="s">
        <v>180</v>
      </c>
      <c r="B202" s="4">
        <v>3672000000</v>
      </c>
      <c r="C202" s="4">
        <v>4129000000</v>
      </c>
      <c r="D202" s="4">
        <v>4529000000</v>
      </c>
      <c r="E202" s="4">
        <v>5726000000</v>
      </c>
      <c r="F202" s="4">
        <v>6766000000</v>
      </c>
    </row>
    <row r="203" spans="1:6">
      <c r="A203" t="s">
        <v>181</v>
      </c>
      <c r="B203" s="4">
        <v>855000000</v>
      </c>
      <c r="C203" s="4">
        <v>946000000</v>
      </c>
      <c r="D203" s="4">
        <v>1088000000</v>
      </c>
      <c r="E203" s="4">
        <v>1318000000</v>
      </c>
      <c r="F203" s="4">
        <v>1510000000</v>
      </c>
    </row>
    <row r="204" spans="1:6">
      <c r="A204" t="s">
        <v>182</v>
      </c>
      <c r="B204" s="4">
        <v>1247000000</v>
      </c>
      <c r="C204" s="4">
        <v>1475000000</v>
      </c>
      <c r="D204" s="4">
        <v>1566000000</v>
      </c>
      <c r="E204" s="4">
        <v>1902000000</v>
      </c>
      <c r="F204" s="4">
        <v>2327000000</v>
      </c>
    </row>
    <row r="205" spans="1:6">
      <c r="A205" t="s">
        <v>183</v>
      </c>
      <c r="B205" s="4">
        <v>694000000</v>
      </c>
      <c r="C205" s="4">
        <v>942000000</v>
      </c>
      <c r="D205" s="4">
        <v>923000000</v>
      </c>
      <c r="E205" s="4">
        <v>1253000000</v>
      </c>
      <c r="F205" s="4">
        <v>1558000000</v>
      </c>
    </row>
    <row r="206" spans="1:6">
      <c r="A206" t="s">
        <v>184</v>
      </c>
      <c r="B206" s="4">
        <v>1241000000</v>
      </c>
      <c r="C206" s="4">
        <v>1266000000</v>
      </c>
      <c r="D206" s="4">
        <v>1416000000</v>
      </c>
      <c r="E206" s="4">
        <v>1612000000</v>
      </c>
      <c r="F206" s="4">
        <v>2056000000</v>
      </c>
    </row>
    <row r="207" spans="1:6">
      <c r="A207" t="s">
        <v>185</v>
      </c>
      <c r="B207" s="4">
        <v>-365000000</v>
      </c>
      <c r="C207" s="4">
        <v>-500000000</v>
      </c>
      <c r="D207" s="4">
        <v>-464000000</v>
      </c>
      <c r="E207" s="4">
        <v>-359000000</v>
      </c>
      <c r="F207" s="4">
        <v>-685000000</v>
      </c>
    </row>
    <row r="208" spans="1:6">
      <c r="A208" t="s">
        <v>186</v>
      </c>
      <c r="B208" s="4">
        <v>34896000000</v>
      </c>
      <c r="C208" s="4">
        <v>26645000000</v>
      </c>
      <c r="D208" s="4">
        <v>25784000000</v>
      </c>
      <c r="E208" s="4">
        <v>27006000000</v>
      </c>
      <c r="F208" s="4">
        <v>102787000000</v>
      </c>
    </row>
    <row r="209" spans="1:6">
      <c r="A209" t="s">
        <v>187</v>
      </c>
      <c r="B209" s="4">
        <v>11683000000</v>
      </c>
      <c r="C209" s="4">
        <v>13808000000</v>
      </c>
      <c r="D209" s="4">
        <v>1568000000</v>
      </c>
      <c r="E209" s="4">
        <v>6749000000</v>
      </c>
      <c r="F209" s="4">
        <v>15436000000</v>
      </c>
    </row>
    <row r="210" spans="1:6">
      <c r="A210" t="s">
        <v>188</v>
      </c>
      <c r="B210" s="4">
        <v>8685000000</v>
      </c>
      <c r="C210" s="4">
        <v>6329000000</v>
      </c>
      <c r="D210" s="4">
        <v>10122000000</v>
      </c>
      <c r="E210" s="4">
        <v>5850000000</v>
      </c>
      <c r="F210" s="4">
        <v>52101000000</v>
      </c>
    </row>
    <row r="211" spans="1:6">
      <c r="A211" t="s">
        <v>189</v>
      </c>
      <c r="B211" s="4">
        <v>3135000000</v>
      </c>
      <c r="C211" s="4">
        <v>942000000</v>
      </c>
      <c r="D211" s="4">
        <v>4630000000</v>
      </c>
      <c r="E211" s="4">
        <v>9948000000</v>
      </c>
      <c r="F211" s="4">
        <v>19286000000</v>
      </c>
    </row>
    <row r="212" spans="1:6">
      <c r="A212" t="s">
        <v>190</v>
      </c>
      <c r="B212" s="4">
        <v>11758000000</v>
      </c>
      <c r="C212" s="4">
        <v>6066000000</v>
      </c>
      <c r="D212" s="4">
        <v>9928000000</v>
      </c>
      <c r="E212" s="4">
        <v>5431000000</v>
      </c>
      <c r="F212" s="4">
        <v>25459000000</v>
      </c>
    </row>
    <row r="213" spans="1:6">
      <c r="A213" t="s">
        <v>191</v>
      </c>
      <c r="B213" s="4">
        <v>-365000000</v>
      </c>
      <c r="C213" s="4">
        <v>-500000000</v>
      </c>
      <c r="D213" s="4">
        <v>-464000000</v>
      </c>
      <c r="E213" s="4">
        <v>-972000000</v>
      </c>
      <c r="F213" s="4">
        <v>-9495000000</v>
      </c>
    </row>
    <row r="214" spans="1:6">
      <c r="A214" t="s">
        <v>192</v>
      </c>
      <c r="B214" s="4">
        <v>31224000000</v>
      </c>
      <c r="C214" s="5" t="s">
        <v>8</v>
      </c>
      <c r="D214" s="5" t="s">
        <v>8</v>
      </c>
      <c r="E214" s="5" t="s">
        <v>8</v>
      </c>
      <c r="F214" s="5" t="s">
        <v>8</v>
      </c>
    </row>
    <row r="215" spans="1:6">
      <c r="A215" t="s">
        <v>193</v>
      </c>
      <c r="B215" s="4">
        <v>10828000000</v>
      </c>
      <c r="C215" s="5" t="s">
        <v>8</v>
      </c>
      <c r="D215" s="5" t="s">
        <v>8</v>
      </c>
      <c r="E215" s="5" t="s">
        <v>8</v>
      </c>
      <c r="F215" s="5" t="s">
        <v>8</v>
      </c>
    </row>
    <row r="216" spans="1:6">
      <c r="A216" t="s">
        <v>194</v>
      </c>
      <c r="B216" s="4">
        <v>7438000000</v>
      </c>
      <c r="C216" s="5" t="s">
        <v>8</v>
      </c>
      <c r="D216" s="5" t="s">
        <v>8</v>
      </c>
      <c r="E216" s="5" t="s">
        <v>8</v>
      </c>
      <c r="F216" s="5" t="s">
        <v>8</v>
      </c>
    </row>
    <row r="217" spans="1:6">
      <c r="A217" t="s">
        <v>195</v>
      </c>
      <c r="B217" s="4">
        <v>2441000000</v>
      </c>
      <c r="C217" s="5" t="s">
        <v>8</v>
      </c>
      <c r="D217" s="5" t="s">
        <v>8</v>
      </c>
      <c r="E217" s="5" t="s">
        <v>8</v>
      </c>
      <c r="F217" s="5" t="s">
        <v>8</v>
      </c>
    </row>
    <row r="218" spans="1:6">
      <c r="A218" t="s">
        <v>196</v>
      </c>
      <c r="B218" s="4">
        <v>10517000000</v>
      </c>
      <c r="C218" s="5" t="s">
        <v>8</v>
      </c>
      <c r="D218" s="5" t="s">
        <v>8</v>
      </c>
      <c r="E218" s="5" t="s">
        <v>8</v>
      </c>
      <c r="F218" s="5" t="s">
        <v>8</v>
      </c>
    </row>
    <row r="219" spans="1:6">
      <c r="A219" t="s">
        <v>197</v>
      </c>
      <c r="B219" s="5" t="s">
        <v>8</v>
      </c>
      <c r="C219" s="5" t="s">
        <v>8</v>
      </c>
      <c r="D219" s="5" t="s">
        <v>8</v>
      </c>
      <c r="E219" s="5" t="s">
        <v>8</v>
      </c>
      <c r="F219" s="5" t="s">
        <v>8</v>
      </c>
    </row>
    <row r="220" spans="1:6">
      <c r="A220" t="s">
        <v>198</v>
      </c>
      <c r="B220" s="5" t="s">
        <v>8</v>
      </c>
      <c r="C220" s="5" t="s">
        <v>8</v>
      </c>
      <c r="D220" s="5" t="s">
        <v>8</v>
      </c>
      <c r="E220" s="5" t="s">
        <v>8</v>
      </c>
      <c r="F220" s="5" t="s">
        <v>8</v>
      </c>
    </row>
    <row r="221" spans="1:6">
      <c r="A221" t="s">
        <v>199</v>
      </c>
      <c r="B221" s="5" t="s">
        <v>8</v>
      </c>
      <c r="C221" s="5" t="s">
        <v>8</v>
      </c>
      <c r="D221" s="5" t="s">
        <v>8</v>
      </c>
      <c r="E221" s="5" t="s">
        <v>8</v>
      </c>
      <c r="F221" s="5" t="s">
        <v>8</v>
      </c>
    </row>
    <row r="222" spans="1:6">
      <c r="A222" t="s">
        <v>200</v>
      </c>
      <c r="B222" s="5" t="s">
        <v>8</v>
      </c>
      <c r="C222" s="5" t="s">
        <v>8</v>
      </c>
      <c r="D222" s="5" t="s">
        <v>8</v>
      </c>
      <c r="E222" s="5" t="s">
        <v>8</v>
      </c>
      <c r="F222" s="5" t="s">
        <v>8</v>
      </c>
    </row>
    <row r="223" spans="1:6">
      <c r="A223" t="s">
        <v>201</v>
      </c>
      <c r="B223" s="5" t="s">
        <v>8</v>
      </c>
      <c r="C223" s="5" t="s">
        <v>8</v>
      </c>
      <c r="D223" s="5" t="s">
        <v>8</v>
      </c>
      <c r="E223" s="5" t="s">
        <v>8</v>
      </c>
      <c r="F223" s="5" t="s">
        <v>8</v>
      </c>
    </row>
    <row r="224" spans="1:6">
      <c r="A224" t="s">
        <v>63</v>
      </c>
    </row>
    <row r="241" spans="1:7">
      <c r="A241" s="1" t="s">
        <v>202</v>
      </c>
      <c r="B241" s="1" t="s">
        <v>1</v>
      </c>
      <c r="C241" s="1" t="s">
        <v>2</v>
      </c>
      <c r="D241" s="1" t="s">
        <v>3</v>
      </c>
      <c r="E241" s="1" t="s">
        <v>4</v>
      </c>
      <c r="F241" s="1" t="s">
        <v>5</v>
      </c>
      <c r="G241" s="1" t="s">
        <v>6</v>
      </c>
    </row>
    <row r="242" spans="1:7">
      <c r="A242" t="s">
        <v>203</v>
      </c>
      <c r="B242" s="4">
        <v>51951000000</v>
      </c>
      <c r="C242" s="4">
        <v>55000000000</v>
      </c>
      <c r="D242" s="4">
        <v>78887000000</v>
      </c>
      <c r="E242" s="4">
        <v>108908000000</v>
      </c>
      <c r="F242" s="4">
        <v>120968000000</v>
      </c>
      <c r="G242" s="4">
        <v>131245000000</v>
      </c>
    </row>
    <row r="243" spans="1:7">
      <c r="A243" t="s">
        <v>204</v>
      </c>
      <c r="B243" s="4">
        <v>51951000000</v>
      </c>
      <c r="C243" s="4">
        <v>55000000000</v>
      </c>
      <c r="D243" s="4">
        <v>78887000000</v>
      </c>
      <c r="E243" s="4">
        <v>108908000000</v>
      </c>
      <c r="F243" s="4">
        <v>120968000000</v>
      </c>
      <c r="G243" s="4">
        <v>131245000000</v>
      </c>
    </row>
    <row r="244" spans="1:7">
      <c r="A244" t="s">
        <v>205</v>
      </c>
      <c r="B244" s="4">
        <v>62379000000</v>
      </c>
      <c r="C244" s="4">
        <v>69458000000</v>
      </c>
      <c r="D244" s="4">
        <v>93398000000</v>
      </c>
      <c r="E244" s="4">
        <v>134224000000</v>
      </c>
      <c r="F244" s="4">
        <v>149332000000</v>
      </c>
      <c r="G244" s="4">
        <v>150635000000</v>
      </c>
    </row>
    <row r="245" spans="1:7">
      <c r="A245" t="s">
        <v>206</v>
      </c>
      <c r="B245" s="4">
        <v>42138000000</v>
      </c>
      <c r="C245" s="4">
        <v>47757000000</v>
      </c>
      <c r="D245" s="4">
        <v>55525000000</v>
      </c>
      <c r="E245" s="4">
        <v>83683000000</v>
      </c>
      <c r="F245" s="4">
        <v>100988000000</v>
      </c>
      <c r="G245" s="4">
        <v>104615000000</v>
      </c>
    </row>
    <row r="246" spans="1:7">
      <c r="A246" t="s">
        <v>207</v>
      </c>
      <c r="B246" s="4">
        <v>24594000000</v>
      </c>
      <c r="C246" s="4">
        <v>30357000000</v>
      </c>
      <c r="D246" s="4">
        <v>43209000000</v>
      </c>
      <c r="E246" s="4">
        <v>62786000000</v>
      </c>
      <c r="F246" s="4">
        <v>60339000000</v>
      </c>
      <c r="G246" s="4">
        <v>65591000000</v>
      </c>
    </row>
    <row r="247" spans="1:7">
      <c r="A247" t="s">
        <v>208</v>
      </c>
      <c r="B247" s="4">
        <v>5753000000</v>
      </c>
      <c r="C247" s="4">
        <v>6025000000</v>
      </c>
      <c r="D247" s="4">
        <v>6553000000</v>
      </c>
      <c r="E247" s="4">
        <v>9413000000</v>
      </c>
      <c r="F247" s="4">
        <v>8545000000</v>
      </c>
      <c r="G247" s="4">
        <v>9461000000</v>
      </c>
    </row>
    <row r="248" spans="1:7">
      <c r="A248" t="s">
        <v>209</v>
      </c>
      <c r="B248" s="4">
        <v>5753000000</v>
      </c>
      <c r="C248" s="4">
        <v>6025000000</v>
      </c>
      <c r="D248" s="4">
        <v>6553000000</v>
      </c>
      <c r="E248" s="4">
        <v>9413000000</v>
      </c>
      <c r="F248" s="4">
        <v>8545000000</v>
      </c>
      <c r="G248" s="4">
        <v>9461000000</v>
      </c>
    </row>
    <row r="249" spans="1:7">
      <c r="A249" t="s">
        <v>210</v>
      </c>
      <c r="B249" s="4">
        <v>5753000000</v>
      </c>
      <c r="C249" s="4">
        <v>6025000000</v>
      </c>
      <c r="D249" s="4">
        <v>4954000000</v>
      </c>
      <c r="E249" s="4">
        <v>9413000000</v>
      </c>
      <c r="F249" s="4">
        <v>6033000000</v>
      </c>
      <c r="G249" s="4">
        <v>6949000000</v>
      </c>
    </row>
    <row r="250" spans="1:7">
      <c r="A250" t="s">
        <v>211</v>
      </c>
      <c r="B250" s="5" t="s">
        <v>8</v>
      </c>
      <c r="C250" s="5" t="s">
        <v>8</v>
      </c>
      <c r="D250" s="4">
        <v>1599000000</v>
      </c>
      <c r="E250" s="5" t="s">
        <v>8</v>
      </c>
      <c r="F250" s="4">
        <v>2512000000</v>
      </c>
      <c r="G250" s="5" t="s">
        <v>8</v>
      </c>
    </row>
    <row r="251" spans="1:7">
      <c r="A251" t="s">
        <v>212</v>
      </c>
      <c r="B251" s="5" t="s">
        <v>8</v>
      </c>
      <c r="C251" s="4">
        <v>16581000000</v>
      </c>
      <c r="D251" s="4">
        <v>19080000000</v>
      </c>
      <c r="E251" s="4">
        <v>32243000000</v>
      </c>
      <c r="F251" s="4">
        <v>-119000000</v>
      </c>
      <c r="G251" s="5" t="s">
        <v>8</v>
      </c>
    </row>
    <row r="252" spans="1:7">
      <c r="A252" t="s">
        <v>213</v>
      </c>
      <c r="B252" s="4">
        <v>823000000</v>
      </c>
      <c r="C252" s="4">
        <v>1040000000</v>
      </c>
      <c r="D252" s="4">
        <v>1539000000</v>
      </c>
      <c r="E252" s="4">
        <v>2149000000</v>
      </c>
      <c r="F252" s="4">
        <v>2289000000</v>
      </c>
      <c r="G252" s="5" t="s">
        <v>8</v>
      </c>
    </row>
    <row r="253" spans="1:7">
      <c r="A253" t="s">
        <v>214</v>
      </c>
      <c r="B253" s="4">
        <v>10992000000</v>
      </c>
      <c r="C253" s="4">
        <v>11323000000</v>
      </c>
      <c r="D253" s="4">
        <v>13537000000</v>
      </c>
      <c r="E253" s="4">
        <v>20991000000</v>
      </c>
      <c r="F253" s="4">
        <v>26203000000</v>
      </c>
      <c r="G253" s="4">
        <v>27691000000</v>
      </c>
    </row>
    <row r="254" spans="1:7">
      <c r="A254" t="s">
        <v>215</v>
      </c>
      <c r="B254" s="4">
        <v>53000000</v>
      </c>
      <c r="C254" s="4">
        <v>58000000</v>
      </c>
      <c r="D254" s="4">
        <v>139000000</v>
      </c>
      <c r="E254" s="4">
        <v>-527000000</v>
      </c>
      <c r="F254" s="4">
        <v>-198000000</v>
      </c>
      <c r="G254" s="5" t="s">
        <v>8</v>
      </c>
    </row>
    <row r="255" spans="1:7">
      <c r="A255" t="s">
        <v>216</v>
      </c>
      <c r="B255" s="4">
        <v>3605000000</v>
      </c>
      <c r="C255" s="5" t="s">
        <v>8</v>
      </c>
      <c r="D255" s="5" t="s">
        <v>8</v>
      </c>
      <c r="E255" s="5" t="s">
        <v>8</v>
      </c>
      <c r="F255" s="4">
        <v>21030000000</v>
      </c>
      <c r="G255" s="5" t="s">
        <v>8</v>
      </c>
    </row>
    <row r="256" spans="1:7">
      <c r="A256" t="s">
        <v>217</v>
      </c>
      <c r="B256" s="4">
        <v>46000000</v>
      </c>
      <c r="C256" s="4">
        <v>-316000000</v>
      </c>
      <c r="D256" s="4">
        <v>313000000</v>
      </c>
      <c r="E256" s="4">
        <v>25000000</v>
      </c>
      <c r="F256" s="4">
        <v>-10908000000</v>
      </c>
      <c r="G256" s="5" t="s">
        <v>8</v>
      </c>
    </row>
    <row r="257" spans="1:7">
      <c r="A257" t="s">
        <v>218</v>
      </c>
      <c r="B257" s="4">
        <v>195000000</v>
      </c>
      <c r="C257" s="4">
        <v>-340000000</v>
      </c>
      <c r="D257" s="4">
        <v>124000000</v>
      </c>
      <c r="E257" s="4">
        <v>106000000</v>
      </c>
      <c r="F257" s="4">
        <v>19000000</v>
      </c>
      <c r="G257" s="5" t="s">
        <v>8</v>
      </c>
    </row>
    <row r="258" spans="1:7">
      <c r="A258" t="s">
        <v>219</v>
      </c>
      <c r="B258" s="5" t="s">
        <v>8</v>
      </c>
      <c r="C258" s="5" t="s">
        <v>8</v>
      </c>
      <c r="D258" s="5" t="s">
        <v>8</v>
      </c>
      <c r="E258" s="5" t="s">
        <v>8</v>
      </c>
      <c r="F258" s="4">
        <v>-5098000000</v>
      </c>
      <c r="G258" s="5" t="s">
        <v>8</v>
      </c>
    </row>
    <row r="259" spans="1:7">
      <c r="A259" t="s">
        <v>220</v>
      </c>
      <c r="B259" s="4">
        <v>-149000000</v>
      </c>
      <c r="C259" s="4">
        <v>24000000</v>
      </c>
      <c r="D259" s="4">
        <v>189000000</v>
      </c>
      <c r="E259" s="4">
        <v>-81000000</v>
      </c>
      <c r="F259" s="4">
        <v>17000000</v>
      </c>
      <c r="G259" s="5" t="s">
        <v>8</v>
      </c>
    </row>
    <row r="260" spans="1:7">
      <c r="A260" t="s">
        <v>221</v>
      </c>
      <c r="B260" s="5" t="s">
        <v>8</v>
      </c>
      <c r="C260" s="5" t="s">
        <v>8</v>
      </c>
      <c r="D260" s="5" t="s">
        <v>8</v>
      </c>
      <c r="E260" s="5" t="s">
        <v>8</v>
      </c>
      <c r="F260" s="4">
        <v>-5846000000</v>
      </c>
      <c r="G260" s="5" t="s">
        <v>8</v>
      </c>
    </row>
    <row r="261" spans="1:7">
      <c r="A261" t="s">
        <v>222</v>
      </c>
      <c r="B261" s="4">
        <v>0</v>
      </c>
      <c r="C261" s="5" t="s">
        <v>8</v>
      </c>
      <c r="D261" s="4">
        <v>809000000</v>
      </c>
      <c r="E261" s="5" t="s">
        <v>8</v>
      </c>
      <c r="F261" s="4">
        <v>10562000000</v>
      </c>
      <c r="G261" s="5" t="s">
        <v>8</v>
      </c>
    </row>
    <row r="262" spans="1:7">
      <c r="A262" t="s">
        <v>223</v>
      </c>
      <c r="B262" s="5" t="s">
        <v>8</v>
      </c>
      <c r="C262" s="5" t="s">
        <v>8</v>
      </c>
      <c r="D262" s="4">
        <v>809000000</v>
      </c>
      <c r="E262" s="5" t="s">
        <v>8</v>
      </c>
      <c r="F262" s="4">
        <v>10562000000</v>
      </c>
      <c r="G262" s="5" t="s">
        <v>8</v>
      </c>
    </row>
    <row r="263" spans="1:7">
      <c r="A263" t="s">
        <v>224</v>
      </c>
      <c r="B263" s="4">
        <v>0</v>
      </c>
      <c r="C263" s="5" t="s">
        <v>8</v>
      </c>
      <c r="D263" s="5" t="s">
        <v>8</v>
      </c>
      <c r="E263" s="5" t="s">
        <v>8</v>
      </c>
      <c r="F263" s="5" t="s">
        <v>8</v>
      </c>
      <c r="G263" s="5" t="s">
        <v>8</v>
      </c>
    </row>
    <row r="264" spans="1:7">
      <c r="A264" t="s">
        <v>225</v>
      </c>
      <c r="B264" s="4">
        <v>0</v>
      </c>
      <c r="C264" s="5" t="s">
        <v>8</v>
      </c>
      <c r="D264" s="5" t="s">
        <v>8</v>
      </c>
      <c r="E264" s="5" t="s">
        <v>8</v>
      </c>
      <c r="F264" s="5" t="s">
        <v>8</v>
      </c>
      <c r="G264" s="5" t="s">
        <v>8</v>
      </c>
    </row>
    <row r="265" spans="1:7">
      <c r="A265" t="s">
        <v>226</v>
      </c>
      <c r="B265" s="5" t="s">
        <v>8</v>
      </c>
      <c r="C265" s="5" t="s">
        <v>8</v>
      </c>
      <c r="D265" s="5" t="s">
        <v>8</v>
      </c>
      <c r="E265" s="5" t="s">
        <v>8</v>
      </c>
      <c r="F265" s="5" t="s">
        <v>8</v>
      </c>
      <c r="G265" s="5" t="s">
        <v>8</v>
      </c>
    </row>
    <row r="266" spans="1:7">
      <c r="A266" t="s">
        <v>227</v>
      </c>
      <c r="B266" s="4">
        <v>3322000000</v>
      </c>
      <c r="C266" s="4">
        <v>-4354000000</v>
      </c>
      <c r="D266" s="4">
        <v>1239000000</v>
      </c>
      <c r="E266" s="4">
        <v>-1508000000</v>
      </c>
      <c r="F266" s="4">
        <v>2935000000</v>
      </c>
      <c r="G266" s="4">
        <v>5783000000</v>
      </c>
    </row>
    <row r="267" spans="1:7">
      <c r="A267" t="s">
        <v>228</v>
      </c>
      <c r="B267" s="4">
        <v>-4353000000</v>
      </c>
      <c r="C267" s="4">
        <v>-8656000000</v>
      </c>
      <c r="D267" s="4">
        <v>-5336000000</v>
      </c>
      <c r="E267" s="4">
        <v>-12245000000</v>
      </c>
      <c r="F267" s="4">
        <v>-11995000000</v>
      </c>
      <c r="G267" s="4">
        <v>-19571000000</v>
      </c>
    </row>
    <row r="268" spans="1:7">
      <c r="A268" t="s">
        <v>229</v>
      </c>
      <c r="B268" s="4">
        <v>-895000000</v>
      </c>
      <c r="C268" s="4">
        <v>-1085000000</v>
      </c>
      <c r="D268" s="4">
        <v>-4767000000</v>
      </c>
      <c r="E268" s="4">
        <v>-7423000000</v>
      </c>
      <c r="F268" s="4">
        <v>-9038000000</v>
      </c>
      <c r="G268" s="5" t="s">
        <v>8</v>
      </c>
    </row>
    <row r="269" spans="1:7">
      <c r="A269" t="s">
        <v>230</v>
      </c>
      <c r="B269" s="4">
        <v>-3241000000</v>
      </c>
      <c r="C269" s="4">
        <v>-13378000000</v>
      </c>
      <c r="D269" s="4">
        <v>-10885000000</v>
      </c>
      <c r="E269" s="4">
        <v>-16273000000</v>
      </c>
      <c r="F269" s="4">
        <v>-14309000000</v>
      </c>
      <c r="G269" s="5" t="s">
        <v>8</v>
      </c>
    </row>
    <row r="270" spans="1:7">
      <c r="A270" t="s">
        <v>231</v>
      </c>
      <c r="B270" s="4">
        <v>-2822000000</v>
      </c>
      <c r="C270" s="4">
        <v>-12909000000</v>
      </c>
      <c r="D270" s="4">
        <v>-9917000000</v>
      </c>
      <c r="E270" s="4">
        <v>-14210000000</v>
      </c>
      <c r="F270" s="4">
        <v>-7179000000</v>
      </c>
      <c r="G270" s="5" t="s">
        <v>8</v>
      </c>
    </row>
    <row r="271" spans="1:7">
      <c r="A271" t="s">
        <v>232</v>
      </c>
      <c r="B271" s="4">
        <v>-419000000</v>
      </c>
      <c r="C271" s="4">
        <v>-469000000</v>
      </c>
      <c r="D271" s="4">
        <v>-968000000</v>
      </c>
      <c r="E271" s="4">
        <v>-2063000000</v>
      </c>
      <c r="F271" s="4">
        <v>-7130000000</v>
      </c>
      <c r="G271" s="5" t="s">
        <v>8</v>
      </c>
    </row>
    <row r="272" spans="1:7">
      <c r="A272" t="s">
        <v>233</v>
      </c>
      <c r="B272" s="4">
        <v>238000000</v>
      </c>
      <c r="C272" s="4">
        <v>3138000000</v>
      </c>
      <c r="D272" s="4">
        <v>5150000000</v>
      </c>
      <c r="E272" s="4">
        <v>7587000000</v>
      </c>
      <c r="F272" s="4">
        <v>-280000000</v>
      </c>
      <c r="G272" s="5" t="s">
        <v>8</v>
      </c>
    </row>
    <row r="273" spans="1:7">
      <c r="A273" t="s">
        <v>234</v>
      </c>
      <c r="B273" s="4">
        <v>238000000</v>
      </c>
      <c r="C273" s="4">
        <v>3138000000</v>
      </c>
      <c r="D273" s="4">
        <v>5150000000</v>
      </c>
      <c r="E273" s="4">
        <v>7587000000</v>
      </c>
      <c r="F273" s="4">
        <v>-280000000</v>
      </c>
      <c r="G273" s="5" t="s">
        <v>8</v>
      </c>
    </row>
    <row r="274" spans="1:7">
      <c r="A274" t="s">
        <v>235</v>
      </c>
      <c r="B274" s="4">
        <v>-641000000</v>
      </c>
      <c r="C274" s="4">
        <v>3153000000</v>
      </c>
      <c r="D274" s="4">
        <v>6717000000</v>
      </c>
      <c r="E274" s="4">
        <v>10019000000</v>
      </c>
      <c r="F274" s="4">
        <v>3240000000</v>
      </c>
      <c r="G274" s="5" t="s">
        <v>8</v>
      </c>
    </row>
    <row r="275" spans="1:7">
      <c r="A275" t="s">
        <v>236</v>
      </c>
      <c r="B275" s="4">
        <v>879000000</v>
      </c>
      <c r="C275" s="4">
        <v>-15000000</v>
      </c>
      <c r="D275" s="4">
        <v>-1567000000</v>
      </c>
      <c r="E275" s="4">
        <v>-2432000000</v>
      </c>
      <c r="F275" s="4">
        <v>-3520000000</v>
      </c>
      <c r="G275" s="5" t="s">
        <v>8</v>
      </c>
    </row>
    <row r="276" spans="1:7">
      <c r="A276" t="s">
        <v>237</v>
      </c>
      <c r="B276" s="4">
        <v>1274000000</v>
      </c>
      <c r="C276" s="4">
        <v>2595000000</v>
      </c>
      <c r="D276" s="4">
        <v>4006000000</v>
      </c>
      <c r="E276" s="4">
        <v>5099000000</v>
      </c>
      <c r="F276" s="4">
        <v>9122000000</v>
      </c>
      <c r="G276" s="5" t="s">
        <v>8</v>
      </c>
    </row>
    <row r="277" spans="1:7">
      <c r="A277" t="s">
        <v>238</v>
      </c>
      <c r="B277" s="4">
        <v>-1729000000</v>
      </c>
      <c r="C277" s="4">
        <v>74000000</v>
      </c>
      <c r="D277" s="4">
        <v>1160000000</v>
      </c>
      <c r="E277" s="4">
        <v>-1235000000</v>
      </c>
      <c r="F277" s="4">
        <v>2510000000</v>
      </c>
      <c r="G277" s="5" t="s">
        <v>8</v>
      </c>
    </row>
    <row r="278" spans="1:7">
      <c r="A278" t="s">
        <v>239</v>
      </c>
      <c r="B278" s="4">
        <v>-422000000</v>
      </c>
      <c r="C278" s="4">
        <v>-261000000</v>
      </c>
      <c r="D278" s="4">
        <v>-272000000</v>
      </c>
      <c r="E278" s="4">
        <v>-491000000</v>
      </c>
      <c r="F278" s="4">
        <v>-612000000</v>
      </c>
      <c r="G278" s="4">
        <v>-1305000000</v>
      </c>
    </row>
    <row r="279" spans="1:7">
      <c r="A279" t="s">
        <v>240</v>
      </c>
      <c r="B279" s="4">
        <v>100000000</v>
      </c>
      <c r="C279" s="4">
        <v>241000000</v>
      </c>
      <c r="D279" s="4">
        <v>276000000</v>
      </c>
      <c r="E279" s="4">
        <v>1072000000</v>
      </c>
      <c r="F279" s="4">
        <v>1884000000</v>
      </c>
      <c r="G279" s="4">
        <v>2098000000</v>
      </c>
    </row>
    <row r="280" spans="1:7">
      <c r="A280" t="s">
        <v>241</v>
      </c>
      <c r="B280" s="4">
        <v>-10106000000</v>
      </c>
      <c r="C280" s="4">
        <v>-14438000000</v>
      </c>
      <c r="D280" s="4">
        <v>-14515000000</v>
      </c>
      <c r="E280" s="4">
        <v>-25897000000</v>
      </c>
      <c r="F280" s="4">
        <v>-29636000000</v>
      </c>
      <c r="G280" s="4">
        <v>-20183000000</v>
      </c>
    </row>
    <row r="281" spans="1:7">
      <c r="A281" t="s">
        <v>242</v>
      </c>
      <c r="B281" s="4">
        <v>-22436000000</v>
      </c>
      <c r="C281" s="4">
        <v>-31605000000</v>
      </c>
      <c r="D281" s="4">
        <v>-24918000000</v>
      </c>
      <c r="E281" s="4">
        <v>-43892000000</v>
      </c>
      <c r="F281" s="4">
        <v>-128895000000</v>
      </c>
      <c r="G281" s="4">
        <v>-139524000000</v>
      </c>
    </row>
    <row r="282" spans="1:7">
      <c r="A282" t="s">
        <v>243</v>
      </c>
      <c r="B282" s="4">
        <v>-22436000000</v>
      </c>
      <c r="C282" s="4">
        <v>-31605000000</v>
      </c>
      <c r="D282" s="4">
        <v>-24918000000</v>
      </c>
      <c r="E282" s="4">
        <v>-43892000000</v>
      </c>
      <c r="F282" s="4">
        <v>-128895000000</v>
      </c>
      <c r="G282" s="4">
        <v>-139524000000</v>
      </c>
    </row>
    <row r="283" spans="1:7">
      <c r="A283" t="s">
        <v>244</v>
      </c>
      <c r="B283" s="4">
        <v>-5818000000</v>
      </c>
      <c r="C283" s="4">
        <v>-6335000000</v>
      </c>
      <c r="D283" s="4">
        <v>-12146000000</v>
      </c>
      <c r="E283" s="4">
        <v>-25806000000</v>
      </c>
      <c r="F283" s="4">
        <v>-47164000000</v>
      </c>
      <c r="G283" s="4">
        <v>-52112000000</v>
      </c>
    </row>
    <row r="284" spans="1:7">
      <c r="A284" t="s">
        <v>245</v>
      </c>
      <c r="B284" s="4">
        <v>-5825000000</v>
      </c>
      <c r="C284" s="4">
        <v>-6335000000</v>
      </c>
      <c r="D284" s="4">
        <v>-12146000000</v>
      </c>
      <c r="E284" s="4">
        <v>-25806000000</v>
      </c>
      <c r="F284" s="4">
        <v>-47164000000</v>
      </c>
      <c r="G284" s="4">
        <v>-52112000000</v>
      </c>
    </row>
    <row r="285" spans="1:7">
      <c r="A285" t="s">
        <v>246</v>
      </c>
      <c r="B285" s="4">
        <v>7000000</v>
      </c>
      <c r="C285" s="4">
        <v>0</v>
      </c>
      <c r="D285" s="4">
        <v>0</v>
      </c>
      <c r="E285" s="5" t="s">
        <v>8</v>
      </c>
      <c r="F285" s="5" t="s">
        <v>8</v>
      </c>
      <c r="G285" s="5" t="s">
        <v>8</v>
      </c>
    </row>
    <row r="286" spans="1:7">
      <c r="A286" t="s">
        <v>247</v>
      </c>
      <c r="B286" s="4">
        <v>-16256000000</v>
      </c>
      <c r="C286" s="4">
        <v>-1050000000</v>
      </c>
      <c r="D286" s="4">
        <v>-2607000000</v>
      </c>
      <c r="E286" s="4">
        <v>-13090000000</v>
      </c>
      <c r="F286" s="4">
        <v>-4145000000</v>
      </c>
      <c r="G286" s="4">
        <v>-4774000000</v>
      </c>
    </row>
    <row r="287" spans="1:7">
      <c r="A287" t="s">
        <v>248</v>
      </c>
      <c r="B287" s="4">
        <v>-16256000000</v>
      </c>
      <c r="C287" s="4">
        <v>-1050000000</v>
      </c>
      <c r="D287" s="4">
        <v>-2607000000</v>
      </c>
      <c r="E287" s="4">
        <v>-13090000000</v>
      </c>
      <c r="F287" s="4">
        <v>-4145000000</v>
      </c>
      <c r="G287" s="4">
        <v>-4774000000</v>
      </c>
    </row>
    <row r="288" spans="1:7">
      <c r="A288" t="s">
        <v>249</v>
      </c>
      <c r="B288" s="5" t="s">
        <v>8</v>
      </c>
      <c r="C288" s="4">
        <v>-18283000000</v>
      </c>
      <c r="D288" s="4">
        <v>-7075000000</v>
      </c>
      <c r="E288" s="4">
        <v>0</v>
      </c>
      <c r="F288" s="4">
        <v>-82163000000</v>
      </c>
      <c r="G288" s="5" t="s">
        <v>8</v>
      </c>
    </row>
    <row r="289" spans="1:7">
      <c r="A289" t="s">
        <v>250</v>
      </c>
      <c r="B289" s="5" t="s">
        <v>8</v>
      </c>
      <c r="C289" s="4">
        <v>-18283000000</v>
      </c>
      <c r="D289" s="4">
        <v>-7075000000</v>
      </c>
      <c r="E289" s="4">
        <v>0</v>
      </c>
      <c r="F289" s="4">
        <v>-82163000000</v>
      </c>
      <c r="G289" s="5" t="s">
        <v>8</v>
      </c>
    </row>
    <row r="290" spans="1:7">
      <c r="A290" t="s">
        <v>251</v>
      </c>
      <c r="B290" s="5" t="s">
        <v>8</v>
      </c>
      <c r="C290" s="5" t="s">
        <v>8</v>
      </c>
      <c r="D290" s="5" t="s">
        <v>8</v>
      </c>
      <c r="E290" s="5" t="s">
        <v>8</v>
      </c>
      <c r="F290" s="5" t="s">
        <v>8</v>
      </c>
      <c r="G290" s="5" t="s">
        <v>8</v>
      </c>
    </row>
    <row r="291" spans="1:7">
      <c r="A291" t="s">
        <v>252</v>
      </c>
      <c r="B291" s="4">
        <v>12000000</v>
      </c>
      <c r="C291" s="4">
        <v>-5941000000</v>
      </c>
      <c r="D291" s="4">
        <v>-3090000000</v>
      </c>
      <c r="E291" s="4">
        <v>-4996000000</v>
      </c>
      <c r="F291" s="4">
        <v>4577000000</v>
      </c>
      <c r="G291" s="4">
        <v>-475000000</v>
      </c>
    </row>
    <row r="292" spans="1:7">
      <c r="A292" t="s">
        <v>253</v>
      </c>
      <c r="B292" s="4">
        <v>0</v>
      </c>
      <c r="C292" s="4">
        <v>-7113000000</v>
      </c>
      <c r="D292" s="4">
        <v>-9735000000</v>
      </c>
      <c r="E292" s="4">
        <v>-13289000000</v>
      </c>
      <c r="F292" s="4">
        <v>-19814000000</v>
      </c>
      <c r="G292" s="4">
        <v>-18769000000</v>
      </c>
    </row>
    <row r="293" spans="1:7">
      <c r="A293" t="s">
        <v>254</v>
      </c>
      <c r="B293" s="4">
        <v>12000000</v>
      </c>
      <c r="C293" s="4">
        <v>1172000000</v>
      </c>
      <c r="D293" s="4">
        <v>6645000000</v>
      </c>
      <c r="E293" s="4">
        <v>8293000000</v>
      </c>
      <c r="F293" s="4">
        <v>24391000000</v>
      </c>
      <c r="G293" s="4">
        <v>18294000000</v>
      </c>
    </row>
    <row r="294" spans="1:7">
      <c r="A294" t="s">
        <v>255</v>
      </c>
      <c r="B294" s="4">
        <v>18000000</v>
      </c>
      <c r="C294" s="4">
        <v>4000000</v>
      </c>
      <c r="D294" s="4">
        <v>0</v>
      </c>
      <c r="E294" s="4">
        <v>0</v>
      </c>
      <c r="F294" s="5" t="s">
        <v>8</v>
      </c>
      <c r="G294" s="5" t="s">
        <v>8</v>
      </c>
    </row>
    <row r="295" spans="1:7">
      <c r="A295" t="s">
        <v>256</v>
      </c>
      <c r="B295" s="4">
        <v>-392000000</v>
      </c>
      <c r="C295" s="4">
        <v>0</v>
      </c>
      <c r="D295" s="4">
        <v>0</v>
      </c>
      <c r="E295" s="5" t="s">
        <v>8</v>
      </c>
      <c r="F295" s="5" t="s">
        <v>8</v>
      </c>
      <c r="G295" s="5" t="s">
        <v>8</v>
      </c>
    </row>
    <row r="296" spans="1:7">
      <c r="A296" t="s">
        <v>257</v>
      </c>
      <c r="B296" s="4">
        <v>-392000000</v>
      </c>
      <c r="C296" s="4">
        <v>0</v>
      </c>
      <c r="D296" s="4">
        <v>0</v>
      </c>
      <c r="E296" s="5" t="s">
        <v>8</v>
      </c>
      <c r="F296" s="5" t="s">
        <v>8</v>
      </c>
      <c r="G296" s="5" t="s">
        <v>8</v>
      </c>
    </row>
    <row r="297" spans="1:7">
      <c r="A297" t="s">
        <v>258</v>
      </c>
      <c r="B297" s="4">
        <v>0</v>
      </c>
      <c r="C297" s="4">
        <v>0</v>
      </c>
      <c r="D297" s="5" t="s">
        <v>8</v>
      </c>
      <c r="E297" s="5" t="s">
        <v>8</v>
      </c>
      <c r="F297" s="5" t="s">
        <v>8</v>
      </c>
      <c r="G297" s="5" t="s">
        <v>8</v>
      </c>
    </row>
    <row r="298" spans="1:7">
      <c r="A298" t="s">
        <v>259</v>
      </c>
      <c r="B298" s="4">
        <v>-32244000000</v>
      </c>
      <c r="C298" s="4">
        <v>-25493000000</v>
      </c>
      <c r="D298" s="4">
        <v>-51797000000</v>
      </c>
      <c r="E298" s="4">
        <v>-63158000000</v>
      </c>
      <c r="F298" s="4">
        <v>8735000000</v>
      </c>
      <c r="G298" s="4">
        <v>40568000000</v>
      </c>
    </row>
    <row r="299" spans="1:7">
      <c r="A299" t="s">
        <v>260</v>
      </c>
      <c r="B299" s="4">
        <v>-32244000000</v>
      </c>
      <c r="C299" s="4">
        <v>-25493000000</v>
      </c>
      <c r="D299" s="4">
        <v>-51797000000</v>
      </c>
      <c r="E299" s="4">
        <v>-63158000000</v>
      </c>
      <c r="F299" s="4">
        <v>8735000000</v>
      </c>
      <c r="G299" s="4">
        <v>40568000000</v>
      </c>
    </row>
    <row r="300" spans="1:7">
      <c r="A300" t="s">
        <v>261</v>
      </c>
      <c r="B300" s="4">
        <v>-16855000000</v>
      </c>
      <c r="C300" s="4">
        <v>-19447000000</v>
      </c>
      <c r="D300" s="4">
        <v>-24086000000</v>
      </c>
      <c r="E300" s="4">
        <v>-29924000000</v>
      </c>
      <c r="F300" s="4">
        <v>-20181000000</v>
      </c>
      <c r="G300" s="4">
        <v>-18733000000</v>
      </c>
    </row>
    <row r="301" spans="1:7">
      <c r="A301" t="s">
        <v>262</v>
      </c>
      <c r="B301" s="4">
        <v>-16855000000</v>
      </c>
      <c r="C301" s="4">
        <v>-19447000000</v>
      </c>
      <c r="D301" s="4">
        <v>-24086000000</v>
      </c>
      <c r="E301" s="4">
        <v>-29924000000</v>
      </c>
      <c r="F301" s="4">
        <v>-20181000000</v>
      </c>
      <c r="G301" s="4">
        <v>-18733000000</v>
      </c>
    </row>
    <row r="302" spans="1:7">
      <c r="A302" t="s">
        <v>263</v>
      </c>
      <c r="B302" s="4">
        <v>4732000000</v>
      </c>
      <c r="C302" s="4">
        <v>15471000000</v>
      </c>
      <c r="D302" s="4">
        <v>-2408000000</v>
      </c>
      <c r="E302" s="4">
        <v>-1467000000</v>
      </c>
      <c r="F302" s="4">
        <v>73056000000</v>
      </c>
      <c r="G302" s="4">
        <v>88704000000</v>
      </c>
    </row>
    <row r="303" spans="1:7">
      <c r="A303" t="s">
        <v>264</v>
      </c>
      <c r="B303" s="4">
        <v>4732000000</v>
      </c>
      <c r="C303" s="4">
        <v>15471000000</v>
      </c>
      <c r="D303" s="4">
        <v>-2408000000</v>
      </c>
      <c r="E303" s="4">
        <v>-1467000000</v>
      </c>
      <c r="F303" s="4">
        <v>73056000000</v>
      </c>
      <c r="G303" s="4">
        <v>88704000000</v>
      </c>
    </row>
    <row r="304" spans="1:7">
      <c r="A304" t="s">
        <v>265</v>
      </c>
      <c r="B304" s="4">
        <v>5682000000</v>
      </c>
      <c r="C304" s="4">
        <v>22160000000</v>
      </c>
      <c r="D304" s="4">
        <v>11215000000</v>
      </c>
      <c r="E304" s="4">
        <v>0</v>
      </c>
      <c r="F304" s="4">
        <v>79391000000</v>
      </c>
      <c r="G304" s="5" t="s">
        <v>8</v>
      </c>
    </row>
    <row r="305" spans="1:7">
      <c r="A305" t="s">
        <v>266</v>
      </c>
      <c r="B305" s="4">
        <v>-950000000</v>
      </c>
      <c r="C305" s="4">
        <v>-6689000000</v>
      </c>
      <c r="D305" s="4">
        <v>-13623000000</v>
      </c>
      <c r="E305" s="4">
        <v>-1467000000</v>
      </c>
      <c r="F305" s="4">
        <v>-6335000000</v>
      </c>
      <c r="G305" s="4">
        <v>-18050000000</v>
      </c>
    </row>
    <row r="306" spans="1:7">
      <c r="A306" t="s">
        <v>267</v>
      </c>
      <c r="B306" s="4">
        <v>-20121000000</v>
      </c>
      <c r="C306" s="4">
        <v>-21517000000</v>
      </c>
      <c r="D306" s="4">
        <v>-25303000000</v>
      </c>
      <c r="E306" s="4">
        <v>-31767000000</v>
      </c>
      <c r="F306" s="4">
        <v>-44140000000</v>
      </c>
      <c r="G306" s="4">
        <v>-50857000000</v>
      </c>
    </row>
    <row r="307" spans="1:7">
      <c r="A307" t="s">
        <v>268</v>
      </c>
      <c r="B307" s="4">
        <v>-20121000000</v>
      </c>
      <c r="C307" s="4">
        <v>-21517000000</v>
      </c>
      <c r="D307" s="4">
        <v>-25303000000</v>
      </c>
      <c r="E307" s="4">
        <v>-31767000000</v>
      </c>
      <c r="F307" s="4">
        <v>-44140000000</v>
      </c>
      <c r="G307" s="4">
        <v>-50857000000</v>
      </c>
    </row>
    <row r="308" spans="1:7">
      <c r="A308" t="s">
        <v>269</v>
      </c>
      <c r="B308" s="4">
        <v>12226000000</v>
      </c>
      <c r="C308" s="4">
        <v>10719000000</v>
      </c>
      <c r="D308" s="4">
        <v>12653000000</v>
      </c>
      <c r="E308" s="4">
        <v>14392000000</v>
      </c>
      <c r="F308" s="4">
        <v>15655000000</v>
      </c>
      <c r="G308" s="4">
        <v>38938000000</v>
      </c>
    </row>
    <row r="309" spans="1:7">
      <c r="A309" t="s">
        <v>270</v>
      </c>
      <c r="B309" s="4">
        <v>-2729000000</v>
      </c>
      <c r="C309" s="4">
        <v>-2098000000</v>
      </c>
      <c r="D309" s="4">
        <v>2172000000</v>
      </c>
      <c r="E309" s="4">
        <v>1858000000</v>
      </c>
      <c r="F309" s="4">
        <v>808000000</v>
      </c>
      <c r="G309" s="4">
        <v>32289000000</v>
      </c>
    </row>
    <row r="310" spans="1:7">
      <c r="A310" t="s">
        <v>271</v>
      </c>
      <c r="B310" s="4">
        <v>-456000000</v>
      </c>
      <c r="C310" s="4">
        <v>591000000</v>
      </c>
      <c r="D310" s="4">
        <v>-238000000</v>
      </c>
      <c r="E310" s="4">
        <v>-119000000</v>
      </c>
      <c r="F310" s="4">
        <v>455000000</v>
      </c>
      <c r="G310" s="4">
        <v>325000000</v>
      </c>
    </row>
    <row r="311" spans="1:7">
      <c r="A311" t="s">
        <v>272</v>
      </c>
      <c r="B311" s="4">
        <v>15411000000</v>
      </c>
      <c r="C311" s="4">
        <v>12226000000</v>
      </c>
      <c r="D311" s="4">
        <v>10719000000</v>
      </c>
      <c r="E311" s="4">
        <v>12653000000</v>
      </c>
      <c r="F311" s="4">
        <v>14392000000</v>
      </c>
      <c r="G311" s="4">
        <v>6324000000</v>
      </c>
    </row>
    <row r="312" spans="1:7">
      <c r="A312" t="s">
        <v>273</v>
      </c>
      <c r="B312" s="4">
        <v>0</v>
      </c>
      <c r="C312" s="5" t="s">
        <v>8</v>
      </c>
      <c r="D312" s="5" t="s">
        <v>8</v>
      </c>
      <c r="E312" s="5" t="s">
        <v>8</v>
      </c>
      <c r="F312" s="5" t="s">
        <v>8</v>
      </c>
      <c r="G312" s="5" t="s">
        <v>8</v>
      </c>
    </row>
    <row r="313" spans="1:7">
      <c r="A313" t="s">
        <v>274</v>
      </c>
      <c r="B313" s="5" t="s">
        <v>8</v>
      </c>
      <c r="C313" s="5" t="s">
        <v>8</v>
      </c>
      <c r="D313" s="5" t="s">
        <v>8</v>
      </c>
      <c r="E313" s="5" t="s">
        <v>8</v>
      </c>
      <c r="F313" s="5" t="s">
        <v>8</v>
      </c>
      <c r="G313" s="5" t="s">
        <v>8</v>
      </c>
    </row>
    <row r="314" spans="1:7">
      <c r="A314" t="s">
        <v>275</v>
      </c>
      <c r="B314" s="4">
        <v>-2729000000</v>
      </c>
      <c r="C314" s="4">
        <v>-2098000000</v>
      </c>
      <c r="D314" s="4">
        <v>2172000000</v>
      </c>
      <c r="E314" s="4">
        <v>1858000000</v>
      </c>
      <c r="F314" s="4">
        <v>808000000</v>
      </c>
      <c r="G314" s="4">
        <v>32289000000</v>
      </c>
    </row>
    <row r="315" spans="1:7">
      <c r="A315" t="s">
        <v>63</v>
      </c>
    </row>
  </sheetData>
  <phoneticPr fontId="6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DD86-2937-9D40-B4B5-D6E4B8D5F6B9}">
  <dimension ref="A1:F139"/>
  <sheetViews>
    <sheetView topLeftCell="A55" zoomScale="140" zoomScaleNormal="140" workbookViewId="0">
      <selection activeCell="F47" sqref="F47"/>
    </sheetView>
  </sheetViews>
  <sheetFormatPr baseColWidth="10" defaultRowHeight="13"/>
  <cols>
    <col min="1" max="1" width="64.1640625" bestFit="1" customWidth="1"/>
    <col min="2" max="6" width="15.83203125" customWidth="1"/>
  </cols>
  <sheetData>
    <row r="1" spans="1:6">
      <c r="A1" s="1" t="s">
        <v>64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B2" s="4">
        <v>144922000000</v>
      </c>
      <c r="C2" s="4">
        <v>194508000000</v>
      </c>
      <c r="D2" s="4">
        <v>241257000000</v>
      </c>
      <c r="E2" s="4">
        <v>314486000000</v>
      </c>
      <c r="F2" s="4">
        <v>465795000000</v>
      </c>
    </row>
    <row r="3" spans="1:6">
      <c r="A3" t="s">
        <v>66</v>
      </c>
      <c r="B3" s="4">
        <v>65809000000</v>
      </c>
      <c r="C3" s="4">
        <v>85595000000</v>
      </c>
      <c r="D3" s="4">
        <v>108194000000</v>
      </c>
      <c r="E3" s="4">
        <v>139646000000</v>
      </c>
      <c r="F3" s="4">
        <v>160897000000</v>
      </c>
    </row>
    <row r="4" spans="1:6">
      <c r="A4" t="s">
        <v>67</v>
      </c>
      <c r="B4" s="4">
        <v>12757000000</v>
      </c>
      <c r="C4" s="4">
        <v>17485000000</v>
      </c>
      <c r="D4" s="4">
        <v>23574000000</v>
      </c>
      <c r="E4" s="4">
        <v>30230000000</v>
      </c>
      <c r="F4" s="4">
        <v>26308000000</v>
      </c>
    </row>
    <row r="5" spans="1:6">
      <c r="A5" t="s">
        <v>68</v>
      </c>
      <c r="B5" s="4">
        <v>12757000000</v>
      </c>
      <c r="C5" s="4">
        <v>10720000000</v>
      </c>
      <c r="D5" s="4">
        <v>12653000000</v>
      </c>
      <c r="E5" s="4">
        <v>14392000000</v>
      </c>
      <c r="F5" s="4">
        <v>15655000000</v>
      </c>
    </row>
    <row r="6" spans="1:6">
      <c r="A6" t="s">
        <v>69</v>
      </c>
      <c r="B6" s="4">
        <v>12757000000</v>
      </c>
      <c r="C6" s="4">
        <v>10720000000</v>
      </c>
      <c r="D6" s="4">
        <v>12653000000</v>
      </c>
      <c r="E6" s="4">
        <v>14392000000</v>
      </c>
      <c r="F6" s="4">
        <v>15655000000</v>
      </c>
    </row>
    <row r="7" spans="1:6">
      <c r="A7" t="s">
        <v>70</v>
      </c>
      <c r="B7" s="5" t="s">
        <v>8</v>
      </c>
      <c r="C7" s="4">
        <v>6765000000</v>
      </c>
      <c r="D7" s="4">
        <v>10921000000</v>
      </c>
      <c r="E7" s="4">
        <v>15838000000</v>
      </c>
      <c r="F7" s="4">
        <v>10653000000</v>
      </c>
    </row>
    <row r="8" spans="1:6">
      <c r="A8" t="s">
        <v>71</v>
      </c>
      <c r="B8" s="5" t="s">
        <v>8</v>
      </c>
      <c r="C8" s="4">
        <v>6765000000</v>
      </c>
      <c r="D8" s="4">
        <v>10921000000</v>
      </c>
      <c r="E8" s="4">
        <v>15838000000</v>
      </c>
      <c r="F8" s="4">
        <v>10653000000</v>
      </c>
    </row>
    <row r="9" spans="1:6">
      <c r="A9" t="s">
        <v>72</v>
      </c>
      <c r="B9" s="4">
        <v>2332000000</v>
      </c>
      <c r="C9" s="4">
        <v>1690000000</v>
      </c>
      <c r="D9" s="4">
        <v>2727000000</v>
      </c>
      <c r="E9" s="4">
        <v>2344000000</v>
      </c>
      <c r="F9" s="4">
        <v>6326000000</v>
      </c>
    </row>
    <row r="10" spans="1:6">
      <c r="A10" t="s">
        <v>73</v>
      </c>
      <c r="B10" s="4">
        <v>18536000000</v>
      </c>
      <c r="C10" s="4">
        <v>19621000000</v>
      </c>
      <c r="D10" s="4">
        <v>24388000000</v>
      </c>
      <c r="E10" s="4">
        <v>31811000000</v>
      </c>
      <c r="F10" s="4">
        <v>40849000000</v>
      </c>
    </row>
    <row r="11" spans="1:6">
      <c r="A11" t="s">
        <v>74</v>
      </c>
      <c r="B11" s="4">
        <v>3326000000</v>
      </c>
      <c r="C11" s="4">
        <v>4310000000</v>
      </c>
      <c r="D11" s="4">
        <v>6392000000</v>
      </c>
      <c r="E11" s="4">
        <v>9500000000</v>
      </c>
      <c r="F11" s="4">
        <v>13369000000</v>
      </c>
    </row>
    <row r="12" spans="1:6">
      <c r="A12" t="s">
        <v>75</v>
      </c>
      <c r="B12" s="4">
        <v>12252000000</v>
      </c>
      <c r="C12" s="4">
        <v>12285000000</v>
      </c>
      <c r="D12" s="4">
        <v>13673000000</v>
      </c>
      <c r="E12" s="4">
        <v>17601000000</v>
      </c>
      <c r="F12" s="4">
        <v>22335000000</v>
      </c>
    </row>
    <row r="13" spans="1:6">
      <c r="A13" t="s">
        <v>76</v>
      </c>
      <c r="B13" s="4">
        <v>5111000000</v>
      </c>
      <c r="C13" s="4">
        <v>5282000000</v>
      </c>
      <c r="D13" s="4">
        <v>6038000000</v>
      </c>
      <c r="E13" s="4">
        <v>7224000000</v>
      </c>
      <c r="F13" s="4">
        <v>8873000000</v>
      </c>
    </row>
    <row r="14" spans="1:6">
      <c r="A14" t="s">
        <v>77</v>
      </c>
      <c r="B14" s="4">
        <v>-2153000000</v>
      </c>
      <c r="C14" s="4">
        <v>-2256000000</v>
      </c>
      <c r="D14" s="4">
        <v>-1715000000</v>
      </c>
      <c r="E14" s="4">
        <v>-2514000000</v>
      </c>
      <c r="F14" s="4">
        <v>-3728000000</v>
      </c>
    </row>
    <row r="15" spans="1:6">
      <c r="A15" t="s">
        <v>78</v>
      </c>
      <c r="B15" s="4">
        <v>32184000000</v>
      </c>
      <c r="C15" s="4">
        <v>46799000000</v>
      </c>
      <c r="D15" s="4">
        <v>57505000000</v>
      </c>
      <c r="E15" s="4">
        <v>75261000000</v>
      </c>
      <c r="F15" s="4">
        <v>87414000000</v>
      </c>
    </row>
    <row r="16" spans="1:6">
      <c r="A16" t="s">
        <v>79</v>
      </c>
      <c r="B16" s="4">
        <v>27734000000</v>
      </c>
      <c r="C16" s="4">
        <v>40643000000</v>
      </c>
      <c r="D16" s="4">
        <v>50560000000</v>
      </c>
      <c r="E16" s="4">
        <v>64770000000</v>
      </c>
      <c r="F16" s="4">
        <v>71949000000</v>
      </c>
    </row>
    <row r="17" spans="1:6">
      <c r="A17" t="s">
        <v>80</v>
      </c>
      <c r="B17" s="4">
        <v>29114000000</v>
      </c>
      <c r="C17" s="4">
        <v>42073000000</v>
      </c>
      <c r="D17" s="4">
        <v>52080000000</v>
      </c>
      <c r="E17" s="4">
        <v>66564000000</v>
      </c>
      <c r="F17" s="4">
        <v>74076000000</v>
      </c>
    </row>
    <row r="18" spans="1:6">
      <c r="A18" t="s">
        <v>81</v>
      </c>
      <c r="B18" s="4">
        <v>-1380000000</v>
      </c>
      <c r="C18" s="4">
        <v>-1430000000</v>
      </c>
      <c r="D18" s="4">
        <v>-1520000000</v>
      </c>
      <c r="E18" s="4">
        <v>-1794000000</v>
      </c>
      <c r="F18" s="4">
        <v>-2127000000</v>
      </c>
    </row>
    <row r="19" spans="1:6">
      <c r="A19" t="s">
        <v>82</v>
      </c>
      <c r="B19" s="4">
        <v>289000000</v>
      </c>
      <c r="C19" s="4">
        <v>1119000000</v>
      </c>
      <c r="D19" s="4">
        <v>940000000</v>
      </c>
      <c r="E19" s="4">
        <v>2423000000</v>
      </c>
      <c r="F19" s="4">
        <v>2853000000</v>
      </c>
    </row>
    <row r="20" spans="1:6">
      <c r="A20" t="s">
        <v>83</v>
      </c>
      <c r="B20" s="4">
        <v>4161000000</v>
      </c>
      <c r="C20" s="4">
        <v>5037000000</v>
      </c>
      <c r="D20" s="4">
        <v>6005000000</v>
      </c>
      <c r="E20" s="4">
        <v>8068000000</v>
      </c>
      <c r="F20" s="4">
        <v>12612000000</v>
      </c>
    </row>
    <row r="21" spans="1:6">
      <c r="A21" t="s">
        <v>84</v>
      </c>
      <c r="B21" s="4">
        <v>79113000000</v>
      </c>
      <c r="C21" s="4">
        <v>108913000000</v>
      </c>
      <c r="D21" s="4">
        <v>133063000000</v>
      </c>
      <c r="E21" s="4">
        <v>174840000000</v>
      </c>
      <c r="F21" s="4">
        <v>304898000000</v>
      </c>
    </row>
    <row r="22" spans="1:6">
      <c r="A22" t="s">
        <v>85</v>
      </c>
      <c r="B22" s="4">
        <v>50269000000</v>
      </c>
      <c r="C22" s="4">
        <v>55362000000</v>
      </c>
      <c r="D22" s="4">
        <v>66671000000</v>
      </c>
      <c r="E22" s="4">
        <v>90961000000</v>
      </c>
      <c r="F22" s="4">
        <v>162488000000</v>
      </c>
    </row>
    <row r="23" spans="1:6">
      <c r="A23" t="s">
        <v>86</v>
      </c>
      <c r="B23" s="4">
        <v>86686000000</v>
      </c>
      <c r="C23" s="4">
        <v>95887000000</v>
      </c>
      <c r="D23" s="4">
        <v>111426000000</v>
      </c>
      <c r="E23" s="4">
        <v>138583000000</v>
      </c>
      <c r="F23" s="4">
        <v>214884000000</v>
      </c>
    </row>
    <row r="24" spans="1:6">
      <c r="A24" t="s">
        <v>87</v>
      </c>
      <c r="B24" s="4">
        <v>37509000000</v>
      </c>
      <c r="C24" s="4">
        <v>41076000000</v>
      </c>
      <c r="D24" s="4">
        <v>43403000000</v>
      </c>
      <c r="E24" s="4">
        <v>48990000000</v>
      </c>
      <c r="F24" s="4">
        <v>62141000000</v>
      </c>
    </row>
    <row r="25" spans="1:6">
      <c r="A25" t="s">
        <v>88</v>
      </c>
      <c r="B25" s="4">
        <v>31503000000</v>
      </c>
      <c r="C25" s="4">
        <v>35944000000</v>
      </c>
      <c r="D25" s="4">
        <v>37548000000</v>
      </c>
      <c r="E25" s="4">
        <v>40951000000</v>
      </c>
      <c r="F25" s="4">
        <v>63198000000</v>
      </c>
    </row>
    <row r="26" spans="1:6">
      <c r="A26" t="s">
        <v>89</v>
      </c>
      <c r="B26" s="4">
        <v>31503000000</v>
      </c>
      <c r="C26" s="4">
        <v>35944000000</v>
      </c>
      <c r="D26" s="4">
        <v>37548000000</v>
      </c>
      <c r="E26" s="4">
        <v>40951000000</v>
      </c>
      <c r="F26" s="4">
        <v>63198000000</v>
      </c>
    </row>
    <row r="27" spans="1:6">
      <c r="A27" t="s">
        <v>90</v>
      </c>
      <c r="B27" s="4">
        <v>10798000000</v>
      </c>
      <c r="C27" s="4">
        <v>11091000000</v>
      </c>
      <c r="D27" s="4">
        <v>22361000000</v>
      </c>
      <c r="E27" s="4">
        <v>39663000000</v>
      </c>
      <c r="F27" s="4">
        <v>79378000000</v>
      </c>
    </row>
    <row r="28" spans="1:6">
      <c r="A28" t="s">
        <v>91</v>
      </c>
      <c r="B28" s="4">
        <v>6876000000</v>
      </c>
      <c r="C28" s="4">
        <v>7776000000</v>
      </c>
      <c r="D28" s="4">
        <v>8114000000</v>
      </c>
      <c r="E28" s="4">
        <v>8979000000</v>
      </c>
      <c r="F28" s="4">
        <v>10167000000</v>
      </c>
    </row>
    <row r="29" spans="1:6">
      <c r="A29" t="s">
        <v>92</v>
      </c>
      <c r="B29" s="4">
        <v>-36417000000</v>
      </c>
      <c r="C29" s="4">
        <v>-40525000000</v>
      </c>
      <c r="D29" s="4">
        <v>-44755000000</v>
      </c>
      <c r="E29" s="4">
        <v>-47622000000</v>
      </c>
      <c r="F29" s="4">
        <v>-52396000000</v>
      </c>
    </row>
    <row r="30" spans="1:6">
      <c r="A30" t="s">
        <v>93</v>
      </c>
      <c r="B30" s="4">
        <v>-36417000000</v>
      </c>
      <c r="C30" s="4">
        <v>-40525000000</v>
      </c>
      <c r="D30" s="4">
        <v>-44755000000</v>
      </c>
      <c r="E30" s="4">
        <v>-47622000000</v>
      </c>
      <c r="F30" s="4">
        <v>-52396000000</v>
      </c>
    </row>
    <row r="31" spans="1:6">
      <c r="A31" t="s">
        <v>94</v>
      </c>
      <c r="B31" s="4">
        <v>-12936000000</v>
      </c>
      <c r="C31" s="4">
        <v>-14669000000</v>
      </c>
      <c r="D31" s="4">
        <v>-16781000000</v>
      </c>
      <c r="E31" s="4">
        <v>-18325000000</v>
      </c>
      <c r="F31" s="4">
        <v>-20704000000</v>
      </c>
    </row>
    <row r="32" spans="1:6">
      <c r="A32" t="s">
        <v>95</v>
      </c>
      <c r="B32" s="4">
        <v>-19444000000</v>
      </c>
      <c r="C32" s="4">
        <v>-21138000000</v>
      </c>
      <c r="D32" s="4">
        <v>-22935000000</v>
      </c>
      <c r="E32" s="4">
        <v>-23834000000</v>
      </c>
      <c r="F32" s="4">
        <v>-25558000000</v>
      </c>
    </row>
    <row r="33" spans="1:6">
      <c r="A33" t="s">
        <v>96</v>
      </c>
      <c r="B33" s="4">
        <v>-19444000000</v>
      </c>
      <c r="C33" s="4">
        <v>-21138000000</v>
      </c>
      <c r="D33" s="4">
        <v>-22935000000</v>
      </c>
      <c r="E33" s="4">
        <v>-23834000000</v>
      </c>
      <c r="F33" s="4">
        <v>-25558000000</v>
      </c>
    </row>
    <row r="34" spans="1:6">
      <c r="A34" t="s">
        <v>97</v>
      </c>
      <c r="B34" s="5" t="s">
        <v>8</v>
      </c>
      <c r="C34" s="5" t="s">
        <v>8</v>
      </c>
      <c r="D34" s="4">
        <v>0</v>
      </c>
      <c r="E34" s="4">
        <v>0</v>
      </c>
      <c r="F34" s="4">
        <v>0</v>
      </c>
    </row>
    <row r="35" spans="1:6">
      <c r="A35" t="s">
        <v>98</v>
      </c>
      <c r="B35" s="4">
        <v>-4037000000</v>
      </c>
      <c r="C35" s="4">
        <v>-4718000000</v>
      </c>
      <c r="D35" s="4">
        <v>-5039000000</v>
      </c>
      <c r="E35" s="4">
        <v>-5463000000</v>
      </c>
      <c r="F35" s="4">
        <v>-6134000000</v>
      </c>
    </row>
    <row r="36" spans="1:6">
      <c r="A36" t="s">
        <v>99</v>
      </c>
      <c r="B36" s="4">
        <v>20657000000</v>
      </c>
      <c r="C36" s="4">
        <v>43171000000</v>
      </c>
      <c r="D36" s="4">
        <v>51416000000</v>
      </c>
      <c r="E36" s="4">
        <v>60406000000</v>
      </c>
      <c r="F36" s="4">
        <v>111090000000</v>
      </c>
    </row>
    <row r="37" spans="1:6">
      <c r="A37" t="s">
        <v>100</v>
      </c>
      <c r="B37" s="4">
        <v>25340000000</v>
      </c>
      <c r="C37" s="4">
        <v>49582000000</v>
      </c>
      <c r="D37" s="4">
        <v>60104000000</v>
      </c>
      <c r="E37" s="4">
        <v>70793000000</v>
      </c>
      <c r="F37" s="4">
        <v>133397000000</v>
      </c>
    </row>
    <row r="38" spans="1:6">
      <c r="A38" t="s">
        <v>101</v>
      </c>
      <c r="B38" s="5" t="s">
        <v>8</v>
      </c>
      <c r="C38" s="4">
        <v>4346000000</v>
      </c>
      <c r="D38" s="4">
        <v>5092000000</v>
      </c>
      <c r="E38" s="4">
        <v>4464000000</v>
      </c>
      <c r="F38" s="4">
        <v>20064000000</v>
      </c>
    </row>
    <row r="39" spans="1:6">
      <c r="A39" t="s">
        <v>102</v>
      </c>
      <c r="B39" s="4">
        <v>25340000000</v>
      </c>
      <c r="C39" s="4">
        <v>45236000000</v>
      </c>
      <c r="D39" s="4">
        <v>55012000000</v>
      </c>
      <c r="E39" s="4">
        <v>66329000000</v>
      </c>
      <c r="F39" s="4">
        <v>113333000000</v>
      </c>
    </row>
    <row r="40" spans="1:6">
      <c r="A40" t="s">
        <v>103</v>
      </c>
      <c r="B40" s="4">
        <v>2936000000</v>
      </c>
      <c r="C40" s="4">
        <v>3434000000</v>
      </c>
      <c r="D40" s="4">
        <v>5281000000</v>
      </c>
      <c r="E40" s="4">
        <v>5584000000</v>
      </c>
      <c r="F40" s="4">
        <v>6624000000</v>
      </c>
    </row>
    <row r="41" spans="1:6">
      <c r="A41" t="s">
        <v>104</v>
      </c>
      <c r="B41" s="5" t="s">
        <v>8</v>
      </c>
      <c r="C41" s="4">
        <v>41802000000</v>
      </c>
      <c r="D41" s="4">
        <v>49731000000</v>
      </c>
      <c r="E41" s="4">
        <v>60745000000</v>
      </c>
      <c r="F41" s="4">
        <v>106709000000</v>
      </c>
    </row>
    <row r="42" spans="1:6">
      <c r="A42" t="s">
        <v>105</v>
      </c>
      <c r="B42" s="4">
        <v>22404000000</v>
      </c>
      <c r="C42" s="5" t="s">
        <v>8</v>
      </c>
      <c r="D42" s="5" t="s">
        <v>8</v>
      </c>
      <c r="E42" s="5" t="s">
        <v>8</v>
      </c>
      <c r="F42" s="5" t="s">
        <v>8</v>
      </c>
    </row>
    <row r="43" spans="1:6">
      <c r="A43" t="s">
        <v>106</v>
      </c>
      <c r="B43" s="4">
        <v>-4683000000</v>
      </c>
      <c r="C43" s="4">
        <v>-6411000000</v>
      </c>
      <c r="D43" s="4">
        <v>-8688000000</v>
      </c>
      <c r="E43" s="4">
        <v>-10387000000</v>
      </c>
      <c r="F43" s="4">
        <v>-22307000000</v>
      </c>
    </row>
    <row r="44" spans="1:6">
      <c r="A44" t="s">
        <v>107</v>
      </c>
      <c r="B44" s="4">
        <v>-4683000000</v>
      </c>
      <c r="C44" s="4">
        <v>-6411000000</v>
      </c>
      <c r="D44" s="4">
        <v>-8688000000</v>
      </c>
      <c r="E44" s="4">
        <v>-10387000000</v>
      </c>
      <c r="F44" s="4">
        <v>-22307000000</v>
      </c>
    </row>
    <row r="45" spans="1:6">
      <c r="A45" t="s">
        <v>108</v>
      </c>
      <c r="B45" s="5" t="s">
        <v>8</v>
      </c>
      <c r="C45" s="5" t="s">
        <v>8</v>
      </c>
      <c r="D45" s="4">
        <v>0</v>
      </c>
      <c r="E45" s="4">
        <v>0</v>
      </c>
      <c r="F45" s="4">
        <v>0</v>
      </c>
    </row>
    <row r="46" spans="1:6">
      <c r="A46" t="s">
        <v>109</v>
      </c>
      <c r="B46" s="4">
        <v>-4683000000</v>
      </c>
      <c r="C46" s="4">
        <v>-6411000000</v>
      </c>
      <c r="D46" s="4">
        <v>-8688000000</v>
      </c>
      <c r="E46" s="4">
        <v>-10387000000</v>
      </c>
      <c r="F46" s="4">
        <v>-22307000000</v>
      </c>
    </row>
    <row r="47" spans="1:6">
      <c r="A47" t="s">
        <v>110</v>
      </c>
      <c r="B47" s="4">
        <v>-1548000000</v>
      </c>
      <c r="C47" s="4">
        <v>-1759000000</v>
      </c>
      <c r="D47" s="4">
        <v>-1951000000</v>
      </c>
      <c r="E47" s="4">
        <v>-2162000000</v>
      </c>
      <c r="F47" s="4">
        <v>-2434000000</v>
      </c>
    </row>
    <row r="48" spans="1:6">
      <c r="A48" t="s">
        <v>111</v>
      </c>
      <c r="B48" s="5" t="s">
        <v>8</v>
      </c>
      <c r="C48" s="4">
        <v>-4652000000</v>
      </c>
      <c r="D48" s="4">
        <v>-6737000000</v>
      </c>
      <c r="E48" s="4">
        <v>-8225000000</v>
      </c>
      <c r="F48" s="4">
        <v>-19873000000</v>
      </c>
    </row>
    <row r="49" spans="1:6">
      <c r="A49" t="s">
        <v>112</v>
      </c>
      <c r="B49" s="4">
        <v>-3135000000</v>
      </c>
      <c r="C49" s="5" t="s">
        <v>8</v>
      </c>
      <c r="D49" s="5" t="s">
        <v>8</v>
      </c>
      <c r="E49" s="5" t="s">
        <v>8</v>
      </c>
      <c r="F49" s="5" t="s">
        <v>8</v>
      </c>
    </row>
    <row r="50" spans="1:6">
      <c r="A50" t="s">
        <v>113</v>
      </c>
      <c r="B50" s="4">
        <v>1648000000</v>
      </c>
      <c r="C50" s="4">
        <v>1441000000</v>
      </c>
      <c r="D50" s="4">
        <v>1343000000</v>
      </c>
      <c r="E50" s="4">
        <v>1663000000</v>
      </c>
      <c r="F50" s="4">
        <v>2677000000</v>
      </c>
    </row>
    <row r="51" spans="1:6">
      <c r="A51" t="s">
        <v>114</v>
      </c>
      <c r="B51" s="4">
        <v>582000000</v>
      </c>
      <c r="C51" s="4">
        <v>525000000</v>
      </c>
      <c r="D51" s="4">
        <v>327000000</v>
      </c>
      <c r="E51" s="4">
        <v>410000000</v>
      </c>
      <c r="F51" s="4">
        <v>400000000</v>
      </c>
    </row>
    <row r="52" spans="1:6">
      <c r="A52" t="s">
        <v>115</v>
      </c>
      <c r="B52" s="4">
        <v>582000000</v>
      </c>
      <c r="C52" s="4">
        <v>525000000</v>
      </c>
      <c r="D52" s="4">
        <v>327000000</v>
      </c>
      <c r="E52" s="4">
        <v>410000000</v>
      </c>
      <c r="F52" s="4">
        <v>400000000</v>
      </c>
    </row>
    <row r="53" spans="1:6">
      <c r="A53" t="s">
        <v>116</v>
      </c>
      <c r="B53" s="4">
        <v>1066000000</v>
      </c>
      <c r="C53" s="4">
        <v>916000000</v>
      </c>
      <c r="D53" s="4">
        <v>1016000000</v>
      </c>
      <c r="E53" s="4">
        <v>1253000000</v>
      </c>
      <c r="F53" s="4">
        <v>2277000000</v>
      </c>
    </row>
    <row r="54" spans="1:6">
      <c r="A54" t="s">
        <v>117</v>
      </c>
      <c r="B54" s="4">
        <v>1066000000</v>
      </c>
      <c r="C54" s="4">
        <v>916000000</v>
      </c>
      <c r="D54" s="4">
        <v>1016000000</v>
      </c>
      <c r="E54" s="4">
        <v>1253000000</v>
      </c>
      <c r="F54" s="4">
        <v>2277000000</v>
      </c>
    </row>
    <row r="55" spans="1:6">
      <c r="A55" t="s">
        <v>118</v>
      </c>
      <c r="B55" s="4">
        <v>674000000</v>
      </c>
      <c r="C55" s="4">
        <v>267000000</v>
      </c>
      <c r="D55" s="4">
        <v>206000000</v>
      </c>
      <c r="E55" s="4">
        <v>1430000000</v>
      </c>
      <c r="F55" s="4">
        <v>4016000000</v>
      </c>
    </row>
    <row r="56" spans="1:6">
      <c r="A56" t="s">
        <v>119</v>
      </c>
      <c r="B56" s="4">
        <v>674000000</v>
      </c>
      <c r="C56" s="4">
        <v>267000000</v>
      </c>
      <c r="D56" s="4">
        <v>206000000</v>
      </c>
      <c r="E56" s="4">
        <v>1430000000</v>
      </c>
      <c r="F56" s="4">
        <v>4016000000</v>
      </c>
    </row>
    <row r="57" spans="1:6">
      <c r="A57" t="s">
        <v>120</v>
      </c>
      <c r="B57" s="4">
        <v>5865000000</v>
      </c>
      <c r="C57" s="4">
        <v>8672000000</v>
      </c>
      <c r="D57" s="4">
        <v>13427000000</v>
      </c>
      <c r="E57" s="4">
        <v>20380000000</v>
      </c>
      <c r="F57" s="4">
        <v>24627000000</v>
      </c>
    </row>
    <row r="58" spans="1:6">
      <c r="A58" t="s">
        <v>121</v>
      </c>
      <c r="B58" s="4">
        <v>81597000000</v>
      </c>
      <c r="C58" s="4">
        <v>123762000000</v>
      </c>
      <c r="D58" s="4">
        <v>157771000000</v>
      </c>
      <c r="E58" s="4">
        <v>207925000000</v>
      </c>
      <c r="F58" s="4">
        <v>322309000000</v>
      </c>
    </row>
    <row r="59" spans="1:6">
      <c r="A59" t="s">
        <v>122</v>
      </c>
      <c r="B59" s="4">
        <v>70273000000</v>
      </c>
      <c r="C59" s="4">
        <v>99516000000</v>
      </c>
      <c r="D59" s="4">
        <v>120940000000</v>
      </c>
      <c r="E59" s="4">
        <v>169655000000</v>
      </c>
      <c r="F59" s="4">
        <v>217528000000</v>
      </c>
    </row>
    <row r="60" spans="1:6">
      <c r="A60" t="s">
        <v>123</v>
      </c>
      <c r="B60" s="4">
        <v>9630000000</v>
      </c>
      <c r="C60" s="4">
        <v>12528000000</v>
      </c>
      <c r="D60" s="4">
        <v>22678000000</v>
      </c>
      <c r="E60" s="4">
        <v>32722000000</v>
      </c>
      <c r="F60" s="4">
        <v>38562000000</v>
      </c>
    </row>
    <row r="61" spans="1:6">
      <c r="A61" t="s">
        <v>124</v>
      </c>
      <c r="B61" s="4">
        <v>9630000000</v>
      </c>
      <c r="C61" s="4">
        <v>12528000000</v>
      </c>
      <c r="D61" s="4">
        <v>22678000000</v>
      </c>
      <c r="E61" s="4">
        <v>32722000000</v>
      </c>
      <c r="F61" s="4">
        <v>38562000000</v>
      </c>
    </row>
    <row r="62" spans="1:6">
      <c r="A62" t="s">
        <v>125</v>
      </c>
      <c r="B62" s="4">
        <v>5717000000</v>
      </c>
      <c r="C62" s="4">
        <v>8870000000</v>
      </c>
      <c r="D62" s="4">
        <v>15587000000</v>
      </c>
      <c r="E62" s="4">
        <v>25606000000</v>
      </c>
      <c r="F62" s="4">
        <v>28846000000</v>
      </c>
    </row>
    <row r="63" spans="1:6">
      <c r="A63" t="s">
        <v>126</v>
      </c>
      <c r="B63" s="4">
        <v>3913000000</v>
      </c>
      <c r="C63" s="4">
        <v>3658000000</v>
      </c>
      <c r="D63" s="4">
        <v>7091000000</v>
      </c>
      <c r="E63" s="4">
        <v>7116000000</v>
      </c>
      <c r="F63" s="4">
        <v>9716000000</v>
      </c>
    </row>
    <row r="64" spans="1:6">
      <c r="A64" t="s">
        <v>127</v>
      </c>
      <c r="B64" s="5" t="s">
        <v>8</v>
      </c>
      <c r="C64" s="5" t="s">
        <v>8</v>
      </c>
      <c r="D64" s="5" t="s">
        <v>8</v>
      </c>
      <c r="E64" s="5" t="s">
        <v>8</v>
      </c>
      <c r="F64" s="5" t="s">
        <v>8</v>
      </c>
    </row>
    <row r="65" spans="1:6">
      <c r="A65" t="s">
        <v>128</v>
      </c>
      <c r="B65" s="5" t="s">
        <v>8</v>
      </c>
      <c r="C65" s="5" t="s">
        <v>8</v>
      </c>
      <c r="D65" s="5" t="s">
        <v>8</v>
      </c>
      <c r="E65" s="5" t="s">
        <v>8</v>
      </c>
      <c r="F65" s="5" t="s">
        <v>8</v>
      </c>
    </row>
    <row r="66" spans="1:6">
      <c r="A66" t="s">
        <v>129</v>
      </c>
      <c r="B66" s="5" t="s">
        <v>8</v>
      </c>
      <c r="C66" s="5" t="s">
        <v>8</v>
      </c>
      <c r="D66" s="5" t="s">
        <v>8</v>
      </c>
      <c r="E66" s="5" t="s">
        <v>8</v>
      </c>
      <c r="F66" s="5" t="s">
        <v>8</v>
      </c>
    </row>
    <row r="67" spans="1:6">
      <c r="A67" t="s">
        <v>130</v>
      </c>
      <c r="B67" s="4">
        <v>8824000000</v>
      </c>
      <c r="C67" s="4">
        <v>15868000000</v>
      </c>
      <c r="D67" s="4">
        <v>4369000000</v>
      </c>
      <c r="E67" s="4">
        <v>7750000000</v>
      </c>
      <c r="F67" s="4">
        <v>20644000000</v>
      </c>
    </row>
    <row r="68" spans="1:6">
      <c r="A68" t="s">
        <v>131</v>
      </c>
      <c r="B68" s="4">
        <v>7459000000</v>
      </c>
      <c r="C68" s="4">
        <v>13684000000</v>
      </c>
      <c r="D68" s="4">
        <v>1466000000</v>
      </c>
      <c r="E68" s="4">
        <v>6478000000</v>
      </c>
      <c r="F68" s="4">
        <v>13113000000</v>
      </c>
    </row>
    <row r="69" spans="1:6">
      <c r="A69" t="s">
        <v>132</v>
      </c>
      <c r="B69" s="4">
        <v>6684000000</v>
      </c>
      <c r="C69" s="4">
        <v>12862000000</v>
      </c>
      <c r="D69" s="4">
        <v>480000000</v>
      </c>
      <c r="E69" s="4">
        <v>456000000</v>
      </c>
      <c r="F69" s="4">
        <v>5792000000</v>
      </c>
    </row>
    <row r="70" spans="1:6">
      <c r="A70" t="s">
        <v>133</v>
      </c>
      <c r="B70" s="4">
        <v>1107000000</v>
      </c>
      <c r="C70" s="4">
        <v>359000000</v>
      </c>
      <c r="D70" s="4">
        <v>480000000</v>
      </c>
      <c r="E70" s="4">
        <v>456000000</v>
      </c>
      <c r="F70" s="4">
        <v>449000000</v>
      </c>
    </row>
    <row r="71" spans="1:6">
      <c r="A71" t="s">
        <v>134</v>
      </c>
      <c r="B71" s="5" t="s">
        <v>8</v>
      </c>
      <c r="C71" s="5" t="s">
        <v>8</v>
      </c>
      <c r="D71" s="5" t="s">
        <v>8</v>
      </c>
      <c r="E71" s="5" t="s">
        <v>8</v>
      </c>
      <c r="F71" s="4">
        <v>5343000000</v>
      </c>
    </row>
    <row r="72" spans="1:6">
      <c r="A72" t="s">
        <v>135</v>
      </c>
      <c r="B72" s="5" t="s">
        <v>8</v>
      </c>
      <c r="C72" s="5" t="s">
        <v>8</v>
      </c>
      <c r="D72" s="4">
        <v>0</v>
      </c>
      <c r="E72" s="5" t="s">
        <v>8</v>
      </c>
      <c r="F72" s="5" t="s">
        <v>8</v>
      </c>
    </row>
    <row r="73" spans="1:6">
      <c r="A73" t="s">
        <v>136</v>
      </c>
      <c r="B73" s="4">
        <v>5577000000</v>
      </c>
      <c r="C73" s="4">
        <v>12503000000</v>
      </c>
      <c r="D73" s="4">
        <v>0</v>
      </c>
      <c r="E73" s="5" t="s">
        <v>8</v>
      </c>
      <c r="F73" s="5" t="s">
        <v>8</v>
      </c>
    </row>
    <row r="74" spans="1:6">
      <c r="A74" t="s">
        <v>137</v>
      </c>
      <c r="B74" s="4">
        <v>775000000</v>
      </c>
      <c r="C74" s="4">
        <v>822000000</v>
      </c>
      <c r="D74" s="4">
        <v>986000000</v>
      </c>
      <c r="E74" s="4">
        <v>6022000000</v>
      </c>
      <c r="F74" s="4">
        <v>7321000000</v>
      </c>
    </row>
    <row r="75" spans="1:6">
      <c r="A75" t="s">
        <v>138</v>
      </c>
      <c r="B75" s="5" t="s">
        <v>8</v>
      </c>
      <c r="C75" s="5" t="s">
        <v>8</v>
      </c>
      <c r="D75" s="5" t="s">
        <v>8</v>
      </c>
      <c r="E75" s="4">
        <v>4848000000</v>
      </c>
      <c r="F75" s="4">
        <v>5983000000</v>
      </c>
    </row>
    <row r="76" spans="1:6">
      <c r="A76" t="s">
        <v>139</v>
      </c>
      <c r="B76" s="5" t="s">
        <v>8</v>
      </c>
      <c r="C76" s="5" t="s">
        <v>8</v>
      </c>
      <c r="D76" s="5" t="s">
        <v>8</v>
      </c>
      <c r="E76" s="4">
        <v>4848000000</v>
      </c>
      <c r="F76" s="4">
        <v>5983000000</v>
      </c>
    </row>
    <row r="77" spans="1:6">
      <c r="A77" t="s">
        <v>140</v>
      </c>
      <c r="B77" s="4">
        <v>775000000</v>
      </c>
      <c r="C77" s="4">
        <v>822000000</v>
      </c>
      <c r="D77" s="4">
        <v>986000000</v>
      </c>
      <c r="E77" s="4">
        <v>1174000000</v>
      </c>
      <c r="F77" s="4">
        <v>1338000000</v>
      </c>
    </row>
    <row r="78" spans="1:6">
      <c r="A78" t="s">
        <v>141</v>
      </c>
      <c r="B78" s="4">
        <v>1365000000</v>
      </c>
      <c r="C78" s="4">
        <v>2184000000</v>
      </c>
      <c r="D78" s="4">
        <v>2903000000</v>
      </c>
      <c r="E78" s="4">
        <v>1272000000</v>
      </c>
      <c r="F78" s="4">
        <v>7531000000</v>
      </c>
    </row>
    <row r="79" spans="1:6">
      <c r="A79" t="s">
        <v>142</v>
      </c>
      <c r="B79" s="4">
        <v>34814000000</v>
      </c>
      <c r="C79" s="4">
        <v>51520000000</v>
      </c>
      <c r="D79" s="4">
        <v>70287000000</v>
      </c>
      <c r="E79" s="4">
        <v>100478000000</v>
      </c>
      <c r="F79" s="4">
        <v>120329000000</v>
      </c>
    </row>
    <row r="80" spans="1:6">
      <c r="A80" t="s">
        <v>143</v>
      </c>
      <c r="B80" s="4">
        <v>17005000000</v>
      </c>
      <c r="C80" s="4">
        <v>19600000000</v>
      </c>
      <c r="D80" s="4">
        <v>23606000000</v>
      </c>
      <c r="E80" s="4">
        <v>28705000000</v>
      </c>
      <c r="F80" s="4">
        <v>37993000000</v>
      </c>
    </row>
    <row r="81" spans="1:6">
      <c r="A81" t="s">
        <v>144</v>
      </c>
      <c r="B81" s="4">
        <v>11324000000</v>
      </c>
      <c r="C81" s="4">
        <v>24246000000</v>
      </c>
      <c r="D81" s="4">
        <v>36831000000</v>
      </c>
      <c r="E81" s="4">
        <v>38270000000</v>
      </c>
      <c r="F81" s="4">
        <v>104781000000</v>
      </c>
    </row>
    <row r="82" spans="1:6">
      <c r="A82" t="s">
        <v>145</v>
      </c>
      <c r="B82" s="4">
        <v>2897000000</v>
      </c>
      <c r="C82" s="4">
        <v>12961000000</v>
      </c>
      <c r="D82" s="4">
        <v>24318000000</v>
      </c>
      <c r="E82" s="4">
        <v>20528000000</v>
      </c>
      <c r="F82" s="4">
        <v>89674000000</v>
      </c>
    </row>
    <row r="83" spans="1:6">
      <c r="A83" t="s">
        <v>146</v>
      </c>
      <c r="B83" s="4">
        <v>2897000000</v>
      </c>
      <c r="C83" s="4">
        <v>12961000000</v>
      </c>
      <c r="D83" s="4">
        <v>24318000000</v>
      </c>
      <c r="E83" s="4">
        <v>20528000000</v>
      </c>
      <c r="F83" s="4">
        <v>89674000000</v>
      </c>
    </row>
    <row r="84" spans="1:6">
      <c r="A84" t="s">
        <v>147</v>
      </c>
      <c r="B84" s="5" t="s">
        <v>8</v>
      </c>
      <c r="C84" s="4">
        <v>9654000000</v>
      </c>
      <c r="D84" s="4">
        <v>20775000000</v>
      </c>
      <c r="E84" s="4">
        <v>15976000000</v>
      </c>
      <c r="F84" s="4">
        <v>84246000000</v>
      </c>
    </row>
    <row r="85" spans="1:6">
      <c r="A85" t="s">
        <v>148</v>
      </c>
      <c r="B85" s="5" t="s">
        <v>8</v>
      </c>
      <c r="C85" s="4">
        <v>9654000000</v>
      </c>
      <c r="D85" s="4">
        <v>20775000000</v>
      </c>
      <c r="E85" s="4">
        <v>15976000000</v>
      </c>
      <c r="F85" s="4">
        <v>46799000000</v>
      </c>
    </row>
    <row r="86" spans="1:6">
      <c r="A86" t="s">
        <v>149</v>
      </c>
      <c r="B86" s="5" t="s">
        <v>8</v>
      </c>
      <c r="C86" s="5" t="s">
        <v>8</v>
      </c>
      <c r="D86" s="4">
        <v>0</v>
      </c>
      <c r="E86" s="4">
        <v>0</v>
      </c>
      <c r="F86" s="4">
        <v>0</v>
      </c>
    </row>
    <row r="87" spans="1:6">
      <c r="A87" t="s">
        <v>150</v>
      </c>
      <c r="B87" s="5" t="s">
        <v>8</v>
      </c>
      <c r="C87" s="5" t="s">
        <v>8</v>
      </c>
      <c r="D87" s="4">
        <v>0</v>
      </c>
      <c r="E87" s="5" t="s">
        <v>8</v>
      </c>
      <c r="F87" s="4">
        <v>37447000000</v>
      </c>
    </row>
    <row r="88" spans="1:6">
      <c r="A88" t="s">
        <v>151</v>
      </c>
      <c r="B88" s="4">
        <v>2897000000</v>
      </c>
      <c r="C88" s="4">
        <v>3307000000</v>
      </c>
      <c r="D88" s="4">
        <v>3543000000</v>
      </c>
      <c r="E88" s="4">
        <v>4552000000</v>
      </c>
      <c r="F88" s="4">
        <v>5428000000</v>
      </c>
    </row>
    <row r="89" spans="1:6">
      <c r="A89" t="s">
        <v>152</v>
      </c>
      <c r="B89" s="4">
        <v>5925000000</v>
      </c>
      <c r="C89" s="4">
        <v>5654000000</v>
      </c>
      <c r="D89" s="4">
        <v>5352000000</v>
      </c>
      <c r="E89" s="4">
        <v>7391000000</v>
      </c>
      <c r="F89" s="4">
        <v>9658000000</v>
      </c>
    </row>
    <row r="90" spans="1:6">
      <c r="A90" t="s">
        <v>153</v>
      </c>
      <c r="B90" s="4">
        <v>1399000000</v>
      </c>
      <c r="C90" s="4">
        <v>1280000000</v>
      </c>
      <c r="D90" s="4">
        <v>762000000</v>
      </c>
      <c r="E90" s="4">
        <v>742000000</v>
      </c>
      <c r="F90" s="4">
        <v>903000000</v>
      </c>
    </row>
    <row r="91" spans="1:6">
      <c r="A91" t="s">
        <v>154</v>
      </c>
      <c r="B91" s="4">
        <v>1399000000</v>
      </c>
      <c r="C91" s="4">
        <v>1280000000</v>
      </c>
      <c r="D91" s="4">
        <v>762000000</v>
      </c>
      <c r="E91" s="4">
        <v>742000000</v>
      </c>
      <c r="F91" s="4">
        <v>903000000</v>
      </c>
    </row>
    <row r="92" spans="1:6">
      <c r="A92" t="s">
        <v>155</v>
      </c>
      <c r="B92" s="4">
        <v>4526000000</v>
      </c>
      <c r="C92" s="4">
        <v>4374000000</v>
      </c>
      <c r="D92" s="4">
        <v>4590000000</v>
      </c>
      <c r="E92" s="4">
        <v>6649000000</v>
      </c>
      <c r="F92" s="4">
        <v>8755000000</v>
      </c>
    </row>
    <row r="93" spans="1:6">
      <c r="A93" t="s">
        <v>156</v>
      </c>
      <c r="B93" s="4">
        <v>2502000000</v>
      </c>
      <c r="C93" s="4">
        <v>5271000000</v>
      </c>
      <c r="D93" s="4">
        <v>7061000000</v>
      </c>
      <c r="E93" s="4">
        <v>10162000000</v>
      </c>
      <c r="F93" s="4">
        <v>5426000000</v>
      </c>
    </row>
    <row r="94" spans="1:6">
      <c r="A94" t="s">
        <v>157</v>
      </c>
      <c r="B94" s="4">
        <v>2502000000</v>
      </c>
      <c r="C94" s="4">
        <v>5271000000</v>
      </c>
      <c r="D94" s="4">
        <v>7061000000</v>
      </c>
      <c r="E94" s="4">
        <v>10162000000</v>
      </c>
      <c r="F94" s="4">
        <v>5426000000</v>
      </c>
    </row>
    <row r="95" spans="1:6">
      <c r="A95" t="s">
        <v>158</v>
      </c>
      <c r="B95" s="5" t="s">
        <v>8</v>
      </c>
      <c r="C95" s="4">
        <v>360000000</v>
      </c>
      <c r="D95" s="4">
        <v>100000000</v>
      </c>
      <c r="E95" s="4">
        <v>189000000</v>
      </c>
      <c r="F95" s="4">
        <v>23000000</v>
      </c>
    </row>
    <row r="96" spans="1:6">
      <c r="A96" t="s">
        <v>159</v>
      </c>
      <c r="B96" s="4">
        <v>63325000000</v>
      </c>
      <c r="C96" s="4">
        <v>70746000000</v>
      </c>
      <c r="D96" s="4">
        <v>83486000000</v>
      </c>
      <c r="E96" s="4">
        <v>106561000000</v>
      </c>
      <c r="F96" s="4">
        <v>143486000000</v>
      </c>
    </row>
    <row r="97" spans="1:6">
      <c r="A97" t="s">
        <v>160</v>
      </c>
      <c r="B97" s="4">
        <v>63325000000</v>
      </c>
      <c r="C97" s="4">
        <v>70746000000</v>
      </c>
      <c r="D97" s="4">
        <v>83486000000</v>
      </c>
      <c r="E97" s="4">
        <v>106561000000</v>
      </c>
      <c r="F97" s="4">
        <v>143486000000</v>
      </c>
    </row>
    <row r="98" spans="1:6">
      <c r="A98" t="s">
        <v>161</v>
      </c>
      <c r="B98" s="4">
        <v>462000000</v>
      </c>
      <c r="C98" s="4">
        <v>456000000</v>
      </c>
      <c r="D98" s="4">
        <v>450000000</v>
      </c>
      <c r="E98" s="4">
        <v>446000000</v>
      </c>
      <c r="F98" s="4">
        <v>444000000</v>
      </c>
    </row>
    <row r="99" spans="1:6">
      <c r="A99" t="s">
        <v>162</v>
      </c>
      <c r="B99" s="4">
        <v>470000000</v>
      </c>
      <c r="C99" s="4">
        <v>462000000</v>
      </c>
      <c r="D99" s="4">
        <v>456000000</v>
      </c>
      <c r="E99" s="4">
        <v>451000000</v>
      </c>
      <c r="F99" s="4">
        <v>446000000</v>
      </c>
    </row>
    <row r="100" spans="1:6">
      <c r="A100" t="s">
        <v>163</v>
      </c>
      <c r="B100" s="4">
        <v>470000000</v>
      </c>
      <c r="C100" s="4">
        <v>462000000</v>
      </c>
      <c r="D100" s="4">
        <v>456000000</v>
      </c>
      <c r="E100" s="4">
        <v>451000000</v>
      </c>
      <c r="F100" s="4">
        <v>446000000</v>
      </c>
    </row>
    <row r="101" spans="1:6">
      <c r="A101" t="s">
        <v>164</v>
      </c>
      <c r="B101" s="4">
        <v>-8000000</v>
      </c>
      <c r="C101" s="4">
        <v>-6000000</v>
      </c>
      <c r="D101" s="4">
        <v>-6000000</v>
      </c>
      <c r="E101" s="4">
        <v>-5000000</v>
      </c>
      <c r="F101" s="4">
        <v>-2000000</v>
      </c>
    </row>
    <row r="102" spans="1:6">
      <c r="A102" t="s">
        <v>165</v>
      </c>
      <c r="B102" s="4">
        <v>63774000000</v>
      </c>
      <c r="C102" s="4">
        <v>72004000000</v>
      </c>
      <c r="D102" s="4">
        <v>80587000000</v>
      </c>
      <c r="E102" s="4">
        <v>104839000000</v>
      </c>
      <c r="F102" s="4">
        <v>144448000000</v>
      </c>
    </row>
    <row r="103" spans="1:6">
      <c r="A103" t="s">
        <v>166</v>
      </c>
      <c r="B103" s="4">
        <v>-911000000</v>
      </c>
      <c r="C103" s="4">
        <v>-1714000000</v>
      </c>
      <c r="D103" s="4">
        <v>2449000000</v>
      </c>
      <c r="E103" s="4">
        <v>1276000000</v>
      </c>
      <c r="F103" s="4">
        <v>-1406000000</v>
      </c>
    </row>
    <row r="104" spans="1:6">
      <c r="A104" t="s">
        <v>167</v>
      </c>
      <c r="B104" s="4">
        <v>-911000000</v>
      </c>
      <c r="C104" s="4">
        <v>-1714000000</v>
      </c>
      <c r="D104" s="4">
        <v>2449000000</v>
      </c>
      <c r="E104" s="4">
        <v>1276000000</v>
      </c>
      <c r="F104" s="4">
        <v>-1406000000</v>
      </c>
    </row>
    <row r="105" spans="1:6">
      <c r="A105" t="s">
        <v>168</v>
      </c>
      <c r="B105" s="5" t="s">
        <v>8</v>
      </c>
      <c r="C105" s="4">
        <v>22516000000</v>
      </c>
      <c r="D105" s="4">
        <v>21255000000</v>
      </c>
      <c r="E105" s="4">
        <v>21280000000</v>
      </c>
      <c r="F105" s="4">
        <v>96021000000</v>
      </c>
    </row>
    <row r="106" spans="1:6">
      <c r="A106" t="s">
        <v>169</v>
      </c>
      <c r="B106" s="5" t="s">
        <v>8</v>
      </c>
      <c r="C106" s="4">
        <v>12862000000</v>
      </c>
      <c r="D106" s="4">
        <v>480000000</v>
      </c>
      <c r="E106" s="4">
        <v>5431000000</v>
      </c>
      <c r="F106" s="4">
        <v>13926000000</v>
      </c>
    </row>
    <row r="107" spans="1:6">
      <c r="A107" t="s">
        <v>170</v>
      </c>
      <c r="B107" s="5" t="s">
        <v>8</v>
      </c>
      <c r="C107" s="4">
        <v>4854000000</v>
      </c>
      <c r="D107" s="4">
        <v>8556000000</v>
      </c>
      <c r="E107" s="4">
        <v>3948000000</v>
      </c>
      <c r="F107" s="4">
        <v>49774000000</v>
      </c>
    </row>
    <row r="108" spans="1:6">
      <c r="A108" t="s">
        <v>171</v>
      </c>
      <c r="B108" s="5" t="s">
        <v>8</v>
      </c>
      <c r="C108" s="5" t="s">
        <v>8</v>
      </c>
      <c r="D108" s="4">
        <v>3707000000</v>
      </c>
      <c r="E108" s="4">
        <v>8695000000</v>
      </c>
      <c r="F108" s="4">
        <v>17728000000</v>
      </c>
    </row>
    <row r="109" spans="1:6">
      <c r="A109" t="s">
        <v>172</v>
      </c>
      <c r="B109" s="5" t="s">
        <v>8</v>
      </c>
      <c r="C109" s="4">
        <v>4800000000</v>
      </c>
      <c r="D109" s="4">
        <v>8512000000</v>
      </c>
      <c r="E109" s="4">
        <v>3819000000</v>
      </c>
      <c r="F109" s="4">
        <v>23403000000</v>
      </c>
    </row>
    <row r="110" spans="1:6">
      <c r="A110" t="s">
        <v>173</v>
      </c>
      <c r="B110" s="5" t="s">
        <v>8</v>
      </c>
      <c r="C110" s="5" t="s">
        <v>8</v>
      </c>
      <c r="D110" s="5" t="s">
        <v>8</v>
      </c>
      <c r="E110" s="4">
        <v>-613000000</v>
      </c>
      <c r="F110" s="4">
        <v>-8810000000</v>
      </c>
    </row>
    <row r="111" spans="1:6">
      <c r="A111" t="s">
        <v>174</v>
      </c>
      <c r="B111" s="4">
        <v>3672000000</v>
      </c>
      <c r="C111" s="4">
        <v>4129000000</v>
      </c>
      <c r="D111" s="4">
        <v>4529000000</v>
      </c>
      <c r="E111" s="4">
        <v>5726000000</v>
      </c>
      <c r="F111" s="4">
        <v>6766000000</v>
      </c>
    </row>
    <row r="112" spans="1:6">
      <c r="A112" t="s">
        <v>175</v>
      </c>
      <c r="B112" s="4">
        <v>855000000</v>
      </c>
      <c r="C112" s="4">
        <v>946000000</v>
      </c>
      <c r="D112" s="4">
        <v>1088000000</v>
      </c>
      <c r="E112" s="4">
        <v>1318000000</v>
      </c>
      <c r="F112" s="4">
        <v>1510000000</v>
      </c>
    </row>
    <row r="113" spans="1:6">
      <c r="A113" t="s">
        <v>176</v>
      </c>
      <c r="B113" s="4">
        <v>1247000000</v>
      </c>
      <c r="C113" s="4">
        <v>1475000000</v>
      </c>
      <c r="D113" s="4">
        <v>1566000000</v>
      </c>
      <c r="E113" s="4">
        <v>1902000000</v>
      </c>
      <c r="F113" s="4">
        <v>2327000000</v>
      </c>
    </row>
    <row r="114" spans="1:6">
      <c r="A114" t="s">
        <v>177</v>
      </c>
      <c r="B114" s="4">
        <v>694000000</v>
      </c>
      <c r="C114" s="4">
        <v>942000000</v>
      </c>
      <c r="D114" s="4">
        <v>923000000</v>
      </c>
      <c r="E114" s="4">
        <v>1253000000</v>
      </c>
      <c r="F114" s="4">
        <v>1558000000</v>
      </c>
    </row>
    <row r="115" spans="1:6">
      <c r="A115" t="s">
        <v>178</v>
      </c>
      <c r="B115" s="4">
        <v>1241000000</v>
      </c>
      <c r="C115" s="4">
        <v>1266000000</v>
      </c>
      <c r="D115" s="4">
        <v>1416000000</v>
      </c>
      <c r="E115" s="4">
        <v>1612000000</v>
      </c>
      <c r="F115" s="4">
        <v>2056000000</v>
      </c>
    </row>
    <row r="116" spans="1:6">
      <c r="A116" t="s">
        <v>179</v>
      </c>
      <c r="B116" s="4">
        <v>-365000000</v>
      </c>
      <c r="C116" s="4">
        <v>-500000000</v>
      </c>
      <c r="D116" s="4">
        <v>-464000000</v>
      </c>
      <c r="E116" s="4">
        <v>-359000000</v>
      </c>
      <c r="F116" s="4">
        <v>-685000000</v>
      </c>
    </row>
    <row r="117" spans="1:6">
      <c r="A117" t="s">
        <v>180</v>
      </c>
      <c r="B117" s="4">
        <v>3672000000</v>
      </c>
      <c r="C117" s="4">
        <v>4129000000</v>
      </c>
      <c r="D117" s="4">
        <v>4529000000</v>
      </c>
      <c r="E117" s="4">
        <v>5726000000</v>
      </c>
      <c r="F117" s="4">
        <v>6766000000</v>
      </c>
    </row>
    <row r="118" spans="1:6">
      <c r="A118" t="s">
        <v>181</v>
      </c>
      <c r="B118" s="4">
        <v>855000000</v>
      </c>
      <c r="C118" s="4">
        <v>946000000</v>
      </c>
      <c r="D118" s="4">
        <v>1088000000</v>
      </c>
      <c r="E118" s="4">
        <v>1318000000</v>
      </c>
      <c r="F118" s="4">
        <v>1510000000</v>
      </c>
    </row>
    <row r="119" spans="1:6">
      <c r="A119" t="s">
        <v>182</v>
      </c>
      <c r="B119" s="4">
        <v>1247000000</v>
      </c>
      <c r="C119" s="4">
        <v>1475000000</v>
      </c>
      <c r="D119" s="4">
        <v>1566000000</v>
      </c>
      <c r="E119" s="4">
        <v>1902000000</v>
      </c>
      <c r="F119" s="4">
        <v>2327000000</v>
      </c>
    </row>
    <row r="120" spans="1:6">
      <c r="A120" t="s">
        <v>183</v>
      </c>
      <c r="B120" s="4">
        <v>694000000</v>
      </c>
      <c r="C120" s="4">
        <v>942000000</v>
      </c>
      <c r="D120" s="4">
        <v>923000000</v>
      </c>
      <c r="E120" s="4">
        <v>1253000000</v>
      </c>
      <c r="F120" s="4">
        <v>1558000000</v>
      </c>
    </row>
    <row r="121" spans="1:6">
      <c r="A121" t="s">
        <v>184</v>
      </c>
      <c r="B121" s="4">
        <v>1241000000</v>
      </c>
      <c r="C121" s="4">
        <v>1266000000</v>
      </c>
      <c r="D121" s="4">
        <v>1416000000</v>
      </c>
      <c r="E121" s="4">
        <v>1612000000</v>
      </c>
      <c r="F121" s="4">
        <v>2056000000</v>
      </c>
    </row>
    <row r="122" spans="1:6">
      <c r="A122" t="s">
        <v>185</v>
      </c>
      <c r="B122" s="4">
        <v>-365000000</v>
      </c>
      <c r="C122" s="4">
        <v>-500000000</v>
      </c>
      <c r="D122" s="4">
        <v>-464000000</v>
      </c>
      <c r="E122" s="4">
        <v>-359000000</v>
      </c>
      <c r="F122" s="4">
        <v>-685000000</v>
      </c>
    </row>
    <row r="123" spans="1:6">
      <c r="A123" t="s">
        <v>186</v>
      </c>
      <c r="B123" s="4">
        <v>34896000000</v>
      </c>
      <c r="C123" s="4">
        <v>26645000000</v>
      </c>
      <c r="D123" s="4">
        <v>25784000000</v>
      </c>
      <c r="E123" s="4">
        <v>27006000000</v>
      </c>
      <c r="F123" s="4">
        <v>102787000000</v>
      </c>
    </row>
    <row r="124" spans="1:6">
      <c r="A124" t="s">
        <v>187</v>
      </c>
      <c r="B124" s="4">
        <v>11683000000</v>
      </c>
      <c r="C124" s="4">
        <v>13808000000</v>
      </c>
      <c r="D124" s="4">
        <v>1568000000</v>
      </c>
      <c r="E124" s="4">
        <v>6749000000</v>
      </c>
      <c r="F124" s="4">
        <v>15436000000</v>
      </c>
    </row>
    <row r="125" spans="1:6">
      <c r="A125" t="s">
        <v>188</v>
      </c>
      <c r="B125" s="4">
        <v>8685000000</v>
      </c>
      <c r="C125" s="4">
        <v>6329000000</v>
      </c>
      <c r="D125" s="4">
        <v>10122000000</v>
      </c>
      <c r="E125" s="4">
        <v>5850000000</v>
      </c>
      <c r="F125" s="4">
        <v>52101000000</v>
      </c>
    </row>
    <row r="126" spans="1:6">
      <c r="A126" t="s">
        <v>189</v>
      </c>
      <c r="B126" s="4">
        <v>3135000000</v>
      </c>
      <c r="C126" s="4">
        <v>942000000</v>
      </c>
      <c r="D126" s="4">
        <v>4630000000</v>
      </c>
      <c r="E126" s="4">
        <v>9948000000</v>
      </c>
      <c r="F126" s="4">
        <v>19286000000</v>
      </c>
    </row>
    <row r="127" spans="1:6">
      <c r="A127" t="s">
        <v>190</v>
      </c>
      <c r="B127" s="4">
        <v>11758000000</v>
      </c>
      <c r="C127" s="4">
        <v>6066000000</v>
      </c>
      <c r="D127" s="4">
        <v>9928000000</v>
      </c>
      <c r="E127" s="4">
        <v>5431000000</v>
      </c>
      <c r="F127" s="4">
        <v>25459000000</v>
      </c>
    </row>
    <row r="128" spans="1:6">
      <c r="A128" t="s">
        <v>191</v>
      </c>
      <c r="B128" s="4">
        <v>-365000000</v>
      </c>
      <c r="C128" s="4">
        <v>-500000000</v>
      </c>
      <c r="D128" s="4">
        <v>-464000000</v>
      </c>
      <c r="E128" s="4">
        <v>-972000000</v>
      </c>
      <c r="F128" s="4">
        <v>-9495000000</v>
      </c>
    </row>
    <row r="129" spans="1:6">
      <c r="A129" t="s">
        <v>192</v>
      </c>
      <c r="B129" s="4">
        <v>31224000000</v>
      </c>
      <c r="C129" s="5" t="s">
        <v>8</v>
      </c>
      <c r="D129" s="5" t="s">
        <v>8</v>
      </c>
      <c r="E129" s="5" t="s">
        <v>8</v>
      </c>
      <c r="F129" s="5" t="s">
        <v>8</v>
      </c>
    </row>
    <row r="130" spans="1:6">
      <c r="A130" t="s">
        <v>193</v>
      </c>
      <c r="B130" s="4">
        <v>10828000000</v>
      </c>
      <c r="C130" s="5" t="s">
        <v>8</v>
      </c>
      <c r="D130" s="5" t="s">
        <v>8</v>
      </c>
      <c r="E130" s="5" t="s">
        <v>8</v>
      </c>
      <c r="F130" s="5" t="s">
        <v>8</v>
      </c>
    </row>
    <row r="131" spans="1:6">
      <c r="A131" t="s">
        <v>194</v>
      </c>
      <c r="B131" s="4">
        <v>7438000000</v>
      </c>
      <c r="C131" s="5" t="s">
        <v>8</v>
      </c>
      <c r="D131" s="5" t="s">
        <v>8</v>
      </c>
      <c r="E131" s="5" t="s">
        <v>8</v>
      </c>
      <c r="F131" s="5" t="s">
        <v>8</v>
      </c>
    </row>
    <row r="132" spans="1:6">
      <c r="A132" t="s">
        <v>195</v>
      </c>
      <c r="B132" s="4">
        <v>2441000000</v>
      </c>
      <c r="C132" s="5" t="s">
        <v>8</v>
      </c>
      <c r="D132" s="5" t="s">
        <v>8</v>
      </c>
      <c r="E132" s="5" t="s">
        <v>8</v>
      </c>
      <c r="F132" s="5" t="s">
        <v>8</v>
      </c>
    </row>
    <row r="133" spans="1:6">
      <c r="A133" t="s">
        <v>196</v>
      </c>
      <c r="B133" s="4">
        <v>10517000000</v>
      </c>
      <c r="C133" s="5" t="s">
        <v>8</v>
      </c>
      <c r="D133" s="5" t="s">
        <v>8</v>
      </c>
      <c r="E133" s="5" t="s">
        <v>8</v>
      </c>
      <c r="F133" s="5" t="s">
        <v>8</v>
      </c>
    </row>
    <row r="134" spans="1:6">
      <c r="A134" t="s">
        <v>197</v>
      </c>
      <c r="B134" s="5" t="s">
        <v>8</v>
      </c>
      <c r="C134" s="5" t="s">
        <v>8</v>
      </c>
      <c r="D134" s="5" t="s">
        <v>8</v>
      </c>
      <c r="E134" s="5" t="s">
        <v>8</v>
      </c>
      <c r="F134" s="5" t="s">
        <v>8</v>
      </c>
    </row>
    <row r="135" spans="1:6">
      <c r="A135" t="s">
        <v>198</v>
      </c>
      <c r="B135" s="5" t="s">
        <v>8</v>
      </c>
      <c r="C135" s="5" t="s">
        <v>8</v>
      </c>
      <c r="D135" s="5" t="s">
        <v>8</v>
      </c>
      <c r="E135" s="5" t="s">
        <v>8</v>
      </c>
      <c r="F135" s="5" t="s">
        <v>8</v>
      </c>
    </row>
    <row r="136" spans="1:6">
      <c r="A136" t="s">
        <v>199</v>
      </c>
      <c r="B136" s="5" t="s">
        <v>8</v>
      </c>
      <c r="C136" s="5" t="s">
        <v>8</v>
      </c>
      <c r="D136" s="5" t="s">
        <v>8</v>
      </c>
      <c r="E136" s="5" t="s">
        <v>8</v>
      </c>
      <c r="F136" s="5" t="s">
        <v>8</v>
      </c>
    </row>
    <row r="137" spans="1:6">
      <c r="A137" t="s">
        <v>200</v>
      </c>
      <c r="B137" s="5" t="s">
        <v>8</v>
      </c>
      <c r="C137" s="5" t="s">
        <v>8</v>
      </c>
      <c r="D137" s="5" t="s">
        <v>8</v>
      </c>
      <c r="E137" s="5" t="s">
        <v>8</v>
      </c>
      <c r="F137" s="5" t="s">
        <v>8</v>
      </c>
    </row>
    <row r="138" spans="1:6">
      <c r="A138" t="s">
        <v>201</v>
      </c>
      <c r="B138" s="5" t="s">
        <v>8</v>
      </c>
      <c r="C138" s="5" t="s">
        <v>8</v>
      </c>
      <c r="D138" s="5" t="s">
        <v>8</v>
      </c>
      <c r="E138" s="5" t="s">
        <v>8</v>
      </c>
      <c r="F138" s="5" t="s">
        <v>8</v>
      </c>
    </row>
    <row r="139" spans="1:6">
      <c r="A13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03B08-0C5B-FB44-8683-21CA8167B12D}">
  <dimension ref="A1:G75"/>
  <sheetViews>
    <sheetView topLeftCell="A45" zoomScale="140" zoomScaleNormal="140" workbookViewId="0">
      <selection activeCell="A79" sqref="A79"/>
    </sheetView>
  </sheetViews>
  <sheetFormatPr baseColWidth="10" defaultRowHeight="13"/>
  <cols>
    <col min="1" max="1" width="95" bestFit="1" customWidth="1"/>
    <col min="2" max="7" width="15.83203125" customWidth="1"/>
  </cols>
  <sheetData>
    <row r="1" spans="1:7">
      <c r="A1" s="1" t="s">
        <v>202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203</v>
      </c>
      <c r="B2" s="4">
        <v>51951000000</v>
      </c>
      <c r="C2" s="4">
        <v>55000000000</v>
      </c>
      <c r="D2" s="4">
        <v>78887000000</v>
      </c>
      <c r="E2" s="4">
        <v>108908000000</v>
      </c>
      <c r="F2" s="4">
        <v>120968000000</v>
      </c>
      <c r="G2" s="4">
        <v>131245000000</v>
      </c>
    </row>
    <row r="3" spans="1:7">
      <c r="A3" t="s">
        <v>204</v>
      </c>
      <c r="B3" s="4">
        <v>51951000000</v>
      </c>
      <c r="C3" s="4">
        <v>55000000000</v>
      </c>
      <c r="D3" s="4">
        <v>78887000000</v>
      </c>
      <c r="E3" s="4">
        <v>108908000000</v>
      </c>
      <c r="F3" s="4">
        <v>120968000000</v>
      </c>
      <c r="G3" s="4">
        <v>131245000000</v>
      </c>
    </row>
    <row r="4" spans="1:7">
      <c r="A4" t="s">
        <v>205</v>
      </c>
      <c r="B4" s="4">
        <v>62379000000</v>
      </c>
      <c r="C4" s="4">
        <v>69458000000</v>
      </c>
      <c r="D4" s="4">
        <v>93398000000</v>
      </c>
      <c r="E4" s="4">
        <v>134224000000</v>
      </c>
      <c r="F4" s="4">
        <v>149332000000</v>
      </c>
      <c r="G4" s="4">
        <v>150635000000</v>
      </c>
    </row>
    <row r="5" spans="1:7">
      <c r="A5" t="s">
        <v>206</v>
      </c>
      <c r="B5" s="4">
        <v>42138000000</v>
      </c>
      <c r="C5" s="4">
        <v>47757000000</v>
      </c>
      <c r="D5" s="4">
        <v>55525000000</v>
      </c>
      <c r="E5" s="4">
        <v>83683000000</v>
      </c>
      <c r="F5" s="4">
        <v>100988000000</v>
      </c>
      <c r="G5" s="4">
        <v>104615000000</v>
      </c>
    </row>
    <row r="6" spans="1:7">
      <c r="A6" t="s">
        <v>207</v>
      </c>
      <c r="B6" s="4">
        <v>24594000000</v>
      </c>
      <c r="C6" s="4">
        <v>30357000000</v>
      </c>
      <c r="D6" s="4">
        <v>43209000000</v>
      </c>
      <c r="E6" s="4">
        <v>62786000000</v>
      </c>
      <c r="F6" s="4">
        <v>60339000000</v>
      </c>
      <c r="G6" s="4">
        <v>65591000000</v>
      </c>
    </row>
    <row r="7" spans="1:7">
      <c r="A7" t="s">
        <v>208</v>
      </c>
      <c r="B7" s="4">
        <v>5753000000</v>
      </c>
      <c r="C7" s="4">
        <v>6025000000</v>
      </c>
      <c r="D7" s="4">
        <v>6553000000</v>
      </c>
      <c r="E7" s="4">
        <v>9413000000</v>
      </c>
      <c r="F7" s="4">
        <v>8545000000</v>
      </c>
      <c r="G7" s="4">
        <v>9461000000</v>
      </c>
    </row>
    <row r="8" spans="1:7">
      <c r="A8" t="s">
        <v>209</v>
      </c>
      <c r="B8" s="4">
        <v>5753000000</v>
      </c>
      <c r="C8" s="4">
        <v>6025000000</v>
      </c>
      <c r="D8" s="4">
        <v>6553000000</v>
      </c>
      <c r="E8" s="4">
        <v>9413000000</v>
      </c>
      <c r="F8" s="4">
        <v>8545000000</v>
      </c>
      <c r="G8" s="4">
        <v>9461000000</v>
      </c>
    </row>
    <row r="9" spans="1:7">
      <c r="A9" t="s">
        <v>210</v>
      </c>
      <c r="B9" s="4">
        <v>5753000000</v>
      </c>
      <c r="C9" s="4">
        <v>6025000000</v>
      </c>
      <c r="D9" s="4">
        <v>4954000000</v>
      </c>
      <c r="E9" s="4">
        <v>9413000000</v>
      </c>
      <c r="F9" s="4">
        <v>6033000000</v>
      </c>
      <c r="G9" s="4">
        <v>6949000000</v>
      </c>
    </row>
    <row r="10" spans="1:7">
      <c r="A10" t="s">
        <v>211</v>
      </c>
      <c r="B10" s="5" t="s">
        <v>8</v>
      </c>
      <c r="C10" s="5" t="s">
        <v>8</v>
      </c>
      <c r="D10" s="4">
        <v>1599000000</v>
      </c>
      <c r="E10" s="5" t="s">
        <v>8</v>
      </c>
      <c r="F10" s="4">
        <v>2512000000</v>
      </c>
      <c r="G10" s="5" t="s">
        <v>8</v>
      </c>
    </row>
    <row r="11" spans="1:7">
      <c r="A11" t="s">
        <v>212</v>
      </c>
      <c r="B11" s="5" t="s">
        <v>8</v>
      </c>
      <c r="C11" s="4">
        <v>16581000000</v>
      </c>
      <c r="D11" s="4">
        <v>19080000000</v>
      </c>
      <c r="E11" s="4">
        <v>32243000000</v>
      </c>
      <c r="F11" s="4">
        <v>-119000000</v>
      </c>
      <c r="G11" s="5" t="s">
        <v>8</v>
      </c>
    </row>
    <row r="12" spans="1:7">
      <c r="A12" t="s">
        <v>213</v>
      </c>
      <c r="B12" s="4">
        <v>823000000</v>
      </c>
      <c r="C12" s="4">
        <v>1040000000</v>
      </c>
      <c r="D12" s="4">
        <v>1539000000</v>
      </c>
      <c r="E12" s="4">
        <v>2149000000</v>
      </c>
      <c r="F12" s="4">
        <v>2289000000</v>
      </c>
      <c r="G12" s="5" t="s">
        <v>8</v>
      </c>
    </row>
    <row r="13" spans="1:7">
      <c r="A13" t="s">
        <v>214</v>
      </c>
      <c r="B13" s="4">
        <v>10992000000</v>
      </c>
      <c r="C13" s="4">
        <v>11323000000</v>
      </c>
      <c r="D13" s="4">
        <v>13537000000</v>
      </c>
      <c r="E13" s="4">
        <v>20991000000</v>
      </c>
      <c r="F13" s="4">
        <v>26203000000</v>
      </c>
      <c r="G13" s="4">
        <v>27691000000</v>
      </c>
    </row>
    <row r="14" spans="1:7">
      <c r="A14" t="s">
        <v>215</v>
      </c>
      <c r="B14" s="4">
        <v>53000000</v>
      </c>
      <c r="C14" s="4">
        <v>58000000</v>
      </c>
      <c r="D14" s="4">
        <v>139000000</v>
      </c>
      <c r="E14" s="4">
        <v>-527000000</v>
      </c>
      <c r="F14" s="4">
        <v>-198000000</v>
      </c>
      <c r="G14" s="5" t="s">
        <v>8</v>
      </c>
    </row>
    <row r="15" spans="1:7">
      <c r="A15" t="s">
        <v>216</v>
      </c>
      <c r="B15" s="4">
        <v>3605000000</v>
      </c>
      <c r="C15" s="5" t="s">
        <v>8</v>
      </c>
      <c r="D15" s="5" t="s">
        <v>8</v>
      </c>
      <c r="E15" s="5" t="s">
        <v>8</v>
      </c>
      <c r="F15" s="4">
        <v>21030000000</v>
      </c>
      <c r="G15" s="5" t="s">
        <v>8</v>
      </c>
    </row>
    <row r="16" spans="1:7">
      <c r="A16" t="s">
        <v>217</v>
      </c>
      <c r="B16" s="4">
        <v>46000000</v>
      </c>
      <c r="C16" s="4">
        <v>-316000000</v>
      </c>
      <c r="D16" s="4">
        <v>313000000</v>
      </c>
      <c r="E16" s="4">
        <v>25000000</v>
      </c>
      <c r="F16" s="4">
        <v>-10908000000</v>
      </c>
      <c r="G16" s="5" t="s">
        <v>8</v>
      </c>
    </row>
    <row r="17" spans="1:7">
      <c r="A17" t="s">
        <v>218</v>
      </c>
      <c r="B17" s="4">
        <v>195000000</v>
      </c>
      <c r="C17" s="4">
        <v>-340000000</v>
      </c>
      <c r="D17" s="4">
        <v>124000000</v>
      </c>
      <c r="E17" s="4">
        <v>106000000</v>
      </c>
      <c r="F17" s="4">
        <v>19000000</v>
      </c>
      <c r="G17" s="5" t="s">
        <v>8</v>
      </c>
    </row>
    <row r="18" spans="1:7">
      <c r="A18" t="s">
        <v>219</v>
      </c>
      <c r="B18" s="5" t="s">
        <v>8</v>
      </c>
      <c r="C18" s="5" t="s">
        <v>8</v>
      </c>
      <c r="D18" s="5" t="s">
        <v>8</v>
      </c>
      <c r="E18" s="5" t="s">
        <v>8</v>
      </c>
      <c r="F18" s="4">
        <v>-5098000000</v>
      </c>
      <c r="G18" s="5" t="s">
        <v>8</v>
      </c>
    </row>
    <row r="19" spans="1:7">
      <c r="A19" t="s">
        <v>220</v>
      </c>
      <c r="B19" s="4">
        <v>-149000000</v>
      </c>
      <c r="C19" s="4">
        <v>24000000</v>
      </c>
      <c r="D19" s="4">
        <v>189000000</v>
      </c>
      <c r="E19" s="4">
        <v>-81000000</v>
      </c>
      <c r="F19" s="4">
        <v>17000000</v>
      </c>
      <c r="G19" s="5" t="s">
        <v>8</v>
      </c>
    </row>
    <row r="20" spans="1:7">
      <c r="A20" t="s">
        <v>221</v>
      </c>
      <c r="B20" s="5" t="s">
        <v>8</v>
      </c>
      <c r="C20" s="5" t="s">
        <v>8</v>
      </c>
      <c r="D20" s="5" t="s">
        <v>8</v>
      </c>
      <c r="E20" s="5" t="s">
        <v>8</v>
      </c>
      <c r="F20" s="4">
        <v>-5846000000</v>
      </c>
      <c r="G20" s="5" t="s">
        <v>8</v>
      </c>
    </row>
    <row r="21" spans="1:7">
      <c r="A21" t="s">
        <v>222</v>
      </c>
      <c r="B21" s="4">
        <v>0</v>
      </c>
      <c r="C21" s="5" t="s">
        <v>8</v>
      </c>
      <c r="D21" s="4">
        <v>809000000</v>
      </c>
      <c r="E21" s="5" t="s">
        <v>8</v>
      </c>
      <c r="F21" s="4">
        <v>10562000000</v>
      </c>
      <c r="G21" s="5" t="s">
        <v>8</v>
      </c>
    </row>
    <row r="22" spans="1:7">
      <c r="A22" t="s">
        <v>223</v>
      </c>
      <c r="B22" s="5" t="s">
        <v>8</v>
      </c>
      <c r="C22" s="5" t="s">
        <v>8</v>
      </c>
      <c r="D22" s="4">
        <v>809000000</v>
      </c>
      <c r="E22" s="5" t="s">
        <v>8</v>
      </c>
      <c r="F22" s="4">
        <v>10562000000</v>
      </c>
      <c r="G22" s="5" t="s">
        <v>8</v>
      </c>
    </row>
    <row r="23" spans="1:7">
      <c r="A23" t="s">
        <v>224</v>
      </c>
      <c r="B23" s="4">
        <v>0</v>
      </c>
      <c r="C23" s="5" t="s">
        <v>8</v>
      </c>
      <c r="D23" s="5" t="s">
        <v>8</v>
      </c>
      <c r="E23" s="5" t="s">
        <v>8</v>
      </c>
      <c r="F23" s="5" t="s">
        <v>8</v>
      </c>
      <c r="G23" s="5" t="s">
        <v>8</v>
      </c>
    </row>
    <row r="24" spans="1:7">
      <c r="A24" t="s">
        <v>225</v>
      </c>
      <c r="B24" s="4">
        <v>0</v>
      </c>
      <c r="C24" s="5" t="s">
        <v>8</v>
      </c>
      <c r="D24" s="5" t="s">
        <v>8</v>
      </c>
      <c r="E24" s="5" t="s">
        <v>8</v>
      </c>
      <c r="F24" s="5" t="s">
        <v>8</v>
      </c>
      <c r="G24" s="5" t="s">
        <v>8</v>
      </c>
    </row>
    <row r="25" spans="1:7">
      <c r="A25" t="s">
        <v>226</v>
      </c>
      <c r="B25" s="5" t="s">
        <v>8</v>
      </c>
      <c r="C25" s="5" t="s">
        <v>8</v>
      </c>
      <c r="D25" s="5" t="s">
        <v>8</v>
      </c>
      <c r="E25" s="5" t="s">
        <v>8</v>
      </c>
      <c r="F25" s="5" t="s">
        <v>8</v>
      </c>
      <c r="G25" s="5" t="s">
        <v>8</v>
      </c>
    </row>
    <row r="26" spans="1:7">
      <c r="A26" t="s">
        <v>227</v>
      </c>
      <c r="B26" s="4">
        <v>3322000000</v>
      </c>
      <c r="C26" s="4">
        <v>-4354000000</v>
      </c>
      <c r="D26" s="4">
        <v>1239000000</v>
      </c>
      <c r="E26" s="4">
        <v>-1508000000</v>
      </c>
      <c r="F26" s="4">
        <v>2935000000</v>
      </c>
      <c r="G26" s="4">
        <v>5783000000</v>
      </c>
    </row>
    <row r="27" spans="1:7">
      <c r="A27" t="s">
        <v>228</v>
      </c>
      <c r="B27" s="4">
        <v>-4353000000</v>
      </c>
      <c r="C27" s="4">
        <v>-8656000000</v>
      </c>
      <c r="D27" s="4">
        <v>-5336000000</v>
      </c>
      <c r="E27" s="4">
        <v>-12245000000</v>
      </c>
      <c r="F27" s="4">
        <v>-11995000000</v>
      </c>
      <c r="G27" s="4">
        <v>-19571000000</v>
      </c>
    </row>
    <row r="28" spans="1:7">
      <c r="A28" t="s">
        <v>229</v>
      </c>
      <c r="B28" s="4">
        <v>-895000000</v>
      </c>
      <c r="C28" s="4">
        <v>-1085000000</v>
      </c>
      <c r="D28" s="4">
        <v>-4767000000</v>
      </c>
      <c r="E28" s="4">
        <v>-7423000000</v>
      </c>
      <c r="F28" s="4">
        <v>-9038000000</v>
      </c>
      <c r="G28" s="5" t="s">
        <v>8</v>
      </c>
    </row>
    <row r="29" spans="1:7">
      <c r="A29" t="s">
        <v>230</v>
      </c>
      <c r="B29" s="4">
        <v>-3241000000</v>
      </c>
      <c r="C29" s="4">
        <v>-13378000000</v>
      </c>
      <c r="D29" s="4">
        <v>-10885000000</v>
      </c>
      <c r="E29" s="4">
        <v>-16273000000</v>
      </c>
      <c r="F29" s="4">
        <v>-14309000000</v>
      </c>
      <c r="G29" s="5" t="s">
        <v>8</v>
      </c>
    </row>
    <row r="30" spans="1:7">
      <c r="A30" t="s">
        <v>231</v>
      </c>
      <c r="B30" s="4">
        <v>-2822000000</v>
      </c>
      <c r="C30" s="4">
        <v>-12909000000</v>
      </c>
      <c r="D30" s="4">
        <v>-9917000000</v>
      </c>
      <c r="E30" s="4">
        <v>-14210000000</v>
      </c>
      <c r="F30" s="4">
        <v>-7179000000</v>
      </c>
      <c r="G30" s="5" t="s">
        <v>8</v>
      </c>
    </row>
    <row r="31" spans="1:7">
      <c r="A31" t="s">
        <v>232</v>
      </c>
      <c r="B31" s="4">
        <v>-419000000</v>
      </c>
      <c r="C31" s="4">
        <v>-469000000</v>
      </c>
      <c r="D31" s="4">
        <v>-968000000</v>
      </c>
      <c r="E31" s="4">
        <v>-2063000000</v>
      </c>
      <c r="F31" s="4">
        <v>-7130000000</v>
      </c>
      <c r="G31" s="5" t="s">
        <v>8</v>
      </c>
    </row>
    <row r="32" spans="1:7">
      <c r="A32" t="s">
        <v>233</v>
      </c>
      <c r="B32" s="4">
        <v>238000000</v>
      </c>
      <c r="C32" s="4">
        <v>3138000000</v>
      </c>
      <c r="D32" s="4">
        <v>5150000000</v>
      </c>
      <c r="E32" s="4">
        <v>7587000000</v>
      </c>
      <c r="F32" s="4">
        <v>-280000000</v>
      </c>
      <c r="G32" s="5" t="s">
        <v>8</v>
      </c>
    </row>
    <row r="33" spans="1:7">
      <c r="A33" t="s">
        <v>234</v>
      </c>
      <c r="B33" s="4">
        <v>238000000</v>
      </c>
      <c r="C33" s="4">
        <v>3138000000</v>
      </c>
      <c r="D33" s="4">
        <v>5150000000</v>
      </c>
      <c r="E33" s="4">
        <v>7587000000</v>
      </c>
      <c r="F33" s="4">
        <v>-280000000</v>
      </c>
      <c r="G33" s="5" t="s">
        <v>8</v>
      </c>
    </row>
    <row r="34" spans="1:7">
      <c r="A34" t="s">
        <v>235</v>
      </c>
      <c r="B34" s="4">
        <v>-641000000</v>
      </c>
      <c r="C34" s="4">
        <v>3153000000</v>
      </c>
      <c r="D34" s="4">
        <v>6717000000</v>
      </c>
      <c r="E34" s="4">
        <v>10019000000</v>
      </c>
      <c r="F34" s="4">
        <v>3240000000</v>
      </c>
      <c r="G34" s="5" t="s">
        <v>8</v>
      </c>
    </row>
    <row r="35" spans="1:7">
      <c r="A35" t="s">
        <v>236</v>
      </c>
      <c r="B35" s="4">
        <v>879000000</v>
      </c>
      <c r="C35" s="4">
        <v>-15000000</v>
      </c>
      <c r="D35" s="4">
        <v>-1567000000</v>
      </c>
      <c r="E35" s="4">
        <v>-2432000000</v>
      </c>
      <c r="F35" s="4">
        <v>-3520000000</v>
      </c>
      <c r="G35" s="5" t="s">
        <v>8</v>
      </c>
    </row>
    <row r="36" spans="1:7">
      <c r="A36" t="s">
        <v>237</v>
      </c>
      <c r="B36" s="4">
        <v>1274000000</v>
      </c>
      <c r="C36" s="4">
        <v>2595000000</v>
      </c>
      <c r="D36" s="4">
        <v>4006000000</v>
      </c>
      <c r="E36" s="4">
        <v>5099000000</v>
      </c>
      <c r="F36" s="4">
        <v>9122000000</v>
      </c>
      <c r="G36" s="5" t="s">
        <v>8</v>
      </c>
    </row>
    <row r="37" spans="1:7">
      <c r="A37" t="s">
        <v>238</v>
      </c>
      <c r="B37" s="4">
        <v>-1729000000</v>
      </c>
      <c r="C37" s="4">
        <v>74000000</v>
      </c>
      <c r="D37" s="4">
        <v>1160000000</v>
      </c>
      <c r="E37" s="4">
        <v>-1235000000</v>
      </c>
      <c r="F37" s="4">
        <v>2510000000</v>
      </c>
      <c r="G37" s="5" t="s">
        <v>8</v>
      </c>
    </row>
    <row r="38" spans="1:7">
      <c r="A38" t="s">
        <v>239</v>
      </c>
      <c r="B38" s="4">
        <v>-422000000</v>
      </c>
      <c r="C38" s="4">
        <v>-261000000</v>
      </c>
      <c r="D38" s="4">
        <v>-272000000</v>
      </c>
      <c r="E38" s="4">
        <v>-491000000</v>
      </c>
      <c r="F38" s="4">
        <v>-612000000</v>
      </c>
      <c r="G38" s="4">
        <v>-1305000000</v>
      </c>
    </row>
    <row r="39" spans="1:7">
      <c r="A39" t="s">
        <v>240</v>
      </c>
      <c r="B39" s="4">
        <v>100000000</v>
      </c>
      <c r="C39" s="4">
        <v>241000000</v>
      </c>
      <c r="D39" s="4">
        <v>276000000</v>
      </c>
      <c r="E39" s="4">
        <v>1072000000</v>
      </c>
      <c r="F39" s="4">
        <v>1884000000</v>
      </c>
      <c r="G39" s="4">
        <v>2098000000</v>
      </c>
    </row>
    <row r="40" spans="1:7">
      <c r="A40" t="s">
        <v>241</v>
      </c>
      <c r="B40" s="4">
        <v>-10106000000</v>
      </c>
      <c r="C40" s="4">
        <v>-14438000000</v>
      </c>
      <c r="D40" s="4">
        <v>-14515000000</v>
      </c>
      <c r="E40" s="4">
        <v>-25897000000</v>
      </c>
      <c r="F40" s="4">
        <v>-29636000000</v>
      </c>
      <c r="G40" s="4">
        <v>-20183000000</v>
      </c>
    </row>
    <row r="41" spans="1:7">
      <c r="A41" t="s">
        <v>242</v>
      </c>
      <c r="B41" s="4">
        <v>-22436000000</v>
      </c>
      <c r="C41" s="4">
        <v>-31605000000</v>
      </c>
      <c r="D41" s="4">
        <v>-24918000000</v>
      </c>
      <c r="E41" s="4">
        <v>-43892000000</v>
      </c>
      <c r="F41" s="4">
        <v>-128895000000</v>
      </c>
      <c r="G41" s="4">
        <v>-139524000000</v>
      </c>
    </row>
    <row r="42" spans="1:7">
      <c r="A42" t="s">
        <v>243</v>
      </c>
      <c r="B42" s="4">
        <v>-22436000000</v>
      </c>
      <c r="C42" s="4">
        <v>-31605000000</v>
      </c>
      <c r="D42" s="4">
        <v>-24918000000</v>
      </c>
      <c r="E42" s="4">
        <v>-43892000000</v>
      </c>
      <c r="F42" s="4">
        <v>-128895000000</v>
      </c>
      <c r="G42" s="4">
        <v>-139524000000</v>
      </c>
    </row>
    <row r="43" spans="1:7">
      <c r="A43" t="s">
        <v>244</v>
      </c>
      <c r="B43" s="4">
        <v>-5818000000</v>
      </c>
      <c r="C43" s="4">
        <v>-6335000000</v>
      </c>
      <c r="D43" s="4">
        <v>-12146000000</v>
      </c>
      <c r="E43" s="4">
        <v>-25806000000</v>
      </c>
      <c r="F43" s="4">
        <v>-47164000000</v>
      </c>
      <c r="G43" s="4">
        <v>-52112000000</v>
      </c>
    </row>
    <row r="44" spans="1:7">
      <c r="A44" t="s">
        <v>245</v>
      </c>
      <c r="B44" s="4">
        <v>-5825000000</v>
      </c>
      <c r="C44" s="4">
        <v>-6335000000</v>
      </c>
      <c r="D44" s="4">
        <v>-12146000000</v>
      </c>
      <c r="E44" s="4">
        <v>-25806000000</v>
      </c>
      <c r="F44" s="4">
        <v>-47164000000</v>
      </c>
      <c r="G44" s="4">
        <v>-52112000000</v>
      </c>
    </row>
    <row r="45" spans="1:7">
      <c r="A45" t="s">
        <v>246</v>
      </c>
      <c r="B45" s="4">
        <v>7000000</v>
      </c>
      <c r="C45" s="4">
        <v>0</v>
      </c>
      <c r="D45" s="4">
        <v>0</v>
      </c>
      <c r="E45" s="5" t="s">
        <v>8</v>
      </c>
      <c r="F45" s="5" t="s">
        <v>8</v>
      </c>
      <c r="G45" s="5" t="s">
        <v>8</v>
      </c>
    </row>
    <row r="46" spans="1:7">
      <c r="A46" t="s">
        <v>247</v>
      </c>
      <c r="B46" s="4">
        <v>-16256000000</v>
      </c>
      <c r="C46" s="4">
        <v>-1050000000</v>
      </c>
      <c r="D46" s="4">
        <v>-2607000000</v>
      </c>
      <c r="E46" s="4">
        <v>-13090000000</v>
      </c>
      <c r="F46" s="4">
        <v>-4145000000</v>
      </c>
      <c r="G46" s="4">
        <v>-4774000000</v>
      </c>
    </row>
    <row r="47" spans="1:7">
      <c r="A47" t="s">
        <v>248</v>
      </c>
      <c r="B47" s="4">
        <v>-16256000000</v>
      </c>
      <c r="C47" s="4">
        <v>-1050000000</v>
      </c>
      <c r="D47" s="4">
        <v>-2607000000</v>
      </c>
      <c r="E47" s="4">
        <v>-13090000000</v>
      </c>
      <c r="F47" s="4">
        <v>-4145000000</v>
      </c>
      <c r="G47" s="4">
        <v>-4774000000</v>
      </c>
    </row>
    <row r="48" spans="1:7">
      <c r="A48" t="s">
        <v>249</v>
      </c>
      <c r="B48" s="5" t="s">
        <v>8</v>
      </c>
      <c r="C48" s="4">
        <v>-18283000000</v>
      </c>
      <c r="D48" s="4">
        <v>-7075000000</v>
      </c>
      <c r="E48" s="4">
        <v>0</v>
      </c>
      <c r="F48" s="4">
        <v>-82163000000</v>
      </c>
      <c r="G48" s="5" t="s">
        <v>8</v>
      </c>
    </row>
    <row r="49" spans="1:7">
      <c r="A49" t="s">
        <v>250</v>
      </c>
      <c r="B49" s="5" t="s">
        <v>8</v>
      </c>
      <c r="C49" s="4">
        <v>-18283000000</v>
      </c>
      <c r="D49" s="4">
        <v>-7075000000</v>
      </c>
      <c r="E49" s="4">
        <v>0</v>
      </c>
      <c r="F49" s="4">
        <v>-82163000000</v>
      </c>
      <c r="G49" s="5" t="s">
        <v>8</v>
      </c>
    </row>
    <row r="50" spans="1:7">
      <c r="A50" t="s">
        <v>251</v>
      </c>
      <c r="B50" s="5" t="s">
        <v>8</v>
      </c>
      <c r="C50" s="5" t="s">
        <v>8</v>
      </c>
      <c r="D50" s="5" t="s">
        <v>8</v>
      </c>
      <c r="E50" s="5" t="s">
        <v>8</v>
      </c>
      <c r="F50" s="5" t="s">
        <v>8</v>
      </c>
      <c r="G50" s="5" t="s">
        <v>8</v>
      </c>
    </row>
    <row r="51" spans="1:7">
      <c r="A51" t="s">
        <v>252</v>
      </c>
      <c r="B51" s="4">
        <v>12000000</v>
      </c>
      <c r="C51" s="4">
        <v>-5941000000</v>
      </c>
      <c r="D51" s="4">
        <v>-3090000000</v>
      </c>
      <c r="E51" s="4">
        <v>-4996000000</v>
      </c>
      <c r="F51" s="4">
        <v>4577000000</v>
      </c>
      <c r="G51" s="4">
        <v>-475000000</v>
      </c>
    </row>
    <row r="52" spans="1:7">
      <c r="A52" t="s">
        <v>253</v>
      </c>
      <c r="B52" s="4">
        <v>0</v>
      </c>
      <c r="C52" s="4">
        <v>-7113000000</v>
      </c>
      <c r="D52" s="4">
        <v>-9735000000</v>
      </c>
      <c r="E52" s="4">
        <v>-13289000000</v>
      </c>
      <c r="F52" s="4">
        <v>-19814000000</v>
      </c>
      <c r="G52" s="4">
        <v>-18769000000</v>
      </c>
    </row>
    <row r="53" spans="1:7">
      <c r="A53" t="s">
        <v>254</v>
      </c>
      <c r="B53" s="4">
        <v>12000000</v>
      </c>
      <c r="C53" s="4">
        <v>1172000000</v>
      </c>
      <c r="D53" s="4">
        <v>6645000000</v>
      </c>
      <c r="E53" s="4">
        <v>8293000000</v>
      </c>
      <c r="F53" s="4">
        <v>24391000000</v>
      </c>
      <c r="G53" s="4">
        <v>18294000000</v>
      </c>
    </row>
    <row r="54" spans="1:7">
      <c r="A54" t="s">
        <v>255</v>
      </c>
      <c r="B54" s="4">
        <v>18000000</v>
      </c>
      <c r="C54" s="4">
        <v>4000000</v>
      </c>
      <c r="D54" s="4">
        <v>0</v>
      </c>
      <c r="E54" s="4">
        <v>0</v>
      </c>
      <c r="F54" s="5" t="s">
        <v>8</v>
      </c>
      <c r="G54" s="5" t="s">
        <v>8</v>
      </c>
    </row>
    <row r="55" spans="1:7">
      <c r="A55" t="s">
        <v>256</v>
      </c>
      <c r="B55" s="4">
        <v>-392000000</v>
      </c>
      <c r="C55" s="4">
        <v>0</v>
      </c>
      <c r="D55" s="4">
        <v>0</v>
      </c>
      <c r="E55" s="5" t="s">
        <v>8</v>
      </c>
      <c r="F55" s="5" t="s">
        <v>8</v>
      </c>
      <c r="G55" s="5" t="s">
        <v>8</v>
      </c>
    </row>
    <row r="56" spans="1:7">
      <c r="A56" t="s">
        <v>257</v>
      </c>
      <c r="B56" s="4">
        <v>-392000000</v>
      </c>
      <c r="C56" s="4">
        <v>0</v>
      </c>
      <c r="D56" s="4">
        <v>0</v>
      </c>
      <c r="E56" s="5" t="s">
        <v>8</v>
      </c>
      <c r="F56" s="5" t="s">
        <v>8</v>
      </c>
      <c r="G56" s="5" t="s">
        <v>8</v>
      </c>
    </row>
    <row r="57" spans="1:7">
      <c r="A57" t="s">
        <v>258</v>
      </c>
      <c r="B57" s="4">
        <v>0</v>
      </c>
      <c r="C57" s="4">
        <v>0</v>
      </c>
      <c r="D57" s="5" t="s">
        <v>8</v>
      </c>
      <c r="E57" s="5" t="s">
        <v>8</v>
      </c>
      <c r="F57" s="5" t="s">
        <v>8</v>
      </c>
      <c r="G57" s="5" t="s">
        <v>8</v>
      </c>
    </row>
    <row r="58" spans="1:7">
      <c r="A58" t="s">
        <v>259</v>
      </c>
      <c r="B58" s="4">
        <v>-32244000000</v>
      </c>
      <c r="C58" s="4">
        <v>-25493000000</v>
      </c>
      <c r="D58" s="4">
        <v>-51797000000</v>
      </c>
      <c r="E58" s="4">
        <v>-63158000000</v>
      </c>
      <c r="F58" s="4">
        <v>8735000000</v>
      </c>
      <c r="G58" s="4">
        <v>40568000000</v>
      </c>
    </row>
    <row r="59" spans="1:7">
      <c r="A59" t="s">
        <v>260</v>
      </c>
      <c r="B59" s="4">
        <v>-32244000000</v>
      </c>
      <c r="C59" s="4">
        <v>-25493000000</v>
      </c>
      <c r="D59" s="4">
        <v>-51797000000</v>
      </c>
      <c r="E59" s="4">
        <v>-63158000000</v>
      </c>
      <c r="F59" s="4">
        <v>8735000000</v>
      </c>
      <c r="G59" s="4">
        <v>40568000000</v>
      </c>
    </row>
    <row r="60" spans="1:7">
      <c r="A60" t="s">
        <v>261</v>
      </c>
      <c r="B60" s="4">
        <v>-16855000000</v>
      </c>
      <c r="C60" s="4">
        <v>-19447000000</v>
      </c>
      <c r="D60" s="4">
        <v>-24086000000</v>
      </c>
      <c r="E60" s="4">
        <v>-29924000000</v>
      </c>
      <c r="F60" s="4">
        <v>-20181000000</v>
      </c>
      <c r="G60" s="4">
        <v>-18733000000</v>
      </c>
    </row>
    <row r="61" spans="1:7">
      <c r="A61" t="s">
        <v>262</v>
      </c>
      <c r="B61" s="4">
        <v>-16855000000</v>
      </c>
      <c r="C61" s="4">
        <v>-19447000000</v>
      </c>
      <c r="D61" s="4">
        <v>-24086000000</v>
      </c>
      <c r="E61" s="4">
        <v>-29924000000</v>
      </c>
      <c r="F61" s="4">
        <v>-20181000000</v>
      </c>
      <c r="G61" s="4">
        <v>-18733000000</v>
      </c>
    </row>
    <row r="62" spans="1:7">
      <c r="A62" t="s">
        <v>263</v>
      </c>
      <c r="B62" s="4">
        <v>4732000000</v>
      </c>
      <c r="C62" s="4">
        <v>15471000000</v>
      </c>
      <c r="D62" s="4">
        <v>-2408000000</v>
      </c>
      <c r="E62" s="4">
        <v>-1467000000</v>
      </c>
      <c r="F62" s="4">
        <v>73056000000</v>
      </c>
      <c r="G62" s="4">
        <v>88704000000</v>
      </c>
    </row>
    <row r="63" spans="1:7">
      <c r="A63" t="s">
        <v>264</v>
      </c>
      <c r="B63" s="4">
        <v>4732000000</v>
      </c>
      <c r="C63" s="4">
        <v>15471000000</v>
      </c>
      <c r="D63" s="4">
        <v>-2408000000</v>
      </c>
      <c r="E63" s="4">
        <v>-1467000000</v>
      </c>
      <c r="F63" s="4">
        <v>73056000000</v>
      </c>
      <c r="G63" s="4">
        <v>88704000000</v>
      </c>
    </row>
    <row r="64" spans="1:7">
      <c r="A64" t="s">
        <v>265</v>
      </c>
      <c r="B64" s="4">
        <v>5682000000</v>
      </c>
      <c r="C64" s="4">
        <v>22160000000</v>
      </c>
      <c r="D64" s="4">
        <v>11215000000</v>
      </c>
      <c r="E64" s="4">
        <v>0</v>
      </c>
      <c r="F64" s="4">
        <v>79391000000</v>
      </c>
      <c r="G64" s="5" t="s">
        <v>8</v>
      </c>
    </row>
    <row r="65" spans="1:7">
      <c r="A65" t="s">
        <v>266</v>
      </c>
      <c r="B65" s="4">
        <v>-950000000</v>
      </c>
      <c r="C65" s="4">
        <v>-6689000000</v>
      </c>
      <c r="D65" s="4">
        <v>-13623000000</v>
      </c>
      <c r="E65" s="4">
        <v>-1467000000</v>
      </c>
      <c r="F65" s="4">
        <v>-6335000000</v>
      </c>
      <c r="G65" s="4">
        <v>-18050000000</v>
      </c>
    </row>
    <row r="66" spans="1:7">
      <c r="A66" t="s">
        <v>267</v>
      </c>
      <c r="B66" s="4">
        <v>-20121000000</v>
      </c>
      <c r="C66" s="4">
        <v>-21517000000</v>
      </c>
      <c r="D66" s="4">
        <v>-25303000000</v>
      </c>
      <c r="E66" s="4">
        <v>-31767000000</v>
      </c>
      <c r="F66" s="4">
        <v>-44140000000</v>
      </c>
      <c r="G66" s="4">
        <v>-50857000000</v>
      </c>
    </row>
    <row r="67" spans="1:7">
      <c r="A67" t="s">
        <v>268</v>
      </c>
      <c r="B67" s="4">
        <v>-20121000000</v>
      </c>
      <c r="C67" s="4">
        <v>-21517000000</v>
      </c>
      <c r="D67" s="4">
        <v>-25303000000</v>
      </c>
      <c r="E67" s="4">
        <v>-31767000000</v>
      </c>
      <c r="F67" s="4">
        <v>-44140000000</v>
      </c>
      <c r="G67" s="4">
        <v>-50857000000</v>
      </c>
    </row>
    <row r="68" spans="1:7">
      <c r="A68" t="s">
        <v>269</v>
      </c>
      <c r="B68" s="4">
        <v>12226000000</v>
      </c>
      <c r="C68" s="4">
        <v>10719000000</v>
      </c>
      <c r="D68" s="4">
        <v>12653000000</v>
      </c>
      <c r="E68" s="4">
        <v>14392000000</v>
      </c>
      <c r="F68" s="4">
        <v>15655000000</v>
      </c>
      <c r="G68" s="4">
        <v>38938000000</v>
      </c>
    </row>
    <row r="69" spans="1:7">
      <c r="A69" t="s">
        <v>270</v>
      </c>
      <c r="B69" s="4">
        <v>-2729000000</v>
      </c>
      <c r="C69" s="4">
        <v>-2098000000</v>
      </c>
      <c r="D69" s="4">
        <v>2172000000</v>
      </c>
      <c r="E69" s="4">
        <v>1858000000</v>
      </c>
      <c r="F69" s="4">
        <v>808000000</v>
      </c>
      <c r="G69" s="4">
        <v>32289000000</v>
      </c>
    </row>
    <row r="70" spans="1:7">
      <c r="A70" t="s">
        <v>271</v>
      </c>
      <c r="B70" s="4">
        <v>-456000000</v>
      </c>
      <c r="C70" s="4">
        <v>591000000</v>
      </c>
      <c r="D70" s="4">
        <v>-238000000</v>
      </c>
      <c r="E70" s="4">
        <v>-119000000</v>
      </c>
      <c r="F70" s="4">
        <v>455000000</v>
      </c>
      <c r="G70" s="4">
        <v>325000000</v>
      </c>
    </row>
    <row r="71" spans="1:7">
      <c r="A71" t="s">
        <v>272</v>
      </c>
      <c r="B71" s="4">
        <v>15411000000</v>
      </c>
      <c r="C71" s="4">
        <v>12226000000</v>
      </c>
      <c r="D71" s="4">
        <v>10719000000</v>
      </c>
      <c r="E71" s="4">
        <v>12653000000</v>
      </c>
      <c r="F71" s="4">
        <v>14392000000</v>
      </c>
      <c r="G71" s="4">
        <v>6324000000</v>
      </c>
    </row>
    <row r="72" spans="1:7">
      <c r="A72" t="s">
        <v>273</v>
      </c>
      <c r="B72" s="4">
        <v>0</v>
      </c>
      <c r="C72" s="5" t="s">
        <v>8</v>
      </c>
      <c r="D72" s="5" t="s">
        <v>8</v>
      </c>
      <c r="E72" s="5" t="s">
        <v>8</v>
      </c>
      <c r="F72" s="5" t="s">
        <v>8</v>
      </c>
      <c r="G72" s="5" t="s">
        <v>8</v>
      </c>
    </row>
    <row r="73" spans="1:7">
      <c r="A73" t="s">
        <v>274</v>
      </c>
      <c r="B73" s="5" t="s">
        <v>8</v>
      </c>
      <c r="C73" s="5" t="s">
        <v>8</v>
      </c>
      <c r="D73" s="5" t="s">
        <v>8</v>
      </c>
      <c r="E73" s="5" t="s">
        <v>8</v>
      </c>
      <c r="F73" s="5" t="s">
        <v>8</v>
      </c>
      <c r="G73" s="5" t="s">
        <v>8</v>
      </c>
    </row>
    <row r="74" spans="1:7">
      <c r="A74" t="s">
        <v>275</v>
      </c>
      <c r="B74" s="4">
        <v>-2729000000</v>
      </c>
      <c r="C74" s="4">
        <v>-2098000000</v>
      </c>
      <c r="D74" s="4">
        <v>2172000000</v>
      </c>
      <c r="E74" s="4">
        <v>1858000000</v>
      </c>
      <c r="F74" s="4">
        <v>808000000</v>
      </c>
      <c r="G74" s="4">
        <v>32289000000</v>
      </c>
    </row>
    <row r="75" spans="1:7">
      <c r="A75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C35A-AE43-E242-A1B0-7D6156CE65CC}">
  <dimension ref="A3:O51"/>
  <sheetViews>
    <sheetView showGridLines="0" topLeftCell="A13" zoomScale="140" zoomScaleNormal="140" workbookViewId="0">
      <selection activeCell="D81" sqref="D81"/>
    </sheetView>
  </sheetViews>
  <sheetFormatPr baseColWidth="10" defaultRowHeight="13"/>
  <cols>
    <col min="1" max="1" width="37.6640625" bestFit="1" customWidth="1"/>
    <col min="2" max="15" width="15.83203125" customWidth="1"/>
  </cols>
  <sheetData>
    <row r="3" spans="1:15">
      <c r="A3" s="9" t="s">
        <v>322</v>
      </c>
      <c r="B3" s="9" t="s">
        <v>406</v>
      </c>
      <c r="C3" s="9" t="s">
        <v>324</v>
      </c>
      <c r="D3" s="9" t="s">
        <v>325</v>
      </c>
      <c r="E3" s="9" t="s">
        <v>326</v>
      </c>
    </row>
    <row r="4" spans="1:15">
      <c r="A4" s="9" t="s">
        <v>407</v>
      </c>
      <c r="B4" s="9"/>
      <c r="C4" s="9"/>
      <c r="D4" s="9"/>
      <c r="E4" s="9"/>
    </row>
    <row r="5" spans="1:15">
      <c r="A5" s="9" t="s">
        <v>323</v>
      </c>
      <c r="E5" s="27"/>
    </row>
    <row r="6" spans="1:15">
      <c r="A6" s="9" t="s">
        <v>327</v>
      </c>
    </row>
    <row r="7" spans="1:15">
      <c r="A7" s="9" t="s">
        <v>328</v>
      </c>
    </row>
    <row r="8" spans="1:15">
      <c r="A8" s="9" t="s">
        <v>329</v>
      </c>
    </row>
    <row r="9" spans="1:15">
      <c r="A9" s="9" t="s">
        <v>338</v>
      </c>
    </row>
    <row r="14" spans="1:15">
      <c r="A14" s="13" t="s">
        <v>295</v>
      </c>
      <c r="B14" s="1">
        <v>2020</v>
      </c>
      <c r="C14" s="1">
        <v>2021</v>
      </c>
      <c r="D14" s="1">
        <v>2022</v>
      </c>
      <c r="E14" s="1">
        <v>2023</v>
      </c>
      <c r="F14" s="1">
        <v>2024</v>
      </c>
      <c r="G14" s="12" t="s">
        <v>279</v>
      </c>
      <c r="H14" s="12" t="s">
        <v>280</v>
      </c>
      <c r="I14" s="12" t="s">
        <v>281</v>
      </c>
      <c r="J14" s="12" t="s">
        <v>282</v>
      </c>
      <c r="K14" s="12" t="s">
        <v>283</v>
      </c>
      <c r="L14" s="12" t="s">
        <v>284</v>
      </c>
      <c r="M14" s="12" t="s">
        <v>285</v>
      </c>
      <c r="N14" s="12" t="s">
        <v>286</v>
      </c>
      <c r="O14" s="12" t="s">
        <v>287</v>
      </c>
    </row>
    <row r="15" spans="1:15">
      <c r="A15" s="14" t="s">
        <v>296</v>
      </c>
      <c r="B15" s="4">
        <v>126950000000</v>
      </c>
      <c r="C15" s="4">
        <v>140800000000</v>
      </c>
      <c r="D15" s="4">
        <v>176950000000</v>
      </c>
      <c r="E15" s="4">
        <v>232260000000</v>
      </c>
      <c r="F15" s="4">
        <v>290400000000</v>
      </c>
    </row>
    <row r="16" spans="1:15">
      <c r="A16" s="17" t="s">
        <v>290</v>
      </c>
      <c r="B16" s="18">
        <v>4.04</v>
      </c>
      <c r="C16" s="18">
        <v>10.91</v>
      </c>
      <c r="D16" s="18">
        <v>25.68</v>
      </c>
      <c r="E16" s="18">
        <v>31.26</v>
      </c>
      <c r="F16" s="18">
        <v>25.03</v>
      </c>
    </row>
    <row r="17" spans="1:15">
      <c r="A17" s="14" t="s">
        <v>7</v>
      </c>
      <c r="B17" s="4">
        <v>106010000000</v>
      </c>
      <c r="C17" s="4">
        <v>117140000000</v>
      </c>
      <c r="D17" s="4">
        <v>148510000000</v>
      </c>
      <c r="E17" s="4">
        <v>196500000000</v>
      </c>
      <c r="F17" s="4">
        <v>245880000000</v>
      </c>
    </row>
    <row r="18" spans="1:15">
      <c r="A18" s="17" t="s">
        <v>291</v>
      </c>
      <c r="B18" s="18">
        <v>83.51</v>
      </c>
      <c r="C18" s="18">
        <v>83.2</v>
      </c>
      <c r="D18" s="18">
        <v>83.92</v>
      </c>
      <c r="E18" s="18">
        <v>84.6</v>
      </c>
      <c r="F18" s="18">
        <v>84.67</v>
      </c>
    </row>
    <row r="19" spans="1:15">
      <c r="A19" s="14" t="s">
        <v>297</v>
      </c>
      <c r="B19" s="4">
        <v>54130000000</v>
      </c>
      <c r="C19" s="4">
        <v>58640000000</v>
      </c>
      <c r="D19" s="4">
        <v>74810000000</v>
      </c>
      <c r="E19" s="4">
        <v>102570000000</v>
      </c>
      <c r="F19" s="4">
        <v>128340000000</v>
      </c>
    </row>
    <row r="20" spans="1:15">
      <c r="A20" s="17" t="s">
        <v>292</v>
      </c>
      <c r="B20" s="19">
        <v>42.64</v>
      </c>
      <c r="C20" s="19">
        <v>41.65</v>
      </c>
      <c r="D20" s="19">
        <v>42.28</v>
      </c>
      <c r="E20" s="19">
        <v>44.16</v>
      </c>
      <c r="F20" s="19">
        <v>44.19</v>
      </c>
    </row>
    <row r="21" spans="1:15">
      <c r="A21" s="14" t="s">
        <v>298</v>
      </c>
      <c r="B21" s="4">
        <v>53180000000</v>
      </c>
      <c r="C21" s="4">
        <v>59140000000</v>
      </c>
      <c r="D21" s="4">
        <v>69200000000</v>
      </c>
      <c r="E21" s="4">
        <v>104150000000</v>
      </c>
      <c r="F21" s="4">
        <v>126990000000</v>
      </c>
    </row>
    <row r="22" spans="1:15">
      <c r="A22" s="17" t="s">
        <v>293</v>
      </c>
      <c r="B22" s="18">
        <v>41.89</v>
      </c>
      <c r="C22" s="18">
        <v>42</v>
      </c>
      <c r="D22" s="18">
        <v>39.11</v>
      </c>
      <c r="E22" s="18">
        <v>44.84</v>
      </c>
      <c r="F22" s="18">
        <v>43.73</v>
      </c>
    </row>
    <row r="23" spans="1:15">
      <c r="A23" s="14" t="s">
        <v>299</v>
      </c>
      <c r="B23" s="4">
        <v>58940000000</v>
      </c>
      <c r="C23" s="4">
        <v>64450000000</v>
      </c>
      <c r="D23" s="4">
        <v>75750000000</v>
      </c>
      <c r="E23" s="4">
        <v>111440000000</v>
      </c>
      <c r="F23" s="4">
        <v>135540000000</v>
      </c>
    </row>
    <row r="24" spans="1:15">
      <c r="A24" s="17" t="s">
        <v>294</v>
      </c>
      <c r="B24" s="18">
        <v>46.43</v>
      </c>
      <c r="C24" s="18">
        <v>45.77</v>
      </c>
      <c r="D24" s="18">
        <v>42.81</v>
      </c>
      <c r="E24" s="18">
        <v>47.98</v>
      </c>
      <c r="F24" s="18">
        <v>46.67</v>
      </c>
    </row>
    <row r="25" spans="1:15">
      <c r="A25" s="14" t="s">
        <v>300</v>
      </c>
      <c r="B25" s="4">
        <v>42140000000</v>
      </c>
      <c r="C25" s="4">
        <v>47760000000</v>
      </c>
      <c r="D25" s="4">
        <v>55530000000</v>
      </c>
      <c r="E25" s="4">
        <v>83680000000</v>
      </c>
      <c r="F25" s="4">
        <v>100990000000</v>
      </c>
    </row>
    <row r="26" spans="1:15">
      <c r="A26" s="17" t="s">
        <v>301</v>
      </c>
      <c r="B26" s="18">
        <v>33.19</v>
      </c>
      <c r="C26" s="18">
        <v>33.92</v>
      </c>
      <c r="D26" s="18">
        <v>31.38</v>
      </c>
      <c r="E26" s="18">
        <v>36.03</v>
      </c>
      <c r="F26" s="18">
        <v>34.78</v>
      </c>
    </row>
    <row r="27" spans="1:15">
      <c r="A27" s="14" t="s">
        <v>53</v>
      </c>
      <c r="B27" s="16">
        <v>9.0299999999999994</v>
      </c>
      <c r="C27" s="16">
        <v>10.4</v>
      </c>
      <c r="D27" s="16">
        <v>12.26</v>
      </c>
      <c r="E27" s="16">
        <v>18.670000000000002</v>
      </c>
      <c r="F27" s="16">
        <v>22.67</v>
      </c>
    </row>
    <row r="28" spans="1:15">
      <c r="A28" s="14" t="s">
        <v>55</v>
      </c>
      <c r="B28" s="16">
        <v>9.01</v>
      </c>
      <c r="C28" s="16">
        <v>10.37</v>
      </c>
      <c r="D28" s="16">
        <v>12.22</v>
      </c>
      <c r="E28" s="16">
        <v>18.62</v>
      </c>
      <c r="F28" s="16">
        <v>22.63</v>
      </c>
    </row>
    <row r="29" spans="1:15">
      <c r="A29" s="14" t="s">
        <v>302</v>
      </c>
      <c r="B29" s="16">
        <v>9.01</v>
      </c>
      <c r="C29" s="16">
        <v>10.37</v>
      </c>
      <c r="D29" s="16">
        <v>12.22</v>
      </c>
      <c r="E29" s="16">
        <v>18.62</v>
      </c>
      <c r="F29" s="16">
        <v>22.86</v>
      </c>
    </row>
    <row r="30" spans="1:15">
      <c r="A30" s="14" t="s">
        <v>303</v>
      </c>
      <c r="B30" s="16">
        <v>4.33</v>
      </c>
      <c r="C30" s="16">
        <v>4.57</v>
      </c>
      <c r="D30" s="16">
        <v>5.48</v>
      </c>
      <c r="E30" s="16">
        <v>7.11</v>
      </c>
      <c r="F30" s="16">
        <v>9.93</v>
      </c>
    </row>
    <row r="31" spans="1:15">
      <c r="A31" s="13" t="s">
        <v>304</v>
      </c>
      <c r="B31" s="1">
        <v>2020</v>
      </c>
      <c r="C31" s="1">
        <v>2021</v>
      </c>
      <c r="D31" s="1">
        <v>2022</v>
      </c>
      <c r="E31" s="1">
        <v>2023</v>
      </c>
      <c r="F31" s="1">
        <v>2024</v>
      </c>
      <c r="G31" s="12" t="s">
        <v>279</v>
      </c>
      <c r="H31" s="12" t="s">
        <v>280</v>
      </c>
      <c r="I31" s="12" t="s">
        <v>281</v>
      </c>
      <c r="J31" s="12" t="s">
        <v>282</v>
      </c>
      <c r="K31" s="12" t="s">
        <v>283</v>
      </c>
      <c r="L31" s="12" t="s">
        <v>284</v>
      </c>
      <c r="M31" s="12" t="s">
        <v>285</v>
      </c>
      <c r="N31" s="12" t="s">
        <v>286</v>
      </c>
      <c r="O31" s="12" t="s">
        <v>287</v>
      </c>
    </row>
    <row r="32" spans="1:15">
      <c r="A32" s="14" t="s">
        <v>65</v>
      </c>
      <c r="B32" s="4">
        <v>144920000000</v>
      </c>
      <c r="C32" s="4">
        <v>194510000000</v>
      </c>
      <c r="D32" s="4">
        <v>241260000000</v>
      </c>
      <c r="E32" s="4">
        <v>314490000000</v>
      </c>
      <c r="F32" s="4">
        <v>465800000000</v>
      </c>
    </row>
    <row r="33" spans="1:15">
      <c r="A33" s="14" t="s">
        <v>121</v>
      </c>
      <c r="B33" s="4">
        <v>81600000000</v>
      </c>
      <c r="C33" s="4">
        <v>123760000000</v>
      </c>
      <c r="D33" s="4">
        <v>157770000000</v>
      </c>
      <c r="E33" s="4">
        <v>207930000000</v>
      </c>
      <c r="F33" s="4">
        <v>322310000000</v>
      </c>
    </row>
    <row r="34" spans="1:15">
      <c r="A34" s="14" t="s">
        <v>305</v>
      </c>
      <c r="B34" s="4">
        <v>10360000000</v>
      </c>
      <c r="C34" s="4">
        <v>26650000000</v>
      </c>
      <c r="D34" s="4">
        <v>25780000000</v>
      </c>
      <c r="E34" s="4">
        <v>27010000000</v>
      </c>
      <c r="F34" s="4">
        <v>102790000000</v>
      </c>
    </row>
    <row r="35" spans="1:15">
      <c r="A35" s="14" t="s">
        <v>159</v>
      </c>
      <c r="B35" s="4">
        <v>63330000000</v>
      </c>
      <c r="C35" s="4">
        <v>70750000000</v>
      </c>
      <c r="D35" s="4">
        <v>83490000000</v>
      </c>
      <c r="E35" s="4">
        <v>106560000000</v>
      </c>
      <c r="F35" s="4">
        <v>143490000000</v>
      </c>
    </row>
    <row r="36" spans="1:15">
      <c r="A36" s="20" t="s">
        <v>321</v>
      </c>
      <c r="B36" s="23">
        <f>B34/B35</f>
        <v>0.16358755723985474</v>
      </c>
      <c r="C36" s="23">
        <f t="shared" ref="C36:F36" si="0">C34/C35</f>
        <v>0.37667844522968197</v>
      </c>
      <c r="D36" s="23">
        <f t="shared" si="0"/>
        <v>0.30877949455024556</v>
      </c>
      <c r="E36" s="23">
        <f t="shared" si="0"/>
        <v>0.25347222222222221</v>
      </c>
      <c r="F36" s="23">
        <f t="shared" si="0"/>
        <v>0.71635654052547215</v>
      </c>
    </row>
    <row r="37" spans="1:15">
      <c r="A37" s="14" t="s">
        <v>306</v>
      </c>
      <c r="B37" s="4">
        <v>12760000000</v>
      </c>
      <c r="C37" s="4">
        <v>10720000000</v>
      </c>
      <c r="D37" s="4">
        <v>12650000000</v>
      </c>
      <c r="E37" s="4">
        <v>14390000000</v>
      </c>
      <c r="F37" s="4">
        <v>15660000000</v>
      </c>
    </row>
    <row r="38" spans="1:15">
      <c r="A38" s="14" t="s">
        <v>307</v>
      </c>
      <c r="B38" s="4">
        <v>-4460000000</v>
      </c>
      <c r="C38" s="4">
        <v>-13920000000</v>
      </c>
      <c r="D38" s="4">
        <v>-12750000000</v>
      </c>
      <c r="E38" s="4">
        <v>-30010000000</v>
      </c>
      <c r="F38" s="4">
        <v>-56630000000</v>
      </c>
    </row>
    <row r="39" spans="1:15">
      <c r="A39" s="14" t="s">
        <v>308</v>
      </c>
      <c r="B39" s="4">
        <v>4700000000</v>
      </c>
      <c r="C39" s="4">
        <v>4620000000</v>
      </c>
      <c r="D39" s="4">
        <v>4500000000</v>
      </c>
      <c r="E39" s="4">
        <v>4460000000</v>
      </c>
      <c r="F39" s="4">
        <v>4440000000</v>
      </c>
    </row>
    <row r="40" spans="1:15">
      <c r="A40" s="14" t="s">
        <v>309</v>
      </c>
      <c r="B40" s="15">
        <v>13.47</v>
      </c>
      <c r="C40" s="15">
        <v>15.31</v>
      </c>
      <c r="D40" s="15">
        <v>18.55</v>
      </c>
      <c r="E40" s="15">
        <v>23.9</v>
      </c>
      <c r="F40" s="15">
        <v>32.31</v>
      </c>
    </row>
    <row r="41" spans="1:15">
      <c r="A41" s="14" t="s">
        <v>310</v>
      </c>
      <c r="B41" s="15">
        <v>0.16</v>
      </c>
      <c r="C41" s="15">
        <v>0.38</v>
      </c>
      <c r="D41" s="15">
        <v>0.31</v>
      </c>
      <c r="E41" s="15">
        <v>0.25</v>
      </c>
      <c r="F41" s="15">
        <v>0.72</v>
      </c>
    </row>
    <row r="42" spans="1:15">
      <c r="A42" s="13" t="s">
        <v>311</v>
      </c>
      <c r="B42" s="1">
        <v>2020</v>
      </c>
      <c r="C42" s="1">
        <v>2021</v>
      </c>
      <c r="D42" s="1">
        <v>2022</v>
      </c>
      <c r="E42" s="1">
        <v>2023</v>
      </c>
      <c r="F42" s="1">
        <v>2024</v>
      </c>
      <c r="G42" s="12" t="s">
        <v>279</v>
      </c>
      <c r="H42" s="12" t="s">
        <v>280</v>
      </c>
      <c r="I42" s="12" t="s">
        <v>281</v>
      </c>
      <c r="J42" s="12" t="s">
        <v>282</v>
      </c>
      <c r="K42" s="12" t="s">
        <v>283</v>
      </c>
      <c r="L42" s="12" t="s">
        <v>284</v>
      </c>
      <c r="M42" s="12" t="s">
        <v>285</v>
      </c>
      <c r="N42" s="12" t="s">
        <v>286</v>
      </c>
      <c r="O42" s="12" t="s">
        <v>287</v>
      </c>
    </row>
    <row r="43" spans="1:15">
      <c r="A43" s="20" t="s">
        <v>318</v>
      </c>
      <c r="B43" s="22"/>
      <c r="C43" s="22">
        <f t="shared" ref="C43:F43" si="1">(C44/B44)-1</f>
        <v>5.8710298363811253E-2</v>
      </c>
      <c r="D43" s="22">
        <f t="shared" si="1"/>
        <v>0.43436363636363629</v>
      </c>
      <c r="E43" s="22">
        <f t="shared" si="1"/>
        <v>0.38052985169222975</v>
      </c>
      <c r="F43" s="22">
        <f t="shared" si="1"/>
        <v>0.11073363327518138</v>
      </c>
    </row>
    <row r="44" spans="1:15">
      <c r="A44" s="14" t="s">
        <v>312</v>
      </c>
      <c r="B44" s="4">
        <v>51950000000</v>
      </c>
      <c r="C44" s="4">
        <v>55000000000</v>
      </c>
      <c r="D44" s="4">
        <v>78890000000</v>
      </c>
      <c r="E44" s="4">
        <v>108910000000</v>
      </c>
      <c r="F44" s="4">
        <v>120970000000</v>
      </c>
    </row>
    <row r="45" spans="1:15">
      <c r="A45" s="14" t="s">
        <v>313</v>
      </c>
      <c r="B45" s="4">
        <v>-22440000000</v>
      </c>
      <c r="C45" s="4">
        <v>-31610000000</v>
      </c>
      <c r="D45" s="4">
        <v>-24920000000</v>
      </c>
      <c r="E45" s="4">
        <v>-43890000000</v>
      </c>
      <c r="F45" s="4">
        <v>-128900000000</v>
      </c>
    </row>
    <row r="46" spans="1:15">
      <c r="A46" s="14" t="s">
        <v>314</v>
      </c>
      <c r="B46" s="4">
        <v>-32240000000</v>
      </c>
      <c r="C46" s="4">
        <v>-25490000000</v>
      </c>
      <c r="D46" s="4">
        <v>-51800000000</v>
      </c>
      <c r="E46" s="4">
        <v>-63160000000</v>
      </c>
      <c r="F46" s="4">
        <v>8740000000</v>
      </c>
    </row>
    <row r="47" spans="1:15">
      <c r="A47" s="20" t="s">
        <v>320</v>
      </c>
      <c r="B47" s="23"/>
      <c r="C47" s="23">
        <f t="shared" ref="C47:F47" si="2">(C48/B48)-1</f>
        <v>-0.66530797101449268</v>
      </c>
      <c r="D47" s="23">
        <f t="shared" si="2"/>
        <v>0.99594046008119075</v>
      </c>
      <c r="E47" s="23">
        <f t="shared" si="2"/>
        <v>1.6372881355932205</v>
      </c>
      <c r="F47" s="23">
        <f t="shared" si="2"/>
        <v>0.31902313624678658</v>
      </c>
    </row>
    <row r="48" spans="1:15">
      <c r="A48" s="14" t="s">
        <v>315</v>
      </c>
      <c r="B48" s="4">
        <v>22080000000</v>
      </c>
      <c r="C48" s="4">
        <v>7390000000</v>
      </c>
      <c r="D48" s="4">
        <v>14750000000</v>
      </c>
      <c r="E48" s="4">
        <v>38900000000</v>
      </c>
      <c r="F48" s="4">
        <v>51310000000</v>
      </c>
    </row>
    <row r="49" spans="1:6">
      <c r="A49" s="20" t="s">
        <v>319</v>
      </c>
      <c r="B49" s="23"/>
      <c r="C49" s="23">
        <f t="shared" ref="C49:F49" si="3">(C50/B50)-1</f>
        <v>0.64436002337814147</v>
      </c>
      <c r="D49" s="23">
        <f t="shared" si="3"/>
        <v>0.23458325928558743</v>
      </c>
      <c r="E49" s="23">
        <f t="shared" si="3"/>
        <v>0.18410824816467541</v>
      </c>
      <c r="F49" s="23">
        <f t="shared" si="3"/>
        <v>-7.4155117918793811E-3</v>
      </c>
    </row>
    <row r="50" spans="1:6">
      <c r="A50" s="14" t="s">
        <v>316</v>
      </c>
      <c r="B50" s="4">
        <v>34220000000</v>
      </c>
      <c r="C50" s="4">
        <v>56270000000</v>
      </c>
      <c r="D50" s="4">
        <v>69470000000</v>
      </c>
      <c r="E50" s="4">
        <v>82260000000</v>
      </c>
      <c r="F50" s="4">
        <v>81650000000</v>
      </c>
    </row>
    <row r="51" spans="1:6">
      <c r="A51" s="14" t="s">
        <v>317</v>
      </c>
      <c r="B51" s="4">
        <v>-2730000000</v>
      </c>
      <c r="C51" s="4">
        <v>-2100000000</v>
      </c>
      <c r="D51" s="4">
        <v>2170000000</v>
      </c>
      <c r="E51" s="4">
        <v>1860000000</v>
      </c>
      <c r="F51" s="4">
        <v>810000000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3F4A2-158C-9342-BF2F-55253D22A394}">
  <dimension ref="A1:N15"/>
  <sheetViews>
    <sheetView showGridLines="0" zoomScale="170" zoomScaleNormal="170" workbookViewId="0">
      <selection activeCell="G18" sqref="G18"/>
    </sheetView>
  </sheetViews>
  <sheetFormatPr baseColWidth="10" defaultRowHeight="13"/>
  <cols>
    <col min="1" max="1" width="48.6640625" bestFit="1" customWidth="1"/>
  </cols>
  <sheetData>
    <row r="1" spans="1:14">
      <c r="B1" s="153" t="s">
        <v>406</v>
      </c>
      <c r="C1" s="153" t="s">
        <v>324</v>
      </c>
      <c r="D1" s="153" t="s">
        <v>325</v>
      </c>
      <c r="E1" s="153" t="s">
        <v>326</v>
      </c>
    </row>
    <row r="2" spans="1:14">
      <c r="A2" s="9" t="s">
        <v>408</v>
      </c>
      <c r="B2" s="27">
        <f>C2</f>
        <v>0.1</v>
      </c>
      <c r="C2" s="27">
        <v>0.1</v>
      </c>
      <c r="D2" s="27">
        <v>0.08</v>
      </c>
      <c r="E2" s="27">
        <v>0.06</v>
      </c>
    </row>
    <row r="3" spans="1:14">
      <c r="A3" s="9" t="s">
        <v>409</v>
      </c>
      <c r="B3" s="27">
        <f>C3</f>
        <v>0.08</v>
      </c>
      <c r="C3" s="27">
        <v>0.08</v>
      </c>
      <c r="D3" s="27">
        <v>0.12</v>
      </c>
      <c r="E3" s="27">
        <v>0.15</v>
      </c>
    </row>
    <row r="4" spans="1:14">
      <c r="A4" s="9" t="s">
        <v>410</v>
      </c>
      <c r="B4" s="27">
        <f>D4</f>
        <v>0.01</v>
      </c>
      <c r="C4" s="27">
        <v>0.01</v>
      </c>
      <c r="D4" s="27">
        <v>0.01</v>
      </c>
      <c r="E4" s="147">
        <v>0.01</v>
      </c>
    </row>
    <row r="7" spans="1:14">
      <c r="A7" s="1"/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2" t="s">
        <v>279</v>
      </c>
      <c r="H7" s="12" t="s">
        <v>280</v>
      </c>
      <c r="I7" s="12" t="s">
        <v>281</v>
      </c>
      <c r="J7" s="12" t="s">
        <v>282</v>
      </c>
      <c r="K7" s="12" t="s">
        <v>283</v>
      </c>
      <c r="L7" s="12" t="s">
        <v>284</v>
      </c>
      <c r="M7" s="12" t="s">
        <v>285</v>
      </c>
      <c r="N7" s="12" t="s">
        <v>336</v>
      </c>
    </row>
    <row r="8" spans="1:14">
      <c r="A8" s="1"/>
      <c r="B8" s="1"/>
      <c r="C8" s="1"/>
      <c r="D8" s="1"/>
      <c r="E8" s="1"/>
      <c r="F8" s="1"/>
      <c r="G8" s="12"/>
      <c r="H8" s="12"/>
      <c r="I8" s="12"/>
      <c r="J8" s="12"/>
      <c r="K8" s="12"/>
      <c r="L8" s="12"/>
      <c r="M8" s="12"/>
      <c r="N8" s="12"/>
    </row>
    <row r="9" spans="1:14">
      <c r="A9" s="1"/>
      <c r="B9" s="1"/>
      <c r="C9" s="1"/>
      <c r="D9" s="1"/>
      <c r="E9" s="1"/>
      <c r="F9" s="1"/>
      <c r="G9" s="12"/>
      <c r="H9" s="12"/>
      <c r="I9" s="12"/>
      <c r="J9" s="12"/>
      <c r="K9" s="12"/>
      <c r="L9" s="12"/>
      <c r="M9" s="12"/>
      <c r="N9" s="12"/>
    </row>
    <row r="10" spans="1:14">
      <c r="A10" s="1"/>
      <c r="B10" s="1"/>
      <c r="C10" s="1"/>
      <c r="D10" s="1"/>
      <c r="E10" s="1"/>
      <c r="F10" s="1"/>
      <c r="G10" s="12"/>
      <c r="H10" s="12"/>
      <c r="I10" s="12"/>
      <c r="J10" s="12"/>
      <c r="K10" s="12"/>
      <c r="L10" s="12"/>
      <c r="M10" s="12"/>
      <c r="N10" s="12"/>
    </row>
    <row r="11" spans="1:14">
      <c r="A11" s="20" t="s">
        <v>407</v>
      </c>
      <c r="B11" s="21"/>
      <c r="C11" s="148">
        <f>(C12/B12)-1</f>
        <v>8.6046511627906996E-2</v>
      </c>
      <c r="D11" s="148">
        <f t="shared" ref="D11:F11" si="0">(D12/C12)-1</f>
        <v>0.19486081370449693</v>
      </c>
      <c r="E11" s="148">
        <f t="shared" si="0"/>
        <v>0.26881720430107525</v>
      </c>
      <c r="F11" s="148">
        <f t="shared" si="0"/>
        <v>0.39830508474576276</v>
      </c>
      <c r="G11" s="149">
        <f>$B$3</f>
        <v>0.08</v>
      </c>
      <c r="H11" s="149">
        <f t="shared" ref="H11:M11" si="1">$B$3</f>
        <v>0.08</v>
      </c>
      <c r="I11" s="149">
        <f t="shared" si="1"/>
        <v>0.08</v>
      </c>
      <c r="J11" s="149">
        <f t="shared" si="1"/>
        <v>0.08</v>
      </c>
      <c r="K11" s="149">
        <f t="shared" si="1"/>
        <v>0.08</v>
      </c>
      <c r="L11" s="149">
        <f t="shared" si="1"/>
        <v>0.08</v>
      </c>
      <c r="M11" s="149">
        <f t="shared" si="1"/>
        <v>0.08</v>
      </c>
      <c r="N11" s="150">
        <f>$B$4</f>
        <v>0.01</v>
      </c>
    </row>
    <row r="12" spans="1:14">
      <c r="A12" t="s">
        <v>59</v>
      </c>
      <c r="B12" s="2">
        <v>4.3</v>
      </c>
      <c r="C12" s="2">
        <v>4.67</v>
      </c>
      <c r="D12" s="2">
        <v>5.58</v>
      </c>
      <c r="E12" s="2">
        <v>7.08</v>
      </c>
      <c r="F12" s="2">
        <v>9.9</v>
      </c>
      <c r="G12" s="151">
        <f>F12 * (1+G11)</f>
        <v>10.692000000000002</v>
      </c>
      <c r="H12" s="151">
        <f t="shared" ref="H12:M12" si="2">G12 * (1+H11)</f>
        <v>11.547360000000003</v>
      </c>
      <c r="I12" s="151">
        <f t="shared" si="2"/>
        <v>12.471148800000003</v>
      </c>
      <c r="J12" s="151">
        <f t="shared" si="2"/>
        <v>13.468840704000005</v>
      </c>
      <c r="K12" s="151">
        <f t="shared" si="2"/>
        <v>14.546347960320006</v>
      </c>
      <c r="L12" s="151">
        <f t="shared" si="2"/>
        <v>15.710055797145607</v>
      </c>
      <c r="M12" s="151">
        <f t="shared" si="2"/>
        <v>16.966860260917258</v>
      </c>
      <c r="N12" s="3">
        <f>(M12*(1+$N$11))/($B$2 - $N$11)</f>
        <v>190.40587626140476</v>
      </c>
    </row>
    <row r="14" spans="1:14">
      <c r="A14" s="154" t="s">
        <v>411</v>
      </c>
      <c r="B14" s="156">
        <f>NPV($B$2, G12:N12)</f>
        <v>153.26491398736124</v>
      </c>
    </row>
    <row r="15" spans="1:14">
      <c r="A15" s="152" t="s">
        <v>418</v>
      </c>
      <c r="B15" s="15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20E66-A1FF-CF46-BC8A-A4A27834E0C4}">
  <dimension ref="A2:O17"/>
  <sheetViews>
    <sheetView showGridLines="0" zoomScale="160" zoomScaleNormal="160" workbookViewId="0">
      <selection activeCell="E23" sqref="E23"/>
    </sheetView>
  </sheetViews>
  <sheetFormatPr baseColWidth="10" defaultRowHeight="13"/>
  <cols>
    <col min="1" max="1" width="21.5" bestFit="1" customWidth="1"/>
    <col min="2" max="15" width="12.83203125" customWidth="1"/>
  </cols>
  <sheetData>
    <row r="2" spans="1:15">
      <c r="B2" s="153" t="s">
        <v>406</v>
      </c>
      <c r="C2" s="153" t="s">
        <v>324</v>
      </c>
      <c r="D2" s="153" t="s">
        <v>325</v>
      </c>
      <c r="E2" s="153" t="s">
        <v>326</v>
      </c>
      <c r="F2" s="153" t="s">
        <v>414</v>
      </c>
    </row>
    <row r="3" spans="1:15">
      <c r="A3" s="9" t="s">
        <v>408</v>
      </c>
      <c r="B3" s="27">
        <f>C3</f>
        <v>0.1</v>
      </c>
      <c r="C3" s="27">
        <v>0.1</v>
      </c>
      <c r="D3" s="27">
        <v>0.08</v>
      </c>
      <c r="E3" s="27">
        <v>0.06</v>
      </c>
    </row>
    <row r="4" spans="1:15">
      <c r="A4" s="9" t="s">
        <v>413</v>
      </c>
      <c r="B4" s="27">
        <f>C4</f>
        <v>0.08</v>
      </c>
      <c r="C4" s="27">
        <v>0.08</v>
      </c>
      <c r="D4" s="27">
        <v>0.12</v>
      </c>
      <c r="E4" s="27">
        <v>0.15</v>
      </c>
      <c r="F4" s="25">
        <f>AVERAGE(C10:E10)</f>
        <v>0.35435051027613479</v>
      </c>
    </row>
    <row r="5" spans="1:15">
      <c r="A5" s="9" t="s">
        <v>410</v>
      </c>
      <c r="B5" s="27">
        <f>D5</f>
        <v>0.01</v>
      </c>
      <c r="C5" s="27">
        <v>0.01</v>
      </c>
      <c r="D5" s="27">
        <v>0.01</v>
      </c>
      <c r="E5" s="147">
        <v>0.01</v>
      </c>
    </row>
    <row r="9" spans="1:15">
      <c r="B9" s="1">
        <v>2020</v>
      </c>
      <c r="C9" s="1">
        <v>2021</v>
      </c>
      <c r="D9" s="1">
        <v>2022</v>
      </c>
      <c r="E9" s="1">
        <v>2023</v>
      </c>
      <c r="F9" s="1">
        <v>2024</v>
      </c>
      <c r="G9" s="12" t="s">
        <v>279</v>
      </c>
      <c r="H9" s="12" t="s">
        <v>280</v>
      </c>
      <c r="I9" s="12" t="s">
        <v>281</v>
      </c>
      <c r="J9" s="12" t="s">
        <v>282</v>
      </c>
      <c r="K9" s="12" t="s">
        <v>283</v>
      </c>
      <c r="L9" s="12" t="s">
        <v>284</v>
      </c>
      <c r="M9" s="12" t="s">
        <v>285</v>
      </c>
      <c r="N9" s="12" t="s">
        <v>336</v>
      </c>
      <c r="O9" s="12"/>
    </row>
    <row r="10" spans="1:15">
      <c r="A10" s="20" t="s">
        <v>319</v>
      </c>
      <c r="B10" s="23"/>
      <c r="C10" s="23">
        <f t="shared" ref="C10:F10" si="0">(C11/B11)-1</f>
        <v>0.64436002337814147</v>
      </c>
      <c r="D10" s="23">
        <f t="shared" si="0"/>
        <v>0.23458325928558743</v>
      </c>
      <c r="E10" s="23">
        <f t="shared" si="0"/>
        <v>0.18410824816467541</v>
      </c>
      <c r="F10" s="23">
        <f t="shared" si="0"/>
        <v>-7.4155117918793811E-3</v>
      </c>
      <c r="G10" s="27">
        <f>$B$4</f>
        <v>0.08</v>
      </c>
      <c r="H10" s="27">
        <f t="shared" ref="H10:M11" si="1">$B$4</f>
        <v>0.08</v>
      </c>
      <c r="I10" s="27">
        <f t="shared" si="1"/>
        <v>0.08</v>
      </c>
      <c r="J10" s="27">
        <f t="shared" si="1"/>
        <v>0.08</v>
      </c>
      <c r="K10" s="27">
        <f t="shared" si="1"/>
        <v>0.08</v>
      </c>
      <c r="L10" s="27">
        <f t="shared" si="1"/>
        <v>0.08</v>
      </c>
      <c r="M10" s="27">
        <f t="shared" si="1"/>
        <v>0.08</v>
      </c>
      <c r="N10" s="27">
        <f>$B$5</f>
        <v>0.01</v>
      </c>
    </row>
    <row r="11" spans="1:15">
      <c r="A11" s="14" t="s">
        <v>316</v>
      </c>
      <c r="B11" s="4">
        <v>34220000000</v>
      </c>
      <c r="C11" s="4">
        <v>56270000000</v>
      </c>
      <c r="D11" s="4">
        <v>69470000000</v>
      </c>
      <c r="E11" s="4">
        <v>82260000000</v>
      </c>
      <c r="F11" s="4">
        <v>81650000000</v>
      </c>
      <c r="G11" s="5">
        <f>F11 * (1+G10)</f>
        <v>88182000000</v>
      </c>
      <c r="H11" s="5">
        <f t="shared" ref="H11:M11" si="2">G11 * (1+H10)</f>
        <v>95236560000</v>
      </c>
      <c r="I11" s="5">
        <f t="shared" si="2"/>
        <v>102855484800</v>
      </c>
      <c r="J11" s="5">
        <f t="shared" si="2"/>
        <v>111083923584</v>
      </c>
      <c r="K11" s="5">
        <f t="shared" si="2"/>
        <v>119970637470.72</v>
      </c>
      <c r="L11" s="5">
        <f t="shared" si="2"/>
        <v>129568288468.37761</v>
      </c>
      <c r="M11" s="5">
        <f t="shared" si="2"/>
        <v>139933751545.84784</v>
      </c>
      <c r="N11" s="5">
        <f>(M11*(1+$B$5))/($B$3 - $B$5)</f>
        <v>1570367656236.7366</v>
      </c>
    </row>
    <row r="13" spans="1:15">
      <c r="A13" s="154" t="s">
        <v>415</v>
      </c>
      <c r="B13" s="155">
        <f>NPV($B$3, $G$11:$N$11)</f>
        <v>1264048507784.6509</v>
      </c>
    </row>
    <row r="15" spans="1:15">
      <c r="A15" s="9" t="s">
        <v>411</v>
      </c>
      <c r="B15">
        <v>70</v>
      </c>
    </row>
    <row r="16" spans="1:15">
      <c r="A16" s="9" t="s">
        <v>416</v>
      </c>
      <c r="B16" s="4">
        <v>4446000000</v>
      </c>
    </row>
    <row r="17" spans="1:2">
      <c r="A17" s="154" t="s">
        <v>417</v>
      </c>
      <c r="B17" s="155">
        <f>$B$15*B16</f>
        <v>311220000000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95C0F-A14C-9C4E-A991-4795D8860AE5}">
  <dimension ref="A1:O81"/>
  <sheetViews>
    <sheetView topLeftCell="A6" zoomScale="160" zoomScaleNormal="160" workbookViewId="0">
      <selection activeCell="N4" sqref="N4"/>
    </sheetView>
  </sheetViews>
  <sheetFormatPr baseColWidth="10" defaultColWidth="13.6640625" defaultRowHeight="13"/>
  <cols>
    <col min="1" max="1" width="2" style="30" customWidth="1"/>
    <col min="2" max="2" width="2.1640625" style="30" customWidth="1"/>
    <col min="3" max="3" width="23.5" style="30" customWidth="1"/>
    <col min="4" max="4" width="10.5" style="30" customWidth="1"/>
    <col min="5" max="5" width="12.5" style="30" customWidth="1"/>
    <col min="6" max="6" width="14.33203125" style="30" customWidth="1"/>
    <col min="7" max="7" width="10.5" style="30" customWidth="1"/>
    <col min="8" max="8" width="11.1640625" style="30" customWidth="1"/>
    <col min="9" max="9" width="10.5" style="30" customWidth="1"/>
    <col min="10" max="10" width="14.83203125" style="30" customWidth="1"/>
    <col min="11" max="11" width="9.6640625" style="30" customWidth="1"/>
    <col min="12" max="16384" width="13.6640625" style="30"/>
  </cols>
  <sheetData>
    <row r="1" spans="1:15" ht="15" customHeight="1">
      <c r="A1" s="29"/>
      <c r="B1" s="29"/>
      <c r="C1" s="29"/>
      <c r="D1" s="29"/>
      <c r="E1" s="29"/>
      <c r="F1" s="29"/>
      <c r="G1" s="29"/>
      <c r="H1" s="29"/>
      <c r="I1" s="29"/>
      <c r="J1" s="29"/>
    </row>
    <row r="2" spans="1:15" ht="34.25" customHeight="1">
      <c r="A2" s="31" t="s">
        <v>339</v>
      </c>
      <c r="B2" s="31"/>
      <c r="C2" s="31"/>
      <c r="D2" s="32"/>
      <c r="E2" s="33"/>
      <c r="F2" s="33"/>
      <c r="G2" s="33"/>
      <c r="H2" s="33"/>
      <c r="I2" s="33"/>
      <c r="J2" s="33"/>
    </row>
    <row r="3" spans="1:15" ht="15" customHeight="1">
      <c r="A3" s="34"/>
      <c r="B3" s="34"/>
      <c r="C3" s="34"/>
      <c r="D3" s="35"/>
      <c r="E3" s="36"/>
      <c r="F3" s="36"/>
      <c r="G3" s="36"/>
      <c r="H3" s="36"/>
      <c r="I3" s="36"/>
      <c r="J3" s="36"/>
    </row>
    <row r="4" spans="1:15" ht="52.5" customHeight="1">
      <c r="A4" s="37" t="s">
        <v>340</v>
      </c>
      <c r="B4" s="37"/>
      <c r="C4" s="38"/>
      <c r="D4" s="39" t="s">
        <v>341</v>
      </c>
      <c r="E4" s="40" t="s">
        <v>342</v>
      </c>
      <c r="F4" s="40" t="s">
        <v>343</v>
      </c>
      <c r="G4" s="40" t="s">
        <v>344</v>
      </c>
      <c r="H4" s="40" t="s">
        <v>345</v>
      </c>
      <c r="I4" s="40" t="s">
        <v>346</v>
      </c>
      <c r="J4" s="41" t="s">
        <v>347</v>
      </c>
      <c r="K4" s="42"/>
      <c r="L4" s="42"/>
      <c r="M4" s="42"/>
      <c r="N4" s="42"/>
      <c r="O4" s="42"/>
    </row>
    <row r="5" spans="1:15" ht="15" customHeight="1">
      <c r="A5" s="43"/>
      <c r="B5" s="43"/>
      <c r="C5" s="44"/>
      <c r="D5" s="45"/>
      <c r="E5" s="46"/>
      <c r="F5" s="46"/>
      <c r="G5" s="47"/>
      <c r="H5" s="47"/>
      <c r="I5" s="47"/>
      <c r="J5" s="47"/>
      <c r="K5" s="48"/>
      <c r="L5" s="49"/>
      <c r="M5" s="49"/>
      <c r="N5" s="49"/>
      <c r="O5" s="49"/>
    </row>
    <row r="6" spans="1:15" ht="26" customHeight="1">
      <c r="A6" s="50" t="s">
        <v>348</v>
      </c>
      <c r="B6" s="50"/>
      <c r="C6" s="51"/>
      <c r="D6" s="52"/>
      <c r="E6" s="53"/>
      <c r="F6" s="53"/>
      <c r="G6" s="54"/>
      <c r="H6" s="54"/>
      <c r="I6" s="54"/>
      <c r="J6" s="54"/>
    </row>
    <row r="7" spans="1:15" ht="15" customHeight="1">
      <c r="A7" s="55"/>
      <c r="B7" s="56" t="s">
        <v>349</v>
      </c>
      <c r="C7" s="57"/>
      <c r="D7" s="58">
        <v>33879</v>
      </c>
      <c r="E7" s="59">
        <v>23143</v>
      </c>
      <c r="F7" s="59">
        <v>10736</v>
      </c>
      <c r="G7" s="60">
        <v>5189</v>
      </c>
      <c r="H7" s="60">
        <v>2919</v>
      </c>
      <c r="I7" s="60">
        <v>884</v>
      </c>
      <c r="J7" s="60">
        <v>1744</v>
      </c>
    </row>
    <row r="8" spans="1:15" ht="15" customHeight="1">
      <c r="A8" s="55"/>
      <c r="B8" s="56" t="s">
        <v>350</v>
      </c>
      <c r="C8" s="57"/>
      <c r="D8" s="61">
        <v>0.11</v>
      </c>
      <c r="E8" s="62">
        <v>0.11</v>
      </c>
      <c r="F8" s="62">
        <v>0.1</v>
      </c>
      <c r="G8" s="63">
        <v>0.02</v>
      </c>
      <c r="H8" s="63">
        <v>0.19</v>
      </c>
      <c r="I8" s="63">
        <v>7.0000000000000007E-2</v>
      </c>
      <c r="J8" s="63">
        <v>0.27</v>
      </c>
    </row>
    <row r="9" spans="1:15" ht="15" customHeight="1">
      <c r="A9" s="54"/>
      <c r="B9" s="55"/>
      <c r="C9" s="64" t="s">
        <v>351</v>
      </c>
      <c r="D9" s="65">
        <v>32721</v>
      </c>
      <c r="E9" s="66">
        <v>22869</v>
      </c>
      <c r="F9" s="66">
        <v>9852</v>
      </c>
      <c r="G9" s="67">
        <v>4938</v>
      </c>
      <c r="H9" s="67">
        <v>2574</v>
      </c>
      <c r="I9" s="67">
        <v>830</v>
      </c>
      <c r="J9" s="67">
        <v>1510</v>
      </c>
    </row>
    <row r="10" spans="1:15" ht="15" customHeight="1">
      <c r="A10" s="54"/>
      <c r="B10" s="55"/>
      <c r="C10" s="64" t="s">
        <v>350</v>
      </c>
      <c r="D10" s="68">
        <v>0.15</v>
      </c>
      <c r="E10" s="69">
        <v>0.17</v>
      </c>
      <c r="F10" s="69">
        <v>0.12</v>
      </c>
      <c r="G10" s="70">
        <v>0.02</v>
      </c>
      <c r="H10" s="70">
        <v>0.14000000000000001</v>
      </c>
      <c r="I10" s="70">
        <v>0.15</v>
      </c>
      <c r="J10" s="63">
        <v>0.56000000000000005</v>
      </c>
    </row>
    <row r="11" spans="1:15" ht="15" customHeight="1">
      <c r="A11" s="54"/>
      <c r="B11" s="55"/>
      <c r="C11" s="64" t="s">
        <v>352</v>
      </c>
      <c r="D11" s="65">
        <v>1158</v>
      </c>
      <c r="E11" s="66">
        <v>274</v>
      </c>
      <c r="F11" s="66">
        <v>884</v>
      </c>
      <c r="G11" s="67">
        <v>251</v>
      </c>
      <c r="H11" s="67">
        <v>345</v>
      </c>
      <c r="I11" s="67">
        <v>54</v>
      </c>
      <c r="J11" s="67">
        <v>234</v>
      </c>
    </row>
    <row r="12" spans="1:15" ht="15" customHeight="1">
      <c r="A12" s="54"/>
      <c r="B12" s="55"/>
      <c r="C12" s="64" t="s">
        <v>350</v>
      </c>
      <c r="D12" s="68">
        <v>-0.46</v>
      </c>
      <c r="E12" s="69">
        <v>-0.78</v>
      </c>
      <c r="F12" s="69">
        <v>-0.06</v>
      </c>
      <c r="G12" s="70">
        <v>-0.01</v>
      </c>
      <c r="H12" s="70">
        <v>0.75</v>
      </c>
      <c r="I12" s="70">
        <v>-0.5</v>
      </c>
      <c r="J12" s="70">
        <v>-0.42</v>
      </c>
    </row>
    <row r="13" spans="1:15" ht="15" customHeight="1">
      <c r="A13" s="54"/>
      <c r="B13" s="56" t="s">
        <v>353</v>
      </c>
      <c r="C13" s="57"/>
      <c r="D13" s="58">
        <v>5695</v>
      </c>
      <c r="E13" s="59">
        <v>2409</v>
      </c>
      <c r="F13" s="59">
        <v>3286</v>
      </c>
      <c r="G13" s="60">
        <v>1881</v>
      </c>
      <c r="H13" s="60">
        <v>527</v>
      </c>
      <c r="I13" s="60">
        <v>821</v>
      </c>
      <c r="J13" s="60">
        <v>57</v>
      </c>
    </row>
    <row r="14" spans="1:15" ht="15" customHeight="1">
      <c r="A14" s="54"/>
      <c r="B14" s="71" t="s">
        <v>350</v>
      </c>
      <c r="C14" s="72"/>
      <c r="D14" s="73">
        <v>0.13</v>
      </c>
      <c r="E14" s="74">
        <v>0</v>
      </c>
      <c r="F14" s="74">
        <v>0.25</v>
      </c>
      <c r="G14" s="75">
        <v>0.36</v>
      </c>
      <c r="H14" s="75">
        <v>0.01</v>
      </c>
      <c r="I14" s="75">
        <v>0.23</v>
      </c>
      <c r="J14" s="75">
        <v>0.05</v>
      </c>
    </row>
    <row r="15" spans="1:15" ht="15" customHeight="1">
      <c r="A15" s="76"/>
      <c r="B15" s="77" t="s">
        <v>354</v>
      </c>
      <c r="C15" s="78"/>
      <c r="D15" s="79">
        <v>39574</v>
      </c>
      <c r="E15" s="80">
        <v>25552</v>
      </c>
      <c r="F15" s="80">
        <v>14022</v>
      </c>
      <c r="G15" s="81">
        <v>7070</v>
      </c>
      <c r="H15" s="81">
        <v>3446</v>
      </c>
      <c r="I15" s="81">
        <v>1705</v>
      </c>
      <c r="J15" s="81">
        <v>1801</v>
      </c>
    </row>
    <row r="16" spans="1:15" ht="15" customHeight="1">
      <c r="A16" s="76"/>
      <c r="B16" s="50" t="s">
        <v>350</v>
      </c>
      <c r="C16" s="51"/>
      <c r="D16" s="82">
        <v>0.11</v>
      </c>
      <c r="E16" s="83">
        <v>0.1</v>
      </c>
      <c r="F16" s="83">
        <v>0.13</v>
      </c>
      <c r="G16" s="84">
        <v>0.09</v>
      </c>
      <c r="H16" s="84">
        <v>0.16</v>
      </c>
      <c r="I16" s="84">
        <v>0.14000000000000001</v>
      </c>
      <c r="J16" s="84">
        <v>0.26</v>
      </c>
    </row>
    <row r="17" spans="1:10" ht="15" customHeight="1">
      <c r="A17" s="54"/>
      <c r="B17" s="56" t="s">
        <v>355</v>
      </c>
      <c r="C17" s="57"/>
      <c r="D17" s="58">
        <v>5388</v>
      </c>
      <c r="E17" s="59">
        <v>1789</v>
      </c>
      <c r="F17" s="59">
        <v>3599</v>
      </c>
      <c r="G17" s="60">
        <v>1560</v>
      </c>
      <c r="H17" s="60">
        <v>865</v>
      </c>
      <c r="I17" s="60">
        <v>339</v>
      </c>
      <c r="J17" s="60">
        <v>835</v>
      </c>
    </row>
    <row r="18" spans="1:10" ht="15" customHeight="1">
      <c r="A18" s="54"/>
      <c r="B18" s="56" t="s">
        <v>350</v>
      </c>
      <c r="C18" s="57"/>
      <c r="D18" s="61">
        <v>0.03</v>
      </c>
      <c r="E18" s="62">
        <v>0.04</v>
      </c>
      <c r="F18" s="62">
        <v>0.03</v>
      </c>
      <c r="G18" s="63">
        <v>-0.02</v>
      </c>
      <c r="H18" s="63">
        <v>0.04</v>
      </c>
      <c r="I18" s="63">
        <v>-0.06</v>
      </c>
      <c r="J18" s="63">
        <v>0.16</v>
      </c>
    </row>
    <row r="19" spans="1:10" ht="15" customHeight="1">
      <c r="A19" s="85"/>
      <c r="B19" s="86"/>
      <c r="C19" s="64" t="s">
        <v>356</v>
      </c>
      <c r="D19" s="65">
        <v>59</v>
      </c>
      <c r="E19" s="66">
        <v>0</v>
      </c>
      <c r="F19" s="66">
        <v>59</v>
      </c>
      <c r="G19" s="67">
        <v>13</v>
      </c>
      <c r="H19" s="67">
        <v>0</v>
      </c>
      <c r="I19" s="67">
        <v>2</v>
      </c>
      <c r="J19" s="67">
        <v>44</v>
      </c>
    </row>
    <row r="20" spans="1:10" ht="15" customHeight="1">
      <c r="A20" s="85"/>
      <c r="B20" s="86"/>
      <c r="C20" s="64" t="s">
        <v>350</v>
      </c>
      <c r="D20" s="65">
        <v>0</v>
      </c>
      <c r="E20" s="66">
        <v>0</v>
      </c>
      <c r="F20" s="66">
        <v>0</v>
      </c>
      <c r="G20" s="67">
        <v>0</v>
      </c>
      <c r="H20" s="67">
        <v>0</v>
      </c>
      <c r="I20" s="67">
        <v>0</v>
      </c>
      <c r="J20" s="67">
        <v>0</v>
      </c>
    </row>
    <row r="21" spans="1:10" ht="15" customHeight="1">
      <c r="A21" s="54"/>
      <c r="B21" s="54"/>
      <c r="C21" s="64" t="s">
        <v>357</v>
      </c>
      <c r="D21" s="65">
        <v>3577</v>
      </c>
      <c r="E21" s="66">
        <v>1700</v>
      </c>
      <c r="F21" s="66">
        <v>1877</v>
      </c>
      <c r="G21" s="67">
        <v>863</v>
      </c>
      <c r="H21" s="67">
        <v>520</v>
      </c>
      <c r="I21" s="67">
        <v>218</v>
      </c>
      <c r="J21" s="67">
        <v>276</v>
      </c>
    </row>
    <row r="22" spans="1:10" ht="15" customHeight="1">
      <c r="A22" s="54"/>
      <c r="B22" s="54"/>
      <c r="C22" s="64" t="s">
        <v>350</v>
      </c>
      <c r="D22" s="68">
        <v>0.27</v>
      </c>
      <c r="E22" s="69">
        <v>0.78</v>
      </c>
      <c r="F22" s="69">
        <v>0.02</v>
      </c>
      <c r="G22" s="70">
        <v>0.01</v>
      </c>
      <c r="H22" s="70">
        <v>0.06</v>
      </c>
      <c r="I22" s="70">
        <v>-0.03</v>
      </c>
      <c r="J22" s="70">
        <v>0</v>
      </c>
    </row>
    <row r="23" spans="1:10" ht="15" customHeight="1">
      <c r="A23" s="54"/>
      <c r="B23" s="54"/>
      <c r="C23" s="64" t="s">
        <v>358</v>
      </c>
      <c r="D23" s="65">
        <v>1209</v>
      </c>
      <c r="E23" s="66">
        <v>89</v>
      </c>
      <c r="F23" s="66">
        <v>1120</v>
      </c>
      <c r="G23" s="67">
        <v>482</v>
      </c>
      <c r="H23" s="67">
        <v>88</v>
      </c>
      <c r="I23" s="67">
        <v>89</v>
      </c>
      <c r="J23" s="67">
        <v>461</v>
      </c>
    </row>
    <row r="24" spans="1:10" ht="15" customHeight="1">
      <c r="A24" s="54"/>
      <c r="B24" s="54"/>
      <c r="C24" s="64" t="s">
        <v>350</v>
      </c>
      <c r="D24" s="68">
        <v>7.0000000000000007E-2</v>
      </c>
      <c r="E24" s="69">
        <v>-0.09</v>
      </c>
      <c r="F24" s="69">
        <v>0.09</v>
      </c>
      <c r="G24" s="70">
        <v>-0.01</v>
      </c>
      <c r="H24" s="70">
        <v>-0.13</v>
      </c>
      <c r="I24" s="70">
        <v>-0.16</v>
      </c>
      <c r="J24" s="87">
        <v>0.4</v>
      </c>
    </row>
    <row r="25" spans="1:10" ht="15" customHeight="1">
      <c r="A25" s="54"/>
      <c r="B25" s="54"/>
      <c r="C25" s="64" t="s">
        <v>359</v>
      </c>
      <c r="D25" s="65">
        <v>543</v>
      </c>
      <c r="E25" s="66">
        <v>0</v>
      </c>
      <c r="F25" s="66">
        <v>543</v>
      </c>
      <c r="G25" s="67">
        <v>202</v>
      </c>
      <c r="H25" s="67">
        <v>257</v>
      </c>
      <c r="I25" s="67">
        <v>30</v>
      </c>
      <c r="J25" s="67">
        <v>54</v>
      </c>
    </row>
    <row r="26" spans="1:10" ht="15" customHeight="1">
      <c r="A26" s="54"/>
      <c r="B26" s="54"/>
      <c r="C26" s="64" t="s">
        <v>350</v>
      </c>
      <c r="D26" s="68">
        <v>-0.57999999999999996</v>
      </c>
      <c r="E26" s="69">
        <v>-1</v>
      </c>
      <c r="F26" s="69">
        <v>-0.15</v>
      </c>
      <c r="G26" s="70">
        <v>-0.2</v>
      </c>
      <c r="H26" s="70">
        <v>0.06</v>
      </c>
      <c r="I26" s="70">
        <v>0.03</v>
      </c>
      <c r="J26" s="70">
        <v>-0.52</v>
      </c>
    </row>
    <row r="27" spans="1:10" ht="15" customHeight="1">
      <c r="A27" s="54"/>
      <c r="B27" s="56" t="s">
        <v>360</v>
      </c>
      <c r="C27" s="57"/>
      <c r="D27" s="58">
        <v>2813</v>
      </c>
      <c r="E27" s="59">
        <v>137</v>
      </c>
      <c r="F27" s="59">
        <v>2676</v>
      </c>
      <c r="G27" s="60">
        <v>240</v>
      </c>
      <c r="H27" s="60">
        <v>543</v>
      </c>
      <c r="I27" s="60">
        <v>494</v>
      </c>
      <c r="J27" s="60">
        <v>1399</v>
      </c>
    </row>
    <row r="28" spans="1:10" ht="15" customHeight="1">
      <c r="A28" s="54"/>
      <c r="B28" s="56" t="s">
        <v>350</v>
      </c>
      <c r="C28" s="57"/>
      <c r="D28" s="61">
        <v>-7.0000000000000007E-2</v>
      </c>
      <c r="E28" s="62">
        <v>-0.33</v>
      </c>
      <c r="F28" s="62">
        <v>-0.05</v>
      </c>
      <c r="G28" s="63">
        <v>-0.1</v>
      </c>
      <c r="H28" s="63">
        <v>-0.02</v>
      </c>
      <c r="I28" s="63">
        <v>-0.14000000000000001</v>
      </c>
      <c r="J28" s="63">
        <v>-0.02</v>
      </c>
    </row>
    <row r="29" spans="1:10" ht="15" customHeight="1">
      <c r="A29" s="54"/>
      <c r="B29" s="54"/>
      <c r="C29" s="64" t="s">
        <v>361</v>
      </c>
      <c r="D29" s="65">
        <v>1432</v>
      </c>
      <c r="E29" s="66">
        <v>0</v>
      </c>
      <c r="F29" s="66">
        <v>1432</v>
      </c>
      <c r="G29" s="67">
        <v>57</v>
      </c>
      <c r="H29" s="67">
        <v>219</v>
      </c>
      <c r="I29" s="67">
        <v>299</v>
      </c>
      <c r="J29" s="67">
        <v>857</v>
      </c>
    </row>
    <row r="30" spans="1:10" ht="15" customHeight="1">
      <c r="A30" s="54"/>
      <c r="B30" s="54"/>
      <c r="C30" s="64" t="s">
        <v>350</v>
      </c>
      <c r="D30" s="68">
        <v>0.12</v>
      </c>
      <c r="E30" s="69">
        <v>0</v>
      </c>
      <c r="F30" s="69">
        <v>0.12</v>
      </c>
      <c r="G30" s="70">
        <v>0.24</v>
      </c>
      <c r="H30" s="70">
        <v>0.31</v>
      </c>
      <c r="I30" s="70">
        <v>-0.1</v>
      </c>
      <c r="J30" s="70">
        <v>0.17</v>
      </c>
    </row>
    <row r="31" spans="1:10" ht="15" customHeight="1">
      <c r="A31" s="54"/>
      <c r="B31" s="54"/>
      <c r="C31" s="64" t="s">
        <v>362</v>
      </c>
      <c r="D31" s="65">
        <v>1381</v>
      </c>
      <c r="E31" s="66">
        <v>137</v>
      </c>
      <c r="F31" s="66">
        <v>1244</v>
      </c>
      <c r="G31" s="67">
        <v>183</v>
      </c>
      <c r="H31" s="67">
        <v>324</v>
      </c>
      <c r="I31" s="67">
        <v>195</v>
      </c>
      <c r="J31" s="67">
        <v>542</v>
      </c>
    </row>
    <row r="32" spans="1:10" ht="15" customHeight="1">
      <c r="A32" s="54"/>
      <c r="B32" s="54"/>
      <c r="C32" s="64" t="s">
        <v>350</v>
      </c>
      <c r="D32" s="68">
        <v>-0.21</v>
      </c>
      <c r="E32" s="69">
        <v>-0.33</v>
      </c>
      <c r="F32" s="69">
        <v>-0.2</v>
      </c>
      <c r="G32" s="70">
        <v>-0.17</v>
      </c>
      <c r="H32" s="70">
        <v>-0.17</v>
      </c>
      <c r="I32" s="70">
        <v>-0.18</v>
      </c>
      <c r="J32" s="70">
        <v>-0.22</v>
      </c>
    </row>
    <row r="33" spans="1:15" ht="15" customHeight="1">
      <c r="A33" s="54"/>
      <c r="B33" s="56" t="s">
        <v>363</v>
      </c>
      <c r="C33" s="57"/>
      <c r="D33" s="58">
        <v>5052</v>
      </c>
      <c r="E33" s="59">
        <v>2433</v>
      </c>
      <c r="F33" s="59">
        <v>2619</v>
      </c>
      <c r="G33" s="60">
        <v>1153</v>
      </c>
      <c r="H33" s="60">
        <v>789</v>
      </c>
      <c r="I33" s="60">
        <v>290</v>
      </c>
      <c r="J33" s="60">
        <v>387</v>
      </c>
    </row>
    <row r="34" spans="1:15" ht="15" customHeight="1">
      <c r="A34" s="54"/>
      <c r="B34" s="56" t="s">
        <v>350</v>
      </c>
      <c r="C34" s="57"/>
      <c r="D34" s="61">
        <v>0.1</v>
      </c>
      <c r="E34" s="62">
        <v>0.31</v>
      </c>
      <c r="F34" s="62">
        <v>-0.05</v>
      </c>
      <c r="G34" s="63">
        <v>-0.04</v>
      </c>
      <c r="H34" s="63">
        <v>0.02</v>
      </c>
      <c r="I34" s="63">
        <v>0</v>
      </c>
      <c r="J34" s="63">
        <v>-0.19</v>
      </c>
    </row>
    <row r="35" spans="1:15" ht="15" customHeight="1">
      <c r="A35" s="54"/>
      <c r="B35" s="54"/>
      <c r="C35" s="64" t="s">
        <v>364</v>
      </c>
      <c r="D35" s="65">
        <v>834</v>
      </c>
      <c r="E35" s="66">
        <v>406</v>
      </c>
      <c r="F35" s="66">
        <v>428</v>
      </c>
      <c r="G35" s="67">
        <v>312</v>
      </c>
      <c r="H35" s="67">
        <v>62</v>
      </c>
      <c r="I35" s="67">
        <v>54</v>
      </c>
      <c r="J35" s="67">
        <v>0</v>
      </c>
    </row>
    <row r="36" spans="1:15" ht="15" customHeight="1">
      <c r="A36" s="54"/>
      <c r="B36" s="54"/>
      <c r="C36" s="64" t="s">
        <v>350</v>
      </c>
      <c r="D36" s="68">
        <v>0.44</v>
      </c>
      <c r="E36" s="69">
        <v>1.2</v>
      </c>
      <c r="F36" s="69">
        <v>0.09</v>
      </c>
      <c r="G36" s="70">
        <v>0.03</v>
      </c>
      <c r="H36" s="70">
        <v>0.49</v>
      </c>
      <c r="I36" s="70">
        <v>0.15</v>
      </c>
      <c r="J36" s="67">
        <v>0</v>
      </c>
    </row>
    <row r="37" spans="1:15" ht="15" customHeight="1">
      <c r="A37" s="54"/>
      <c r="B37" s="54"/>
      <c r="C37" s="64" t="s">
        <v>365</v>
      </c>
      <c r="D37" s="65">
        <v>4218</v>
      </c>
      <c r="E37" s="66">
        <v>2027</v>
      </c>
      <c r="F37" s="66">
        <v>2191</v>
      </c>
      <c r="G37" s="67">
        <v>841</v>
      </c>
      <c r="H37" s="67">
        <v>727</v>
      </c>
      <c r="I37" s="67">
        <v>236</v>
      </c>
      <c r="J37" s="67">
        <v>387</v>
      </c>
    </row>
    <row r="38" spans="1:15" ht="15" customHeight="1">
      <c r="A38" s="54"/>
      <c r="B38" s="54"/>
      <c r="C38" s="64" t="s">
        <v>350</v>
      </c>
      <c r="D38" s="68">
        <v>0.05</v>
      </c>
      <c r="E38" s="69">
        <v>0.21</v>
      </c>
      <c r="F38" s="69">
        <v>-7.0000000000000007E-2</v>
      </c>
      <c r="G38" s="70">
        <v>-0.06</v>
      </c>
      <c r="H38" s="70">
        <v>-0.01</v>
      </c>
      <c r="I38" s="70">
        <v>-0.02</v>
      </c>
      <c r="J38" s="70">
        <v>-0.19</v>
      </c>
    </row>
    <row r="39" spans="1:15" ht="15" customHeight="1">
      <c r="A39" s="54"/>
      <c r="B39" s="56" t="s">
        <v>366</v>
      </c>
      <c r="C39" s="57"/>
      <c r="D39" s="58">
        <v>1744</v>
      </c>
      <c r="E39" s="59">
        <v>334</v>
      </c>
      <c r="F39" s="59">
        <v>1410</v>
      </c>
      <c r="G39" s="60">
        <v>190</v>
      </c>
      <c r="H39" s="60">
        <v>714</v>
      </c>
      <c r="I39" s="60">
        <v>281</v>
      </c>
      <c r="J39" s="60">
        <v>225</v>
      </c>
    </row>
    <row r="40" spans="1:15" ht="15" customHeight="1">
      <c r="A40" s="88"/>
      <c r="B40" s="71" t="s">
        <v>350</v>
      </c>
      <c r="C40" s="72"/>
      <c r="D40" s="73">
        <v>0.02</v>
      </c>
      <c r="E40" s="74">
        <v>-0.09</v>
      </c>
      <c r="F40" s="74">
        <v>0.05</v>
      </c>
      <c r="G40" s="75">
        <v>-0.16</v>
      </c>
      <c r="H40" s="75">
        <v>0.06</v>
      </c>
      <c r="I40" s="75">
        <v>0.2</v>
      </c>
      <c r="J40" s="75">
        <v>0.06</v>
      </c>
    </row>
    <row r="41" spans="1:15" ht="15" customHeight="1">
      <c r="A41" s="89"/>
      <c r="B41" s="77" t="s">
        <v>367</v>
      </c>
      <c r="C41" s="78"/>
      <c r="D41" s="79">
        <v>14997</v>
      </c>
      <c r="E41" s="80">
        <v>4693</v>
      </c>
      <c r="F41" s="80">
        <v>10304</v>
      </c>
      <c r="G41" s="81">
        <v>3143</v>
      </c>
      <c r="H41" s="81">
        <v>2911</v>
      </c>
      <c r="I41" s="81">
        <v>1404</v>
      </c>
      <c r="J41" s="81">
        <v>2846</v>
      </c>
      <c r="L41" s="90"/>
      <c r="M41" s="90"/>
      <c r="N41" s="90"/>
      <c r="O41" s="90"/>
    </row>
    <row r="42" spans="1:15" ht="15" customHeight="1">
      <c r="A42" s="91"/>
      <c r="B42" s="50" t="s">
        <v>350</v>
      </c>
      <c r="C42" s="51"/>
      <c r="D42" s="82">
        <v>0.03</v>
      </c>
      <c r="E42" s="83">
        <v>0.13</v>
      </c>
      <c r="F42" s="83">
        <v>-0.01</v>
      </c>
      <c r="G42" s="84">
        <v>-0.04</v>
      </c>
      <c r="H42" s="84">
        <v>0.03</v>
      </c>
      <c r="I42" s="84">
        <v>-0.03</v>
      </c>
      <c r="J42" s="84">
        <v>0</v>
      </c>
    </row>
    <row r="43" spans="1:15" ht="15" customHeight="1">
      <c r="A43" s="54"/>
      <c r="B43" s="92" t="s">
        <v>368</v>
      </c>
      <c r="C43" s="93"/>
      <c r="D43" s="58">
        <v>473</v>
      </c>
      <c r="E43" s="59">
        <v>41</v>
      </c>
      <c r="F43" s="59">
        <v>432</v>
      </c>
      <c r="G43" s="60">
        <v>132</v>
      </c>
      <c r="H43" s="60">
        <v>71</v>
      </c>
      <c r="I43" s="60">
        <v>70</v>
      </c>
      <c r="J43" s="60">
        <v>159</v>
      </c>
    </row>
    <row r="44" spans="1:15" ht="15" customHeight="1">
      <c r="A44" s="88"/>
      <c r="B44" s="71" t="s">
        <v>350</v>
      </c>
      <c r="C44" s="72"/>
      <c r="D44" s="73">
        <v>-0.2</v>
      </c>
      <c r="E44" s="74">
        <v>-0.33</v>
      </c>
      <c r="F44" s="74">
        <v>-0.19</v>
      </c>
      <c r="G44" s="75">
        <v>-7.0000000000000007E-2</v>
      </c>
      <c r="H44" s="75">
        <v>0</v>
      </c>
      <c r="I44" s="75">
        <v>0.06</v>
      </c>
      <c r="J44" s="75">
        <v>-0.37</v>
      </c>
    </row>
    <row r="45" spans="1:15" ht="15" customHeight="1">
      <c r="A45" s="89"/>
      <c r="B45" s="77" t="s">
        <v>369</v>
      </c>
      <c r="C45" s="78"/>
      <c r="D45" s="79">
        <v>55044</v>
      </c>
      <c r="E45" s="80">
        <v>30286</v>
      </c>
      <c r="F45" s="80">
        <v>24758</v>
      </c>
      <c r="G45" s="81">
        <v>10345</v>
      </c>
      <c r="H45" s="81">
        <v>6428</v>
      </c>
      <c r="I45" s="81">
        <v>3179</v>
      </c>
      <c r="J45" s="81">
        <v>4806</v>
      </c>
      <c r="L45" s="90"/>
      <c r="M45" s="90"/>
      <c r="N45" s="90"/>
      <c r="O45" s="90"/>
    </row>
    <row r="46" spans="1:15" ht="15" customHeight="1">
      <c r="A46" s="91"/>
      <c r="B46" s="50" t="s">
        <v>350</v>
      </c>
      <c r="C46" s="51"/>
      <c r="D46" s="82">
        <v>0.08</v>
      </c>
      <c r="E46" s="83">
        <v>0.1</v>
      </c>
      <c r="F46" s="83">
        <v>0.06</v>
      </c>
      <c r="G46" s="84">
        <v>0.04</v>
      </c>
      <c r="H46" s="84">
        <v>0.09</v>
      </c>
      <c r="I46" s="84">
        <v>0.05</v>
      </c>
      <c r="J46" s="84">
        <v>0.06</v>
      </c>
    </row>
    <row r="47" spans="1:15" ht="15" customHeight="1">
      <c r="A47" s="54"/>
      <c r="B47" s="56" t="s">
        <v>370</v>
      </c>
      <c r="C47" s="57"/>
      <c r="D47" s="58">
        <v>17360</v>
      </c>
      <c r="E47" s="59">
        <v>11854</v>
      </c>
      <c r="F47" s="59">
        <v>5506</v>
      </c>
      <c r="G47" s="60">
        <v>2679</v>
      </c>
      <c r="H47" s="60">
        <v>1288</v>
      </c>
      <c r="I47" s="60">
        <v>853</v>
      </c>
      <c r="J47" s="60">
        <v>686</v>
      </c>
    </row>
    <row r="48" spans="1:15" ht="15" customHeight="1">
      <c r="A48" s="54"/>
      <c r="B48" s="56" t="s">
        <v>350</v>
      </c>
      <c r="C48" s="57"/>
      <c r="D48" s="61">
        <v>0.83000000000000007</v>
      </c>
      <c r="E48" s="94">
        <v>0.39</v>
      </c>
      <c r="F48" s="94">
        <v>3.92</v>
      </c>
      <c r="G48" s="95">
        <v>1.5</v>
      </c>
      <c r="H48" s="96">
        <v>0</v>
      </c>
      <c r="I48" s="96">
        <v>0</v>
      </c>
      <c r="J48" s="96">
        <v>0</v>
      </c>
    </row>
    <row r="49" spans="1:15" ht="15" customHeight="1">
      <c r="A49" s="54"/>
      <c r="B49" s="56" t="s">
        <v>371</v>
      </c>
      <c r="C49" s="57"/>
      <c r="D49" s="58">
        <v>1064</v>
      </c>
      <c r="E49" s="59">
        <v>85</v>
      </c>
      <c r="F49" s="59">
        <v>979</v>
      </c>
      <c r="G49" s="60">
        <v>496</v>
      </c>
      <c r="H49" s="60">
        <v>372</v>
      </c>
      <c r="I49" s="60">
        <v>93</v>
      </c>
      <c r="J49" s="60">
        <v>18</v>
      </c>
    </row>
    <row r="50" spans="1:15" ht="15" customHeight="1">
      <c r="A50" s="88"/>
      <c r="B50" s="71" t="s">
        <v>350</v>
      </c>
      <c r="C50" s="72"/>
      <c r="D50" s="73">
        <v>-0.35000000000000003</v>
      </c>
      <c r="E50" s="74">
        <v>0</v>
      </c>
      <c r="F50" s="74">
        <v>-0.4</v>
      </c>
      <c r="G50" s="75">
        <v>-0.41000000000000003</v>
      </c>
      <c r="H50" s="75">
        <v>-0.24</v>
      </c>
      <c r="I50" s="75">
        <v>-0.66</v>
      </c>
      <c r="J50" s="75">
        <v>-0.28000000000000003</v>
      </c>
    </row>
    <row r="51" spans="1:15" ht="15" customHeight="1">
      <c r="A51" s="89"/>
      <c r="B51" s="77" t="s">
        <v>372</v>
      </c>
      <c r="C51" s="78"/>
      <c r="D51" s="79">
        <v>18424</v>
      </c>
      <c r="E51" s="80">
        <v>11939</v>
      </c>
      <c r="F51" s="80">
        <v>6485</v>
      </c>
      <c r="G51" s="81">
        <v>3175</v>
      </c>
      <c r="H51" s="81">
        <v>1660</v>
      </c>
      <c r="I51" s="81">
        <v>946</v>
      </c>
      <c r="J51" s="81">
        <v>704</v>
      </c>
      <c r="L51" s="90"/>
      <c r="M51" s="90"/>
      <c r="N51" s="90"/>
      <c r="O51" s="90"/>
    </row>
    <row r="52" spans="1:15" ht="15" customHeight="1">
      <c r="A52" s="97"/>
      <c r="B52" s="98" t="s">
        <v>350</v>
      </c>
      <c r="C52" s="99"/>
      <c r="D52" s="100">
        <v>0.65</v>
      </c>
      <c r="E52" s="101">
        <v>0.4</v>
      </c>
      <c r="F52" s="101">
        <v>1.37</v>
      </c>
      <c r="G52" s="102">
        <v>0.66</v>
      </c>
      <c r="H52" s="102">
        <v>2.0699999999999998</v>
      </c>
      <c r="I52" s="102">
        <v>2.5</v>
      </c>
      <c r="J52" s="102">
        <v>0</v>
      </c>
    </row>
    <row r="53" spans="1:15" ht="26" customHeight="1">
      <c r="A53" s="89"/>
      <c r="B53" s="77" t="s">
        <v>373</v>
      </c>
      <c r="C53" s="78"/>
      <c r="D53" s="79">
        <v>73468</v>
      </c>
      <c r="E53" s="80">
        <v>42225</v>
      </c>
      <c r="F53" s="80">
        <v>31243</v>
      </c>
      <c r="G53" s="81">
        <v>13520</v>
      </c>
      <c r="H53" s="81">
        <v>8088</v>
      </c>
      <c r="I53" s="81">
        <v>4125</v>
      </c>
      <c r="J53" s="81">
        <v>5510</v>
      </c>
      <c r="L53" s="90"/>
      <c r="M53" s="90"/>
      <c r="N53" s="90"/>
      <c r="O53" s="90"/>
    </row>
    <row r="54" spans="1:15" ht="15" customHeight="1">
      <c r="A54" s="97"/>
      <c r="B54" s="98" t="s">
        <v>350</v>
      </c>
      <c r="C54" s="99"/>
      <c r="D54" s="100">
        <v>0.19</v>
      </c>
      <c r="E54" s="101">
        <v>0.18</v>
      </c>
      <c r="F54" s="101">
        <v>0.2</v>
      </c>
      <c r="G54" s="102">
        <v>0.14000000000000001</v>
      </c>
      <c r="H54" s="102">
        <v>0.27</v>
      </c>
      <c r="I54" s="102">
        <v>0.26</v>
      </c>
      <c r="J54" s="102">
        <v>0.21</v>
      </c>
    </row>
    <row r="55" spans="1:15" ht="15" customHeight="1">
      <c r="A55" s="103"/>
      <c r="B55" s="103"/>
      <c r="C55" s="104"/>
      <c r="D55" s="105"/>
      <c r="E55" s="106"/>
      <c r="F55" s="106"/>
      <c r="G55" s="107"/>
      <c r="H55" s="107"/>
      <c r="I55" s="107"/>
      <c r="J55" s="107"/>
      <c r="L55" s="108"/>
      <c r="M55" s="108"/>
      <c r="N55" s="108"/>
      <c r="O55" s="109"/>
    </row>
    <row r="56" spans="1:15" ht="15" customHeight="1">
      <c r="A56" s="50" t="s">
        <v>374</v>
      </c>
      <c r="B56" s="50"/>
      <c r="C56" s="51"/>
      <c r="D56" s="110"/>
      <c r="E56" s="111"/>
      <c r="F56" s="111"/>
      <c r="G56" s="112"/>
      <c r="H56" s="112"/>
      <c r="I56" s="112"/>
      <c r="J56" s="112"/>
    </row>
    <row r="57" spans="1:15" ht="15" customHeight="1">
      <c r="A57" s="54"/>
      <c r="B57" s="92" t="s">
        <v>375</v>
      </c>
      <c r="C57" s="93"/>
      <c r="D57" s="58">
        <v>2921</v>
      </c>
      <c r="E57" s="59">
        <v>1319</v>
      </c>
      <c r="F57" s="59">
        <v>1602</v>
      </c>
      <c r="G57" s="60">
        <v>792</v>
      </c>
      <c r="H57" s="60">
        <v>466</v>
      </c>
      <c r="I57" s="60">
        <v>241</v>
      </c>
      <c r="J57" s="60">
        <v>103</v>
      </c>
    </row>
    <row r="58" spans="1:15" ht="15" customHeight="1">
      <c r="A58" s="54"/>
      <c r="B58" s="56" t="s">
        <v>350</v>
      </c>
      <c r="C58" s="57"/>
      <c r="D58" s="61">
        <v>-0.01</v>
      </c>
      <c r="E58" s="62">
        <v>0.04</v>
      </c>
      <c r="F58" s="62">
        <v>-0.04</v>
      </c>
      <c r="G58" s="63">
        <v>-0.02</v>
      </c>
      <c r="H58" s="63">
        <v>-0.22</v>
      </c>
      <c r="I58" s="63">
        <v>7.0000000000000007E-2</v>
      </c>
      <c r="J58" s="63">
        <v>1.86</v>
      </c>
    </row>
    <row r="59" spans="1:15" ht="15" customHeight="1">
      <c r="A59" s="54"/>
      <c r="B59" s="54"/>
      <c r="C59" s="64" t="s">
        <v>376</v>
      </c>
      <c r="D59" s="65">
        <v>554</v>
      </c>
      <c r="E59" s="66">
        <v>91</v>
      </c>
      <c r="F59" s="66">
        <v>463</v>
      </c>
      <c r="G59" s="67">
        <v>253</v>
      </c>
      <c r="H59" s="67">
        <v>72</v>
      </c>
      <c r="I59" s="67">
        <v>56</v>
      </c>
      <c r="J59" s="67">
        <v>82</v>
      </c>
    </row>
    <row r="60" spans="1:15" ht="15" customHeight="1">
      <c r="A60" s="54"/>
      <c r="B60" s="54"/>
      <c r="C60" s="64" t="s">
        <v>350</v>
      </c>
      <c r="D60" s="68">
        <v>-0.1</v>
      </c>
      <c r="E60" s="69">
        <v>-0.52</v>
      </c>
      <c r="F60" s="69">
        <v>0.09</v>
      </c>
      <c r="G60" s="70">
        <v>0.03</v>
      </c>
      <c r="H60" s="70">
        <v>-0.3</v>
      </c>
      <c r="I60" s="70">
        <v>-0.02</v>
      </c>
      <c r="J60" s="70">
        <v>3.44</v>
      </c>
    </row>
    <row r="61" spans="1:15" ht="15" customHeight="1">
      <c r="A61" s="54"/>
      <c r="B61" s="54"/>
      <c r="C61" s="64" t="s">
        <v>377</v>
      </c>
      <c r="D61" s="65">
        <v>342</v>
      </c>
      <c r="E61" s="66">
        <v>142</v>
      </c>
      <c r="F61" s="66">
        <v>200</v>
      </c>
      <c r="G61" s="67">
        <v>135</v>
      </c>
      <c r="H61" s="67">
        <v>21</v>
      </c>
      <c r="I61" s="67">
        <v>39</v>
      </c>
      <c r="J61" s="67">
        <v>5</v>
      </c>
    </row>
    <row r="62" spans="1:15" ht="15" customHeight="1">
      <c r="A62" s="54"/>
      <c r="B62" s="54"/>
      <c r="C62" s="64" t="s">
        <v>350</v>
      </c>
      <c r="D62" s="68">
        <v>0.27</v>
      </c>
      <c r="E62" s="69">
        <v>0.64</v>
      </c>
      <c r="F62" s="69">
        <v>0.1</v>
      </c>
      <c r="G62" s="70">
        <v>0.02</v>
      </c>
      <c r="H62" s="70">
        <v>0</v>
      </c>
      <c r="I62" s="70">
        <v>0.03</v>
      </c>
      <c r="J62" s="70">
        <v>0</v>
      </c>
    </row>
    <row r="63" spans="1:15" ht="15" customHeight="1">
      <c r="A63" s="54"/>
      <c r="B63" s="54"/>
      <c r="C63" s="64" t="s">
        <v>378</v>
      </c>
      <c r="D63" s="65">
        <v>1879</v>
      </c>
      <c r="E63" s="66">
        <v>993</v>
      </c>
      <c r="F63" s="66">
        <v>886</v>
      </c>
      <c r="G63" s="67">
        <v>384</v>
      </c>
      <c r="H63" s="67">
        <v>366</v>
      </c>
      <c r="I63" s="67">
        <v>120</v>
      </c>
      <c r="J63" s="67">
        <v>16</v>
      </c>
    </row>
    <row r="64" spans="1:15" ht="15" customHeight="1">
      <c r="A64" s="54"/>
      <c r="B64" s="54"/>
      <c r="C64" s="64" t="s">
        <v>350</v>
      </c>
      <c r="D64" s="68">
        <v>-0.05</v>
      </c>
      <c r="E64" s="69">
        <v>0.04</v>
      </c>
      <c r="F64" s="69">
        <v>-0.14000000000000001</v>
      </c>
      <c r="G64" s="70">
        <v>-0.09</v>
      </c>
      <c r="H64" s="70">
        <v>-0.22</v>
      </c>
      <c r="I64" s="70">
        <v>-0.03</v>
      </c>
      <c r="J64" s="70">
        <v>0.25</v>
      </c>
    </row>
    <row r="65" spans="1:15" ht="15" customHeight="1">
      <c r="A65" s="54"/>
      <c r="B65" s="92" t="s">
        <v>379</v>
      </c>
      <c r="C65" s="93"/>
      <c r="D65" s="58">
        <v>1312</v>
      </c>
      <c r="E65" s="59">
        <v>714</v>
      </c>
      <c r="F65" s="59">
        <v>598</v>
      </c>
      <c r="G65" s="60">
        <v>214</v>
      </c>
      <c r="H65" s="60">
        <v>192</v>
      </c>
      <c r="I65" s="60">
        <v>186</v>
      </c>
      <c r="J65" s="60">
        <v>6</v>
      </c>
    </row>
    <row r="66" spans="1:15" ht="15" customHeight="1">
      <c r="A66" s="54"/>
      <c r="B66" s="92" t="s">
        <v>350</v>
      </c>
      <c r="C66" s="93"/>
      <c r="D66" s="61">
        <v>0.14000000000000001</v>
      </c>
      <c r="E66" s="62">
        <v>-0.05</v>
      </c>
      <c r="F66" s="62">
        <v>0.51</v>
      </c>
      <c r="G66" s="63">
        <v>0.06</v>
      </c>
      <c r="H66" s="63">
        <v>3.66</v>
      </c>
      <c r="I66" s="63">
        <v>0.28999999999999998</v>
      </c>
      <c r="J66" s="63">
        <v>1</v>
      </c>
    </row>
    <row r="67" spans="1:15" ht="15" customHeight="1">
      <c r="A67" s="54"/>
      <c r="B67" s="92" t="s">
        <v>380</v>
      </c>
      <c r="C67" s="113"/>
      <c r="D67" s="58">
        <v>386</v>
      </c>
      <c r="E67" s="59">
        <v>58</v>
      </c>
      <c r="F67" s="59">
        <v>328</v>
      </c>
      <c r="G67" s="60">
        <v>239</v>
      </c>
      <c r="H67" s="60">
        <v>44</v>
      </c>
      <c r="I67" s="60">
        <v>42</v>
      </c>
      <c r="J67" s="60">
        <v>3</v>
      </c>
    </row>
    <row r="68" spans="1:15" ht="15" customHeight="1">
      <c r="A68" s="88"/>
      <c r="B68" s="71" t="s">
        <v>350</v>
      </c>
      <c r="C68" s="72"/>
      <c r="D68" s="73">
        <v>0.01</v>
      </c>
      <c r="E68" s="74">
        <v>0.17</v>
      </c>
      <c r="F68" s="74">
        <v>-0.02</v>
      </c>
      <c r="G68" s="75">
        <v>0.08</v>
      </c>
      <c r="H68" s="75">
        <v>-0.33</v>
      </c>
      <c r="I68" s="75">
        <v>-0.02</v>
      </c>
      <c r="J68" s="75">
        <v>-0.5</v>
      </c>
    </row>
    <row r="69" spans="1:15" ht="15" customHeight="1">
      <c r="A69" s="89"/>
      <c r="B69" s="77" t="s">
        <v>381</v>
      </c>
      <c r="C69" s="78"/>
      <c r="D69" s="79">
        <v>4619</v>
      </c>
      <c r="E69" s="80">
        <v>2091</v>
      </c>
      <c r="F69" s="80">
        <v>2528</v>
      </c>
      <c r="G69" s="81">
        <v>1245</v>
      </c>
      <c r="H69" s="81">
        <v>702</v>
      </c>
      <c r="I69" s="81">
        <v>469</v>
      </c>
      <c r="J69" s="81">
        <v>112</v>
      </c>
      <c r="L69" s="90"/>
      <c r="M69" s="90"/>
      <c r="N69" s="90"/>
      <c r="O69" s="90"/>
    </row>
    <row r="70" spans="1:15" ht="15" customHeight="1">
      <c r="A70" s="91"/>
      <c r="B70" s="50" t="s">
        <v>350</v>
      </c>
      <c r="C70" s="51"/>
      <c r="D70" s="82">
        <v>0.03</v>
      </c>
      <c r="E70" s="83">
        <v>0.01</v>
      </c>
      <c r="F70" s="83">
        <v>0.05</v>
      </c>
      <c r="G70" s="84">
        <v>0.01</v>
      </c>
      <c r="H70" s="84">
        <v>-0.02</v>
      </c>
      <c r="I70" s="84">
        <v>0.14000000000000001</v>
      </c>
      <c r="J70" s="84">
        <v>1.57</v>
      </c>
    </row>
    <row r="71" spans="1:15" ht="6.75" customHeight="1">
      <c r="A71" s="114"/>
      <c r="B71" s="50"/>
      <c r="C71" s="51"/>
      <c r="D71" s="115"/>
      <c r="E71" s="115"/>
      <c r="F71" s="115"/>
      <c r="G71" s="114"/>
      <c r="H71" s="114"/>
      <c r="I71" s="114"/>
      <c r="J71" s="114"/>
    </row>
    <row r="72" spans="1:15" ht="15" customHeight="1">
      <c r="A72" s="77" t="s">
        <v>382</v>
      </c>
      <c r="B72" s="77"/>
      <c r="C72" s="78"/>
      <c r="D72" s="79">
        <v>78087</v>
      </c>
      <c r="E72" s="80">
        <v>44316</v>
      </c>
      <c r="F72" s="80">
        <v>33771</v>
      </c>
      <c r="G72" s="81">
        <v>14765</v>
      </c>
      <c r="H72" s="81">
        <v>8790</v>
      </c>
      <c r="I72" s="81">
        <v>4594</v>
      </c>
      <c r="J72" s="81">
        <v>5622</v>
      </c>
      <c r="M72" s="116"/>
      <c r="N72" s="116"/>
      <c r="O72" s="116"/>
    </row>
    <row r="73" spans="1:15" ht="15" customHeight="1">
      <c r="A73" s="117"/>
      <c r="B73" s="50" t="s">
        <v>350</v>
      </c>
      <c r="C73" s="51"/>
      <c r="D73" s="82">
        <v>0.18</v>
      </c>
      <c r="E73" s="83">
        <v>0.17</v>
      </c>
      <c r="F73" s="83">
        <v>0.19</v>
      </c>
      <c r="G73" s="84">
        <v>0.13</v>
      </c>
      <c r="H73" s="84">
        <v>0.24</v>
      </c>
      <c r="I73" s="84">
        <v>0.25</v>
      </c>
      <c r="J73" s="84">
        <v>0.22</v>
      </c>
    </row>
    <row r="74" spans="1:15" ht="15" customHeight="1">
      <c r="A74" s="117"/>
      <c r="B74" s="50" t="s">
        <v>383</v>
      </c>
      <c r="C74" s="51"/>
      <c r="D74" s="82">
        <v>0.19</v>
      </c>
      <c r="E74" s="83">
        <v>0.2</v>
      </c>
      <c r="F74" s="83">
        <v>0.18</v>
      </c>
      <c r="G74" s="84">
        <v>0.13</v>
      </c>
      <c r="H74" s="84">
        <v>0.21</v>
      </c>
      <c r="I74" s="84">
        <v>0.24</v>
      </c>
      <c r="J74" s="84">
        <v>0.25</v>
      </c>
    </row>
    <row r="75" spans="1:15" ht="15" customHeight="1">
      <c r="A75" s="117"/>
      <c r="B75" s="50" t="s">
        <v>384</v>
      </c>
      <c r="C75" s="51"/>
      <c r="D75" s="82">
        <v>1</v>
      </c>
      <c r="E75" s="83">
        <v>0.53</v>
      </c>
      <c r="F75" s="83">
        <v>0.47</v>
      </c>
      <c r="G75" s="84">
        <v>0.15</v>
      </c>
      <c r="H75" s="84">
        <v>0.15</v>
      </c>
      <c r="I75" s="84">
        <v>0.08</v>
      </c>
      <c r="J75" s="84">
        <v>0.09</v>
      </c>
    </row>
    <row r="76" spans="1:15" ht="4.25" customHeight="1">
      <c r="A76" s="118"/>
      <c r="L76" s="118"/>
      <c r="M76" s="118"/>
      <c r="N76" s="118"/>
      <c r="O76" s="119"/>
    </row>
    <row r="77" spans="1:15" ht="15" customHeight="1">
      <c r="B77" s="120" t="s">
        <v>385</v>
      </c>
      <c r="C77" s="121" t="s">
        <v>386</v>
      </c>
      <c r="D77" s="121"/>
      <c r="E77" s="121"/>
      <c r="F77" s="121"/>
      <c r="G77" s="121"/>
      <c r="H77" s="121"/>
      <c r="I77" s="121"/>
      <c r="J77" s="121"/>
    </row>
    <row r="78" spans="1:15" ht="15" customHeight="1">
      <c r="B78" s="120" t="s">
        <v>387</v>
      </c>
      <c r="C78" s="121" t="s">
        <v>388</v>
      </c>
      <c r="D78" s="121"/>
      <c r="E78" s="121"/>
      <c r="F78" s="121"/>
      <c r="G78" s="121"/>
      <c r="H78" s="121"/>
      <c r="I78" s="121"/>
      <c r="J78" s="121"/>
      <c r="L78" s="122"/>
      <c r="M78" s="122"/>
      <c r="N78" s="122"/>
      <c r="O78" s="122"/>
    </row>
    <row r="79" spans="1:15" ht="15" customHeight="1">
      <c r="B79" s="120" t="s">
        <v>389</v>
      </c>
      <c r="C79" s="121" t="s">
        <v>390</v>
      </c>
      <c r="D79" s="121"/>
      <c r="E79" s="121"/>
      <c r="F79" s="121"/>
      <c r="G79" s="121"/>
      <c r="H79" s="121"/>
      <c r="I79" s="121"/>
      <c r="J79" s="121"/>
      <c r="L79" s="122"/>
      <c r="M79" s="122"/>
      <c r="N79" s="122"/>
      <c r="O79" s="122"/>
    </row>
    <row r="80" spans="1:15" ht="15" customHeight="1">
      <c r="B80" s="120" t="s">
        <v>391</v>
      </c>
      <c r="C80" s="121" t="s">
        <v>392</v>
      </c>
      <c r="D80" s="121"/>
      <c r="E80" s="121"/>
      <c r="F80" s="121"/>
      <c r="G80" s="121"/>
      <c r="H80" s="121"/>
      <c r="I80" s="121"/>
      <c r="J80" s="121"/>
      <c r="L80" s="122"/>
      <c r="M80" s="122"/>
      <c r="N80" s="122"/>
      <c r="O80" s="122"/>
    </row>
    <row r="81" ht="15" customHeight="1"/>
  </sheetData>
  <mergeCells count="54">
    <mergeCell ref="C78:J78"/>
    <mergeCell ref="L78:O78"/>
    <mergeCell ref="C79:J79"/>
    <mergeCell ref="L79:O79"/>
    <mergeCell ref="C80:J80"/>
    <mergeCell ref="L80:O80"/>
    <mergeCell ref="B71:C71"/>
    <mergeCell ref="A72:C72"/>
    <mergeCell ref="B73:C73"/>
    <mergeCell ref="B74:C74"/>
    <mergeCell ref="B75:C75"/>
    <mergeCell ref="C77:J77"/>
    <mergeCell ref="B65:C65"/>
    <mergeCell ref="B66:C66"/>
    <mergeCell ref="B67:C67"/>
    <mergeCell ref="B68:C68"/>
    <mergeCell ref="B69:C69"/>
    <mergeCell ref="B70:C70"/>
    <mergeCell ref="B52:C52"/>
    <mergeCell ref="B53:C53"/>
    <mergeCell ref="B54:C54"/>
    <mergeCell ref="A56:C56"/>
    <mergeCell ref="B57:C57"/>
    <mergeCell ref="B58:C58"/>
    <mergeCell ref="B46:C46"/>
    <mergeCell ref="B47:C47"/>
    <mergeCell ref="B48:C48"/>
    <mergeCell ref="B49:C49"/>
    <mergeCell ref="B50:C50"/>
    <mergeCell ref="B51:C51"/>
    <mergeCell ref="B40:C40"/>
    <mergeCell ref="B41:C41"/>
    <mergeCell ref="B42:C42"/>
    <mergeCell ref="B43:C43"/>
    <mergeCell ref="B44:C44"/>
    <mergeCell ref="B45:C45"/>
    <mergeCell ref="B18:C18"/>
    <mergeCell ref="B27:C27"/>
    <mergeCell ref="B28:C28"/>
    <mergeCell ref="B33:C33"/>
    <mergeCell ref="B34:C34"/>
    <mergeCell ref="B39:C39"/>
    <mergeCell ref="B8:C8"/>
    <mergeCell ref="B13:C13"/>
    <mergeCell ref="B14:C14"/>
    <mergeCell ref="B15:C15"/>
    <mergeCell ref="B16:C16"/>
    <mergeCell ref="B17:C17"/>
    <mergeCell ref="A2:C2"/>
    <mergeCell ref="A3:C3"/>
    <mergeCell ref="A4:C4"/>
    <mergeCell ref="A5:C5"/>
    <mergeCell ref="A6:C6"/>
    <mergeCell ref="B7:C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EC5F-E172-9342-8897-CE178FFFA86C}">
  <dimension ref="A1:O235"/>
  <sheetViews>
    <sheetView tabSelected="1" zoomScale="150" zoomScaleNormal="150" workbookViewId="0">
      <selection activeCell="M2" sqref="M2"/>
    </sheetView>
  </sheetViews>
  <sheetFormatPr baseColWidth="10" defaultColWidth="13.6640625" defaultRowHeight="13"/>
  <cols>
    <col min="1" max="2" width="2" style="30" customWidth="1"/>
    <col min="3" max="3" width="23.5" style="30" customWidth="1"/>
    <col min="4" max="4" width="13.83203125" style="30" customWidth="1"/>
    <col min="5" max="5" width="12.83203125" style="30" customWidth="1"/>
    <col min="6" max="6" width="13.83203125" style="30" customWidth="1"/>
    <col min="7" max="10" width="13.33203125" style="30" customWidth="1"/>
    <col min="11" max="16384" width="13.6640625" style="30"/>
  </cols>
  <sheetData>
    <row r="1" spans="1:15" ht="15" customHeight="1"/>
    <row r="2" spans="1:15" ht="34.25" customHeight="1">
      <c r="A2" s="31" t="s">
        <v>393</v>
      </c>
      <c r="B2" s="31"/>
      <c r="C2" s="31"/>
      <c r="D2" s="123"/>
      <c r="E2" s="123"/>
      <c r="F2" s="54"/>
      <c r="G2" s="54"/>
      <c r="H2" s="54"/>
      <c r="I2" s="54"/>
      <c r="J2" s="54"/>
    </row>
    <row r="3" spans="1:15" ht="15" customHeight="1">
      <c r="A3" s="124"/>
      <c r="B3" s="124"/>
      <c r="C3" s="124"/>
      <c r="D3" s="125"/>
      <c r="E3" s="88"/>
      <c r="F3" s="88"/>
      <c r="G3" s="88"/>
      <c r="H3" s="88"/>
      <c r="I3" s="88"/>
      <c r="J3" s="88"/>
    </row>
    <row r="4" spans="1:15" ht="28">
      <c r="A4" s="37" t="s">
        <v>340</v>
      </c>
      <c r="B4" s="37"/>
      <c r="C4" s="38"/>
      <c r="D4" s="41" t="s">
        <v>341</v>
      </c>
      <c r="E4" s="41" t="s">
        <v>342</v>
      </c>
      <c r="F4" s="41" t="s">
        <v>394</v>
      </c>
      <c r="G4" s="41" t="s">
        <v>344</v>
      </c>
      <c r="H4" s="41" t="s">
        <v>395</v>
      </c>
      <c r="I4" s="41" t="s">
        <v>346</v>
      </c>
      <c r="J4" s="41" t="s">
        <v>347</v>
      </c>
      <c r="K4" s="42"/>
      <c r="L4" s="42"/>
      <c r="M4" s="42"/>
      <c r="N4" s="42"/>
      <c r="O4" s="42"/>
    </row>
    <row r="5" spans="1:15" ht="15" customHeight="1">
      <c r="A5" s="126"/>
      <c r="B5" s="126"/>
      <c r="C5" s="127"/>
      <c r="D5" s="128"/>
      <c r="E5" s="128"/>
      <c r="F5" s="128"/>
      <c r="G5" s="129"/>
      <c r="H5" s="129"/>
      <c r="I5" s="129"/>
      <c r="J5" s="129"/>
      <c r="K5" s="54"/>
      <c r="L5" s="54"/>
      <c r="M5" s="54"/>
      <c r="N5" s="54"/>
      <c r="O5" s="54"/>
    </row>
    <row r="6" spans="1:15" ht="26" customHeight="1">
      <c r="A6" s="50" t="s">
        <v>348</v>
      </c>
      <c r="B6" s="50"/>
      <c r="C6" s="51"/>
      <c r="D6" s="53"/>
      <c r="E6" s="53"/>
      <c r="F6" s="53"/>
      <c r="G6" s="54"/>
      <c r="H6" s="54"/>
      <c r="I6" s="54"/>
      <c r="J6" s="54"/>
    </row>
    <row r="7" spans="1:15" ht="15" customHeight="1">
      <c r="A7" s="54"/>
      <c r="B7" s="56" t="s">
        <v>349</v>
      </c>
      <c r="C7" s="57"/>
      <c r="D7" s="59">
        <v>29969</v>
      </c>
      <c r="E7" s="59">
        <v>20133</v>
      </c>
      <c r="F7" s="59">
        <v>9836</v>
      </c>
      <c r="G7" s="60">
        <v>5158</v>
      </c>
      <c r="H7" s="60">
        <v>2507</v>
      </c>
      <c r="I7" s="60">
        <v>823</v>
      </c>
      <c r="J7" s="60">
        <v>1348</v>
      </c>
    </row>
    <row r="8" spans="1:15" s="130" customFormat="1" ht="15" customHeight="1">
      <c r="A8" s="85"/>
      <c r="B8" s="85"/>
      <c r="C8" s="64" t="s">
        <v>351</v>
      </c>
      <c r="D8" s="66">
        <v>27810</v>
      </c>
      <c r="E8" s="66">
        <v>18944</v>
      </c>
      <c r="F8" s="66">
        <v>8866</v>
      </c>
      <c r="G8" s="67">
        <v>4904</v>
      </c>
      <c r="H8" s="67">
        <v>2294</v>
      </c>
      <c r="I8" s="67">
        <v>716</v>
      </c>
      <c r="J8" s="67">
        <v>952</v>
      </c>
    </row>
    <row r="9" spans="1:15" s="130" customFormat="1" ht="15" customHeight="1">
      <c r="A9" s="85"/>
      <c r="B9" s="85"/>
      <c r="C9" s="64" t="s">
        <v>352</v>
      </c>
      <c r="D9" s="66">
        <v>2159</v>
      </c>
      <c r="E9" s="66">
        <v>1189</v>
      </c>
      <c r="F9" s="66">
        <v>970</v>
      </c>
      <c r="G9" s="67">
        <v>254</v>
      </c>
      <c r="H9" s="67">
        <v>213</v>
      </c>
      <c r="I9" s="67">
        <v>107</v>
      </c>
      <c r="J9" s="67">
        <v>396</v>
      </c>
    </row>
    <row r="10" spans="1:15" ht="15" customHeight="1">
      <c r="A10" s="131"/>
      <c r="B10" s="71" t="s">
        <v>353</v>
      </c>
      <c r="C10" s="72"/>
      <c r="D10" s="132">
        <v>5013</v>
      </c>
      <c r="E10" s="132">
        <v>2336</v>
      </c>
      <c r="F10" s="132">
        <v>2677</v>
      </c>
      <c r="G10" s="133">
        <v>1377</v>
      </c>
      <c r="H10" s="133">
        <v>587</v>
      </c>
      <c r="I10" s="133">
        <v>658</v>
      </c>
      <c r="J10" s="133">
        <v>55</v>
      </c>
    </row>
    <row r="11" spans="1:15" ht="15" customHeight="1">
      <c r="A11" s="134"/>
      <c r="B11" s="77" t="s">
        <v>354</v>
      </c>
      <c r="C11" s="78"/>
      <c r="D11" s="80">
        <v>34982</v>
      </c>
      <c r="E11" s="80">
        <v>22469</v>
      </c>
      <c r="F11" s="80">
        <v>12513</v>
      </c>
      <c r="G11" s="81">
        <v>6535</v>
      </c>
      <c r="H11" s="81">
        <v>3094</v>
      </c>
      <c r="I11" s="81">
        <v>1481</v>
      </c>
      <c r="J11" s="81">
        <v>1403</v>
      </c>
    </row>
    <row r="12" spans="1:15" ht="15" customHeight="1">
      <c r="A12" s="54"/>
      <c r="B12" s="56" t="s">
        <v>355</v>
      </c>
      <c r="C12" s="57"/>
      <c r="D12" s="59">
        <v>5165</v>
      </c>
      <c r="E12" s="59">
        <v>1667</v>
      </c>
      <c r="F12" s="59">
        <v>3498</v>
      </c>
      <c r="G12" s="60">
        <v>1600</v>
      </c>
      <c r="H12" s="60">
        <v>829</v>
      </c>
      <c r="I12" s="60">
        <v>364</v>
      </c>
      <c r="J12" s="60">
        <v>705</v>
      </c>
    </row>
    <row r="13" spans="1:15" s="130" customFormat="1" ht="15" customHeight="1">
      <c r="A13" s="85"/>
      <c r="B13" s="86"/>
      <c r="C13" s="64" t="s">
        <v>356</v>
      </c>
      <c r="D13" s="66">
        <v>0</v>
      </c>
      <c r="E13" s="66">
        <v>0</v>
      </c>
      <c r="F13" s="66">
        <v>0</v>
      </c>
      <c r="G13" s="67">
        <v>0</v>
      </c>
      <c r="H13" s="67">
        <v>0</v>
      </c>
      <c r="I13" s="67">
        <v>0</v>
      </c>
      <c r="J13" s="67">
        <v>0</v>
      </c>
    </row>
    <row r="14" spans="1:15" s="130" customFormat="1" ht="15" customHeight="1">
      <c r="A14" s="85"/>
      <c r="B14" s="85"/>
      <c r="C14" s="64" t="s">
        <v>357</v>
      </c>
      <c r="D14" s="66">
        <v>2763</v>
      </c>
      <c r="E14" s="66">
        <v>924</v>
      </c>
      <c r="F14" s="66">
        <v>1839</v>
      </c>
      <c r="G14" s="67">
        <v>859</v>
      </c>
      <c r="H14" s="67">
        <v>480</v>
      </c>
      <c r="I14" s="67">
        <v>228</v>
      </c>
      <c r="J14" s="67">
        <v>272</v>
      </c>
    </row>
    <row r="15" spans="1:15" s="130" customFormat="1" ht="15" customHeight="1">
      <c r="A15" s="85"/>
      <c r="B15" s="85"/>
      <c r="C15" s="64" t="s">
        <v>358</v>
      </c>
      <c r="D15" s="66">
        <v>1123</v>
      </c>
      <c r="E15" s="66">
        <v>94</v>
      </c>
      <c r="F15" s="66">
        <v>1029</v>
      </c>
      <c r="G15" s="67">
        <v>490</v>
      </c>
      <c r="H15" s="67">
        <v>109</v>
      </c>
      <c r="I15" s="67">
        <v>107</v>
      </c>
      <c r="J15" s="67">
        <v>323</v>
      </c>
    </row>
    <row r="16" spans="1:15" s="130" customFormat="1" ht="15" customHeight="1">
      <c r="A16" s="85"/>
      <c r="B16" s="85"/>
      <c r="C16" s="64" t="s">
        <v>359</v>
      </c>
      <c r="D16" s="66">
        <v>1279</v>
      </c>
      <c r="E16" s="66">
        <v>649</v>
      </c>
      <c r="F16" s="66">
        <v>630</v>
      </c>
      <c r="G16" s="67">
        <v>251</v>
      </c>
      <c r="H16" s="67">
        <v>240</v>
      </c>
      <c r="I16" s="67">
        <v>29</v>
      </c>
      <c r="J16" s="67">
        <v>110</v>
      </c>
    </row>
    <row r="17" spans="1:10" ht="15" customHeight="1">
      <c r="A17" s="54"/>
      <c r="B17" s="56" t="s">
        <v>360</v>
      </c>
      <c r="C17" s="57"/>
      <c r="D17" s="59">
        <v>2968</v>
      </c>
      <c r="E17" s="59">
        <v>196</v>
      </c>
      <c r="F17" s="59">
        <v>2772</v>
      </c>
      <c r="G17" s="60">
        <v>264</v>
      </c>
      <c r="H17" s="60">
        <v>529</v>
      </c>
      <c r="I17" s="60">
        <v>573</v>
      </c>
      <c r="J17" s="60">
        <v>1406</v>
      </c>
    </row>
    <row r="18" spans="1:10" s="130" customFormat="1" ht="15" customHeight="1">
      <c r="A18" s="85"/>
      <c r="B18" s="85"/>
      <c r="C18" s="64" t="s">
        <v>361</v>
      </c>
      <c r="D18" s="66">
        <v>1267</v>
      </c>
      <c r="E18" s="66">
        <v>0</v>
      </c>
      <c r="F18" s="66">
        <v>1267</v>
      </c>
      <c r="G18" s="67">
        <v>45</v>
      </c>
      <c r="H18" s="67">
        <v>166</v>
      </c>
      <c r="I18" s="67">
        <v>335</v>
      </c>
      <c r="J18" s="67">
        <v>721</v>
      </c>
    </row>
    <row r="19" spans="1:10" s="130" customFormat="1" ht="15" customHeight="1">
      <c r="A19" s="85"/>
      <c r="B19" s="85"/>
      <c r="C19" s="64" t="s">
        <v>362</v>
      </c>
      <c r="D19" s="66">
        <v>1701</v>
      </c>
      <c r="E19" s="66">
        <v>196</v>
      </c>
      <c r="F19" s="66">
        <v>1505</v>
      </c>
      <c r="G19" s="67">
        <v>219</v>
      </c>
      <c r="H19" s="67">
        <v>363</v>
      </c>
      <c r="I19" s="67">
        <v>238</v>
      </c>
      <c r="J19" s="67">
        <v>685</v>
      </c>
    </row>
    <row r="20" spans="1:10" ht="15" customHeight="1">
      <c r="A20" s="54"/>
      <c r="B20" s="56" t="s">
        <v>363</v>
      </c>
      <c r="C20" s="57"/>
      <c r="D20" s="59">
        <v>4487</v>
      </c>
      <c r="E20" s="59">
        <v>1800</v>
      </c>
      <c r="F20" s="59">
        <v>2687</v>
      </c>
      <c r="G20" s="60">
        <v>1194</v>
      </c>
      <c r="H20" s="60">
        <v>732</v>
      </c>
      <c r="I20" s="60">
        <v>291</v>
      </c>
      <c r="J20" s="60">
        <v>470</v>
      </c>
    </row>
    <row r="21" spans="1:10" s="130" customFormat="1" ht="15" customHeight="1">
      <c r="A21" s="85"/>
      <c r="B21" s="85"/>
      <c r="C21" s="64" t="s">
        <v>364</v>
      </c>
      <c r="D21" s="66">
        <v>567</v>
      </c>
      <c r="E21" s="66">
        <v>179</v>
      </c>
      <c r="F21" s="66">
        <v>388</v>
      </c>
      <c r="G21" s="67">
        <v>302</v>
      </c>
      <c r="H21" s="67">
        <v>39</v>
      </c>
      <c r="I21" s="67">
        <v>47</v>
      </c>
      <c r="J21" s="67">
        <v>0</v>
      </c>
    </row>
    <row r="22" spans="1:10" s="130" customFormat="1" ht="15" customHeight="1">
      <c r="A22" s="85"/>
      <c r="B22" s="85"/>
      <c r="C22" s="64" t="s">
        <v>365</v>
      </c>
      <c r="D22" s="66">
        <v>3920</v>
      </c>
      <c r="E22" s="66">
        <v>1621</v>
      </c>
      <c r="F22" s="66">
        <v>2299</v>
      </c>
      <c r="G22" s="67">
        <v>892</v>
      </c>
      <c r="H22" s="67">
        <v>693</v>
      </c>
      <c r="I22" s="67">
        <v>244</v>
      </c>
      <c r="J22" s="67">
        <v>470</v>
      </c>
    </row>
    <row r="23" spans="1:10" ht="15" customHeight="1">
      <c r="A23" s="131"/>
      <c r="B23" s="71" t="s">
        <v>366</v>
      </c>
      <c r="C23" s="72"/>
      <c r="D23" s="135">
        <v>1745</v>
      </c>
      <c r="E23" s="132">
        <v>356</v>
      </c>
      <c r="F23" s="132">
        <v>1389</v>
      </c>
      <c r="G23" s="133">
        <v>227</v>
      </c>
      <c r="H23" s="133">
        <v>717</v>
      </c>
      <c r="I23" s="133">
        <v>238</v>
      </c>
      <c r="J23" s="133">
        <v>207</v>
      </c>
    </row>
    <row r="24" spans="1:10" ht="15" customHeight="1">
      <c r="A24" s="134"/>
      <c r="B24" s="77" t="s">
        <v>367</v>
      </c>
      <c r="C24" s="78"/>
      <c r="D24" s="80">
        <v>14365</v>
      </c>
      <c r="E24" s="80">
        <v>4019</v>
      </c>
      <c r="F24" s="80">
        <v>10346</v>
      </c>
      <c r="G24" s="81">
        <v>3285</v>
      </c>
      <c r="H24" s="81">
        <v>2807</v>
      </c>
      <c r="I24" s="81">
        <v>1466</v>
      </c>
      <c r="J24" s="81">
        <v>2788</v>
      </c>
    </row>
    <row r="25" spans="1:10" ht="15" customHeight="1">
      <c r="A25" s="131"/>
      <c r="B25" s="92" t="s">
        <v>368</v>
      </c>
      <c r="C25" s="93"/>
      <c r="D25" s="132">
        <v>583</v>
      </c>
      <c r="E25" s="132">
        <v>58</v>
      </c>
      <c r="F25" s="132">
        <v>525</v>
      </c>
      <c r="G25" s="133">
        <v>142</v>
      </c>
      <c r="H25" s="133">
        <v>69</v>
      </c>
      <c r="I25" s="133">
        <v>66</v>
      </c>
      <c r="J25" s="133">
        <v>248</v>
      </c>
    </row>
    <row r="26" spans="1:10" ht="15" customHeight="1">
      <c r="A26" s="134"/>
      <c r="B26" s="77" t="s">
        <v>369</v>
      </c>
      <c r="C26" s="78"/>
      <c r="D26" s="80">
        <v>49930</v>
      </c>
      <c r="E26" s="80">
        <v>26546</v>
      </c>
      <c r="F26" s="80">
        <v>23384</v>
      </c>
      <c r="G26" s="81">
        <v>9962</v>
      </c>
      <c r="H26" s="81">
        <v>5970</v>
      </c>
      <c r="I26" s="81">
        <v>3013</v>
      </c>
      <c r="J26" s="81">
        <v>4439</v>
      </c>
    </row>
    <row r="27" spans="1:10" ht="15" customHeight="1">
      <c r="A27" s="54"/>
      <c r="B27" s="56" t="s">
        <v>370</v>
      </c>
      <c r="C27" s="57"/>
      <c r="D27" s="59">
        <v>9377</v>
      </c>
      <c r="E27" s="59">
        <v>8232</v>
      </c>
      <c r="F27" s="59">
        <v>1145</v>
      </c>
      <c r="G27" s="60">
        <v>1075</v>
      </c>
      <c r="H27" s="60">
        <v>69</v>
      </c>
      <c r="I27" s="60">
        <v>1</v>
      </c>
      <c r="J27" s="60">
        <v>0</v>
      </c>
    </row>
    <row r="28" spans="1:10" ht="15" customHeight="1">
      <c r="A28" s="131"/>
      <c r="B28" s="136" t="s">
        <v>371</v>
      </c>
      <c r="C28" s="137"/>
      <c r="D28" s="138">
        <v>1658</v>
      </c>
      <c r="E28" s="138">
        <v>-2</v>
      </c>
      <c r="F28" s="138">
        <v>1660</v>
      </c>
      <c r="G28" s="139">
        <v>845</v>
      </c>
      <c r="H28" s="139">
        <v>514</v>
      </c>
      <c r="I28" s="139">
        <v>276</v>
      </c>
      <c r="J28" s="139">
        <v>25</v>
      </c>
    </row>
    <row r="29" spans="1:10" ht="15" customHeight="1">
      <c r="A29" s="140"/>
      <c r="B29" s="77" t="s">
        <v>396</v>
      </c>
      <c r="C29" s="78"/>
      <c r="D29" s="80">
        <v>11035</v>
      </c>
      <c r="E29" s="80">
        <v>8230</v>
      </c>
      <c r="F29" s="80">
        <v>2805</v>
      </c>
      <c r="G29" s="81">
        <v>1920</v>
      </c>
      <c r="H29" s="81">
        <v>583</v>
      </c>
      <c r="I29" s="81">
        <v>277</v>
      </c>
      <c r="J29" s="81">
        <v>25</v>
      </c>
    </row>
    <row r="30" spans="1:10" ht="26" customHeight="1">
      <c r="A30" s="140"/>
      <c r="B30" s="77" t="s">
        <v>373</v>
      </c>
      <c r="C30" s="78"/>
      <c r="D30" s="80">
        <v>60965</v>
      </c>
      <c r="E30" s="80">
        <v>34776</v>
      </c>
      <c r="F30" s="80">
        <v>26189</v>
      </c>
      <c r="G30" s="81">
        <v>11882</v>
      </c>
      <c r="H30" s="81">
        <v>6553</v>
      </c>
      <c r="I30" s="81">
        <v>3290</v>
      </c>
      <c r="J30" s="81">
        <v>4464</v>
      </c>
    </row>
    <row r="31" spans="1:10" ht="15" customHeight="1">
      <c r="A31" s="134"/>
      <c r="B31" s="54"/>
      <c r="C31" s="141"/>
      <c r="D31" s="142"/>
      <c r="E31" s="142"/>
      <c r="F31" s="142"/>
      <c r="G31" s="108"/>
      <c r="H31" s="108"/>
      <c r="I31" s="108"/>
      <c r="J31" s="108"/>
    </row>
    <row r="32" spans="1:10" ht="15" customHeight="1">
      <c r="A32" s="50" t="s">
        <v>374</v>
      </c>
      <c r="B32" s="50"/>
      <c r="C32" s="51"/>
      <c r="D32" s="142"/>
      <c r="E32" s="142"/>
      <c r="F32" s="142"/>
      <c r="G32" s="108"/>
      <c r="H32" s="108"/>
      <c r="I32" s="108"/>
      <c r="J32" s="108"/>
    </row>
    <row r="33" spans="1:15" ht="15" customHeight="1">
      <c r="A33" s="54"/>
      <c r="B33" s="92" t="s">
        <v>375</v>
      </c>
      <c r="C33" s="93"/>
      <c r="D33" s="59">
        <v>2888</v>
      </c>
      <c r="E33" s="59">
        <v>1230</v>
      </c>
      <c r="F33" s="59">
        <v>1658</v>
      </c>
      <c r="G33" s="60">
        <v>812</v>
      </c>
      <c r="H33" s="60">
        <v>585</v>
      </c>
      <c r="I33" s="60">
        <v>226</v>
      </c>
      <c r="J33" s="60">
        <v>35</v>
      </c>
    </row>
    <row r="34" spans="1:15" s="130" customFormat="1" ht="15" customHeight="1">
      <c r="A34" s="85"/>
      <c r="B34" s="85"/>
      <c r="C34" s="64" t="s">
        <v>376</v>
      </c>
      <c r="D34" s="66">
        <v>603</v>
      </c>
      <c r="E34" s="66">
        <v>185</v>
      </c>
      <c r="F34" s="66">
        <v>418</v>
      </c>
      <c r="G34" s="67">
        <v>245</v>
      </c>
      <c r="H34" s="67">
        <v>99</v>
      </c>
      <c r="I34" s="67">
        <v>56</v>
      </c>
      <c r="J34" s="67">
        <v>18</v>
      </c>
    </row>
    <row r="35" spans="1:15" s="130" customFormat="1" ht="15" customHeight="1">
      <c r="A35" s="85"/>
      <c r="B35" s="85"/>
      <c r="C35" s="64" t="s">
        <v>377</v>
      </c>
      <c r="D35" s="66">
        <v>262</v>
      </c>
      <c r="E35" s="66">
        <v>85</v>
      </c>
      <c r="F35" s="66">
        <v>177</v>
      </c>
      <c r="G35" s="67">
        <v>132</v>
      </c>
      <c r="H35" s="67">
        <v>2</v>
      </c>
      <c r="I35" s="67">
        <v>38</v>
      </c>
      <c r="J35" s="67">
        <v>5</v>
      </c>
    </row>
    <row r="36" spans="1:15" s="130" customFormat="1" ht="15" customHeight="1">
      <c r="A36" s="85"/>
      <c r="B36" s="85"/>
      <c r="C36" s="64" t="s">
        <v>378</v>
      </c>
      <c r="D36" s="66">
        <v>1952</v>
      </c>
      <c r="E36" s="66">
        <v>924</v>
      </c>
      <c r="F36" s="66">
        <v>1028</v>
      </c>
      <c r="G36" s="67">
        <v>421</v>
      </c>
      <c r="H36" s="67">
        <v>470</v>
      </c>
      <c r="I36" s="67">
        <v>125</v>
      </c>
      <c r="J36" s="67">
        <v>12</v>
      </c>
    </row>
    <row r="37" spans="1:15" ht="15" customHeight="1">
      <c r="A37" s="54"/>
      <c r="B37" s="92" t="s">
        <v>379</v>
      </c>
      <c r="C37" s="93"/>
      <c r="D37" s="59">
        <v>1113</v>
      </c>
      <c r="E37" s="59">
        <v>728</v>
      </c>
      <c r="F37" s="59">
        <v>385</v>
      </c>
      <c r="G37" s="60">
        <v>201</v>
      </c>
      <c r="H37" s="60">
        <v>38</v>
      </c>
      <c r="I37" s="60">
        <v>143</v>
      </c>
      <c r="J37" s="60">
        <v>3</v>
      </c>
    </row>
    <row r="38" spans="1:15" ht="15" customHeight="1">
      <c r="A38" s="131"/>
      <c r="B38" s="143" t="s">
        <v>380</v>
      </c>
      <c r="C38" s="144"/>
      <c r="D38" s="132">
        <v>383</v>
      </c>
      <c r="E38" s="132">
        <v>48</v>
      </c>
      <c r="F38" s="132">
        <v>335</v>
      </c>
      <c r="G38" s="133">
        <v>224</v>
      </c>
      <c r="H38" s="133">
        <v>64</v>
      </c>
      <c r="I38" s="133">
        <v>43</v>
      </c>
      <c r="J38" s="133">
        <v>4</v>
      </c>
    </row>
    <row r="39" spans="1:15" ht="15" customHeight="1">
      <c r="A39" s="134"/>
      <c r="B39" s="77" t="s">
        <v>381</v>
      </c>
      <c r="C39" s="78"/>
      <c r="D39" s="80">
        <v>4384</v>
      </c>
      <c r="E39" s="80">
        <v>2006</v>
      </c>
      <c r="F39" s="80">
        <v>2378</v>
      </c>
      <c r="G39" s="81">
        <v>1237</v>
      </c>
      <c r="H39" s="81">
        <v>687</v>
      </c>
      <c r="I39" s="81">
        <v>412</v>
      </c>
      <c r="J39" s="81">
        <v>42</v>
      </c>
    </row>
    <row r="40" spans="1:15" ht="15" customHeight="1">
      <c r="A40" s="54"/>
      <c r="B40" s="54"/>
      <c r="C40" s="141"/>
      <c r="D40" s="115"/>
      <c r="E40" s="115"/>
      <c r="F40" s="115"/>
      <c r="G40" s="114"/>
      <c r="H40" s="114"/>
      <c r="I40" s="114"/>
      <c r="J40" s="114"/>
    </row>
    <row r="41" spans="1:15" ht="15" customHeight="1">
      <c r="A41" s="77" t="s">
        <v>382</v>
      </c>
      <c r="B41" s="77"/>
      <c r="C41" s="78"/>
      <c r="D41" s="80">
        <v>65349</v>
      </c>
      <c r="E41" s="80">
        <v>36782</v>
      </c>
      <c r="F41" s="80">
        <v>28567</v>
      </c>
      <c r="G41" s="81">
        <v>13119</v>
      </c>
      <c r="H41" s="81">
        <v>7240</v>
      </c>
      <c r="I41" s="81">
        <v>3702</v>
      </c>
      <c r="J41" s="81">
        <v>4506</v>
      </c>
    </row>
    <row r="42" spans="1:15" ht="15" customHeight="1"/>
    <row r="43" spans="1:15" ht="15" customHeight="1"/>
    <row r="44" spans="1:15" ht="34.25" customHeight="1">
      <c r="A44" s="31" t="s">
        <v>397</v>
      </c>
      <c r="B44" s="31"/>
      <c r="C44" s="31"/>
      <c r="D44" s="123"/>
      <c r="E44" s="123"/>
      <c r="F44" s="54"/>
      <c r="G44" s="54"/>
      <c r="H44" s="54"/>
      <c r="I44" s="54"/>
      <c r="J44" s="54"/>
    </row>
    <row r="45" spans="1:15" ht="15" customHeight="1">
      <c r="A45" s="124"/>
      <c r="B45" s="124"/>
      <c r="C45" s="124"/>
      <c r="D45" s="125"/>
      <c r="E45" s="88"/>
      <c r="F45" s="88"/>
      <c r="G45" s="88"/>
      <c r="H45" s="88"/>
      <c r="I45" s="88"/>
      <c r="J45" s="88"/>
    </row>
    <row r="46" spans="1:15" ht="28">
      <c r="A46" s="37" t="s">
        <v>340</v>
      </c>
      <c r="B46" s="37"/>
      <c r="C46" s="38"/>
      <c r="D46" s="41" t="s">
        <v>341</v>
      </c>
      <c r="E46" s="41" t="s">
        <v>342</v>
      </c>
      <c r="F46" s="41" t="s">
        <v>398</v>
      </c>
      <c r="G46" s="41" t="s">
        <v>344</v>
      </c>
      <c r="H46" s="41" t="s">
        <v>395</v>
      </c>
      <c r="I46" s="41" t="s">
        <v>346</v>
      </c>
      <c r="J46" s="41" t="s">
        <v>347</v>
      </c>
      <c r="K46" s="42"/>
      <c r="L46" s="42"/>
      <c r="M46" s="42"/>
      <c r="N46" s="42"/>
      <c r="O46" s="42"/>
    </row>
    <row r="47" spans="1:15" ht="15" customHeight="1">
      <c r="A47" s="126"/>
      <c r="B47" s="126"/>
      <c r="C47" s="127"/>
      <c r="D47" s="128"/>
      <c r="E47" s="128"/>
      <c r="F47" s="128"/>
      <c r="G47" s="129"/>
      <c r="H47" s="129"/>
      <c r="I47" s="129"/>
      <c r="J47" s="129"/>
      <c r="K47" s="54"/>
      <c r="L47" s="54"/>
      <c r="M47" s="54"/>
      <c r="N47" s="54"/>
      <c r="O47" s="54"/>
    </row>
    <row r="48" spans="1:15" ht="26" customHeight="1">
      <c r="A48" s="50" t="s">
        <v>348</v>
      </c>
      <c r="B48" s="50"/>
      <c r="C48" s="51"/>
      <c r="D48" s="53"/>
      <c r="E48" s="53"/>
      <c r="F48" s="53"/>
      <c r="G48" s="54"/>
      <c r="H48" s="54"/>
      <c r="I48" s="54"/>
      <c r="J48" s="54"/>
    </row>
    <row r="49" spans="1:10" ht="15" customHeight="1">
      <c r="A49" s="54"/>
      <c r="B49" s="56" t="s">
        <v>349</v>
      </c>
      <c r="C49" s="57"/>
      <c r="D49" s="59">
        <v>31117</v>
      </c>
      <c r="E49" s="59">
        <v>20709</v>
      </c>
      <c r="F49" s="59">
        <v>10408</v>
      </c>
      <c r="G49" s="60">
        <v>4963</v>
      </c>
      <c r="H49" s="60">
        <v>2242</v>
      </c>
      <c r="I49" s="60">
        <v>975</v>
      </c>
      <c r="J49" s="60">
        <v>2228</v>
      </c>
    </row>
    <row r="50" spans="1:10" s="130" customFormat="1" ht="15" customHeight="1">
      <c r="A50" s="85"/>
      <c r="B50" s="85"/>
      <c r="C50" s="64" t="s">
        <v>351</v>
      </c>
      <c r="D50" s="66">
        <v>28875</v>
      </c>
      <c r="E50" s="66">
        <v>19448</v>
      </c>
      <c r="F50" s="66">
        <v>9427</v>
      </c>
      <c r="G50" s="67">
        <v>4664</v>
      </c>
      <c r="H50" s="67">
        <v>1914</v>
      </c>
      <c r="I50" s="67">
        <v>866</v>
      </c>
      <c r="J50" s="67">
        <v>1983</v>
      </c>
    </row>
    <row r="51" spans="1:10" s="130" customFormat="1" ht="15" customHeight="1">
      <c r="A51" s="85"/>
      <c r="B51" s="85"/>
      <c r="C51" s="64" t="s">
        <v>352</v>
      </c>
      <c r="D51" s="66">
        <v>2242</v>
      </c>
      <c r="E51" s="66">
        <v>1261</v>
      </c>
      <c r="F51" s="66">
        <v>981</v>
      </c>
      <c r="G51" s="67">
        <v>299</v>
      </c>
      <c r="H51" s="67">
        <v>328</v>
      </c>
      <c r="I51" s="67">
        <v>109</v>
      </c>
      <c r="J51" s="67">
        <v>245</v>
      </c>
    </row>
    <row r="52" spans="1:10" ht="15" customHeight="1">
      <c r="A52" s="131"/>
      <c r="B52" s="71" t="s">
        <v>353</v>
      </c>
      <c r="C52" s="72"/>
      <c r="D52" s="132">
        <v>5918</v>
      </c>
      <c r="E52" s="132">
        <v>2909</v>
      </c>
      <c r="F52" s="132">
        <v>3009</v>
      </c>
      <c r="G52" s="133">
        <v>1653</v>
      </c>
      <c r="H52" s="133">
        <v>535</v>
      </c>
      <c r="I52" s="133">
        <v>768</v>
      </c>
      <c r="J52" s="133">
        <v>53</v>
      </c>
    </row>
    <row r="53" spans="1:10" ht="15" customHeight="1">
      <c r="A53" s="134"/>
      <c r="B53" s="77" t="s">
        <v>354</v>
      </c>
      <c r="C53" s="78"/>
      <c r="D53" s="80">
        <v>37035</v>
      </c>
      <c r="E53" s="80">
        <v>23618</v>
      </c>
      <c r="F53" s="80">
        <v>13417</v>
      </c>
      <c r="G53" s="81">
        <v>6616</v>
      </c>
      <c r="H53" s="81">
        <v>2777</v>
      </c>
      <c r="I53" s="81">
        <v>1743</v>
      </c>
      <c r="J53" s="81">
        <v>2281</v>
      </c>
    </row>
    <row r="54" spans="1:10" ht="15" customHeight="1">
      <c r="A54" s="54"/>
      <c r="B54" s="56" t="s">
        <v>355</v>
      </c>
      <c r="C54" s="57"/>
      <c r="D54" s="59">
        <v>4737</v>
      </c>
      <c r="E54" s="59">
        <v>1384</v>
      </c>
      <c r="F54" s="59">
        <v>3353</v>
      </c>
      <c r="G54" s="60">
        <v>1699</v>
      </c>
      <c r="H54" s="60">
        <v>701</v>
      </c>
      <c r="I54" s="60">
        <v>329</v>
      </c>
      <c r="J54" s="60">
        <v>624</v>
      </c>
    </row>
    <row r="55" spans="1:10" s="130" customFormat="1" ht="15" customHeight="1">
      <c r="A55" s="85"/>
      <c r="B55" s="86"/>
      <c r="C55" s="64" t="s">
        <v>356</v>
      </c>
      <c r="D55" s="66">
        <v>2</v>
      </c>
      <c r="E55" s="66">
        <v>0</v>
      </c>
      <c r="F55" s="66">
        <v>2</v>
      </c>
      <c r="G55" s="67">
        <v>2</v>
      </c>
      <c r="H55" s="67">
        <v>0</v>
      </c>
      <c r="I55" s="67">
        <v>0</v>
      </c>
      <c r="J55" s="67">
        <v>0</v>
      </c>
    </row>
    <row r="56" spans="1:10" s="130" customFormat="1" ht="15" customHeight="1">
      <c r="A56" s="85"/>
      <c r="B56" s="85"/>
      <c r="C56" s="64" t="s">
        <v>357</v>
      </c>
      <c r="D56" s="66">
        <v>2297</v>
      </c>
      <c r="E56" s="66">
        <v>547</v>
      </c>
      <c r="F56" s="66">
        <v>1750</v>
      </c>
      <c r="G56" s="67">
        <v>925</v>
      </c>
      <c r="H56" s="67">
        <v>405</v>
      </c>
      <c r="I56" s="67">
        <v>202</v>
      </c>
      <c r="J56" s="67">
        <v>218</v>
      </c>
    </row>
    <row r="57" spans="1:10" s="130" customFormat="1" ht="15" customHeight="1">
      <c r="A57" s="85"/>
      <c r="B57" s="85"/>
      <c r="C57" s="64" t="s">
        <v>358</v>
      </c>
      <c r="D57" s="66">
        <v>1067</v>
      </c>
      <c r="E57" s="66">
        <v>54</v>
      </c>
      <c r="F57" s="66">
        <v>1013</v>
      </c>
      <c r="G57" s="67">
        <v>507</v>
      </c>
      <c r="H57" s="67">
        <v>78</v>
      </c>
      <c r="I57" s="67">
        <v>94</v>
      </c>
      <c r="J57" s="67">
        <v>334</v>
      </c>
    </row>
    <row r="58" spans="1:10" s="130" customFormat="1" ht="15" customHeight="1">
      <c r="A58" s="85"/>
      <c r="B58" s="85"/>
      <c r="C58" s="64" t="s">
        <v>359</v>
      </c>
      <c r="D58" s="66">
        <v>1371</v>
      </c>
      <c r="E58" s="66">
        <v>783</v>
      </c>
      <c r="F58" s="66">
        <v>588</v>
      </c>
      <c r="G58" s="67">
        <v>265</v>
      </c>
      <c r="H58" s="67">
        <v>218</v>
      </c>
      <c r="I58" s="67">
        <v>33</v>
      </c>
      <c r="J58" s="67">
        <v>72</v>
      </c>
    </row>
    <row r="59" spans="1:10" ht="15" customHeight="1">
      <c r="A59" s="54"/>
      <c r="B59" s="56" t="s">
        <v>360</v>
      </c>
      <c r="C59" s="57"/>
      <c r="D59" s="59">
        <v>2436</v>
      </c>
      <c r="E59" s="59">
        <v>63</v>
      </c>
      <c r="F59" s="59">
        <v>2373</v>
      </c>
      <c r="G59" s="60">
        <v>261</v>
      </c>
      <c r="H59" s="60">
        <v>442</v>
      </c>
      <c r="I59" s="60">
        <v>531</v>
      </c>
      <c r="J59" s="60">
        <v>1139</v>
      </c>
    </row>
    <row r="60" spans="1:10" s="130" customFormat="1" ht="15" customHeight="1">
      <c r="A60" s="85"/>
      <c r="B60" s="85"/>
      <c r="C60" s="64" t="s">
        <v>361</v>
      </c>
      <c r="D60" s="66">
        <v>1163</v>
      </c>
      <c r="E60" s="66">
        <v>0</v>
      </c>
      <c r="F60" s="66">
        <v>1163</v>
      </c>
      <c r="G60" s="67">
        <v>45</v>
      </c>
      <c r="H60" s="67">
        <v>157</v>
      </c>
      <c r="I60" s="67">
        <v>306</v>
      </c>
      <c r="J60" s="67">
        <v>655</v>
      </c>
    </row>
    <row r="61" spans="1:10" s="130" customFormat="1" ht="15" customHeight="1">
      <c r="A61" s="85"/>
      <c r="B61" s="85"/>
      <c r="C61" s="64" t="s">
        <v>362</v>
      </c>
      <c r="D61" s="66">
        <v>1273</v>
      </c>
      <c r="E61" s="66">
        <v>63</v>
      </c>
      <c r="F61" s="66">
        <v>1210</v>
      </c>
      <c r="G61" s="67">
        <v>216</v>
      </c>
      <c r="H61" s="67">
        <v>285</v>
      </c>
      <c r="I61" s="67">
        <v>225</v>
      </c>
      <c r="J61" s="67">
        <v>484</v>
      </c>
    </row>
    <row r="62" spans="1:10" ht="15" customHeight="1">
      <c r="A62" s="54"/>
      <c r="B62" s="56" t="s">
        <v>363</v>
      </c>
      <c r="C62" s="57"/>
      <c r="D62" s="59">
        <v>3868</v>
      </c>
      <c r="E62" s="59">
        <v>1204</v>
      </c>
      <c r="F62" s="59">
        <v>2664</v>
      </c>
      <c r="G62" s="60">
        <v>1279</v>
      </c>
      <c r="H62" s="60">
        <v>732</v>
      </c>
      <c r="I62" s="60">
        <v>312</v>
      </c>
      <c r="J62" s="60">
        <v>341</v>
      </c>
    </row>
    <row r="63" spans="1:10" s="130" customFormat="1" ht="15" customHeight="1">
      <c r="A63" s="85"/>
      <c r="B63" s="85"/>
      <c r="C63" s="64" t="s">
        <v>364</v>
      </c>
      <c r="D63" s="66">
        <v>565</v>
      </c>
      <c r="E63" s="66">
        <v>144</v>
      </c>
      <c r="F63" s="66">
        <v>421</v>
      </c>
      <c r="G63" s="67">
        <v>318</v>
      </c>
      <c r="H63" s="67">
        <v>49</v>
      </c>
      <c r="I63" s="67">
        <v>54</v>
      </c>
      <c r="J63" s="67">
        <v>0</v>
      </c>
    </row>
    <row r="64" spans="1:10" s="130" customFormat="1" ht="15" customHeight="1">
      <c r="A64" s="85"/>
      <c r="B64" s="85"/>
      <c r="C64" s="64" t="s">
        <v>365</v>
      </c>
      <c r="D64" s="66">
        <v>3303</v>
      </c>
      <c r="E64" s="66">
        <v>1060</v>
      </c>
      <c r="F64" s="66">
        <v>2243</v>
      </c>
      <c r="G64" s="67">
        <v>961</v>
      </c>
      <c r="H64" s="67">
        <v>683</v>
      </c>
      <c r="I64" s="67">
        <v>258</v>
      </c>
      <c r="J64" s="67">
        <v>341</v>
      </c>
    </row>
    <row r="65" spans="1:10" ht="15" customHeight="1">
      <c r="A65" s="131"/>
      <c r="B65" s="71" t="s">
        <v>366</v>
      </c>
      <c r="C65" s="72"/>
      <c r="D65" s="135">
        <v>1571</v>
      </c>
      <c r="E65" s="132">
        <v>286</v>
      </c>
      <c r="F65" s="132">
        <v>1285</v>
      </c>
      <c r="G65" s="133">
        <v>220</v>
      </c>
      <c r="H65" s="133">
        <v>589</v>
      </c>
      <c r="I65" s="133">
        <v>261</v>
      </c>
      <c r="J65" s="133">
        <v>215</v>
      </c>
    </row>
    <row r="66" spans="1:10" ht="15" customHeight="1">
      <c r="A66" s="134"/>
      <c r="B66" s="77" t="s">
        <v>367</v>
      </c>
      <c r="C66" s="78"/>
      <c r="D66" s="80">
        <v>12612</v>
      </c>
      <c r="E66" s="80">
        <v>2937</v>
      </c>
      <c r="F66" s="80">
        <v>9675</v>
      </c>
      <c r="G66" s="81">
        <v>3459</v>
      </c>
      <c r="H66" s="81">
        <v>2464</v>
      </c>
      <c r="I66" s="81">
        <v>1433</v>
      </c>
      <c r="J66" s="81">
        <v>2319</v>
      </c>
    </row>
    <row r="67" spans="1:10" ht="15" customHeight="1">
      <c r="A67" s="131"/>
      <c r="B67" s="92" t="s">
        <v>368</v>
      </c>
      <c r="C67" s="93"/>
      <c r="D67" s="132">
        <v>533</v>
      </c>
      <c r="E67" s="132">
        <v>47</v>
      </c>
      <c r="F67" s="132">
        <v>486</v>
      </c>
      <c r="G67" s="133">
        <v>137</v>
      </c>
      <c r="H67" s="133">
        <v>79</v>
      </c>
      <c r="I67" s="133">
        <v>74</v>
      </c>
      <c r="J67" s="133">
        <v>196</v>
      </c>
    </row>
    <row r="68" spans="1:10" ht="15" customHeight="1">
      <c r="A68" s="134"/>
      <c r="B68" s="77" t="s">
        <v>369</v>
      </c>
      <c r="C68" s="78"/>
      <c r="D68" s="80">
        <v>50180</v>
      </c>
      <c r="E68" s="80">
        <v>26602</v>
      </c>
      <c r="F68" s="80">
        <v>23578</v>
      </c>
      <c r="G68" s="81">
        <v>10212</v>
      </c>
      <c r="H68" s="81">
        <v>5320</v>
      </c>
      <c r="I68" s="81">
        <v>3250</v>
      </c>
      <c r="J68" s="81">
        <v>4796</v>
      </c>
    </row>
    <row r="69" spans="1:10" ht="15" customHeight="1">
      <c r="A69" s="54"/>
      <c r="B69" s="56" t="s">
        <v>370</v>
      </c>
      <c r="C69" s="57"/>
      <c r="D69" s="59">
        <v>11659</v>
      </c>
      <c r="E69" s="59">
        <v>9907</v>
      </c>
      <c r="F69" s="59">
        <v>1752</v>
      </c>
      <c r="G69" s="60">
        <v>1648</v>
      </c>
      <c r="H69" s="60">
        <v>104</v>
      </c>
      <c r="I69" s="60">
        <v>0</v>
      </c>
      <c r="J69" s="60">
        <v>0</v>
      </c>
    </row>
    <row r="70" spans="1:10" ht="15" customHeight="1">
      <c r="A70" s="131"/>
      <c r="B70" s="136" t="s">
        <v>371</v>
      </c>
      <c r="C70" s="137"/>
      <c r="D70" s="138">
        <v>2245</v>
      </c>
      <c r="E70" s="138">
        <v>392</v>
      </c>
      <c r="F70" s="138">
        <v>1853</v>
      </c>
      <c r="G70" s="139">
        <v>779</v>
      </c>
      <c r="H70" s="139">
        <v>701</v>
      </c>
      <c r="I70" s="139">
        <v>342</v>
      </c>
      <c r="J70" s="139">
        <v>31</v>
      </c>
    </row>
    <row r="71" spans="1:10" ht="15" customHeight="1">
      <c r="A71" s="140"/>
      <c r="B71" s="77" t="s">
        <v>396</v>
      </c>
      <c r="C71" s="78"/>
      <c r="D71" s="80">
        <v>13904</v>
      </c>
      <c r="E71" s="80">
        <v>10299</v>
      </c>
      <c r="F71" s="80">
        <v>3605</v>
      </c>
      <c r="G71" s="81">
        <v>2427</v>
      </c>
      <c r="H71" s="81">
        <v>805</v>
      </c>
      <c r="I71" s="81">
        <v>342</v>
      </c>
      <c r="J71" s="81">
        <v>31</v>
      </c>
    </row>
    <row r="72" spans="1:10" ht="26" customHeight="1">
      <c r="A72" s="140"/>
      <c r="B72" s="77" t="s">
        <v>373</v>
      </c>
      <c r="C72" s="78"/>
      <c r="D72" s="80">
        <v>64084</v>
      </c>
      <c r="E72" s="80">
        <v>36901</v>
      </c>
      <c r="F72" s="80">
        <v>27183</v>
      </c>
      <c r="G72" s="81">
        <v>12639</v>
      </c>
      <c r="H72" s="81">
        <v>6125</v>
      </c>
      <c r="I72" s="81">
        <v>3592</v>
      </c>
      <c r="J72" s="81">
        <v>4827</v>
      </c>
    </row>
    <row r="73" spans="1:10" ht="15" customHeight="1">
      <c r="A73" s="134"/>
      <c r="B73" s="54"/>
      <c r="C73" s="141"/>
      <c r="D73" s="142"/>
      <c r="E73" s="142"/>
      <c r="F73" s="142"/>
      <c r="G73" s="108"/>
      <c r="H73" s="108"/>
      <c r="I73" s="108"/>
      <c r="J73" s="108"/>
    </row>
    <row r="74" spans="1:10" ht="15" customHeight="1">
      <c r="A74" s="50" t="s">
        <v>374</v>
      </c>
      <c r="B74" s="50"/>
      <c r="C74" s="51"/>
      <c r="D74" s="142"/>
      <c r="E74" s="142"/>
      <c r="F74" s="142"/>
      <c r="G74" s="108"/>
      <c r="H74" s="108"/>
      <c r="I74" s="108"/>
      <c r="J74" s="108"/>
    </row>
    <row r="75" spans="1:10" ht="15" customHeight="1">
      <c r="A75" s="54"/>
      <c r="B75" s="92" t="s">
        <v>375</v>
      </c>
      <c r="C75" s="93"/>
      <c r="D75" s="59">
        <v>2864</v>
      </c>
      <c r="E75" s="59">
        <v>1255</v>
      </c>
      <c r="F75" s="59">
        <v>1609</v>
      </c>
      <c r="G75" s="60">
        <v>859</v>
      </c>
      <c r="H75" s="60">
        <v>402</v>
      </c>
      <c r="I75" s="60">
        <v>217</v>
      </c>
      <c r="J75" s="60">
        <v>131</v>
      </c>
    </row>
    <row r="76" spans="1:10" s="130" customFormat="1" ht="15" customHeight="1">
      <c r="A76" s="85"/>
      <c r="B76" s="85"/>
      <c r="C76" s="64" t="s">
        <v>376</v>
      </c>
      <c r="D76" s="66">
        <v>613</v>
      </c>
      <c r="E76" s="66">
        <v>102</v>
      </c>
      <c r="F76" s="66">
        <v>511</v>
      </c>
      <c r="G76" s="67">
        <v>298</v>
      </c>
      <c r="H76" s="67">
        <v>52</v>
      </c>
      <c r="I76" s="67">
        <v>45</v>
      </c>
      <c r="J76" s="67">
        <v>116</v>
      </c>
    </row>
    <row r="77" spans="1:10" s="130" customFormat="1" ht="15" customHeight="1">
      <c r="A77" s="85"/>
      <c r="B77" s="85"/>
      <c r="C77" s="64" t="s">
        <v>377</v>
      </c>
      <c r="D77" s="66">
        <v>361</v>
      </c>
      <c r="E77" s="66">
        <v>158</v>
      </c>
      <c r="F77" s="66">
        <v>203</v>
      </c>
      <c r="G77" s="67">
        <v>153</v>
      </c>
      <c r="H77" s="67">
        <v>11</v>
      </c>
      <c r="I77" s="67">
        <v>35</v>
      </c>
      <c r="J77" s="67">
        <v>4</v>
      </c>
    </row>
    <row r="78" spans="1:10" s="130" customFormat="1" ht="15" customHeight="1">
      <c r="A78" s="85"/>
      <c r="B78" s="85"/>
      <c r="C78" s="64" t="s">
        <v>378</v>
      </c>
      <c r="D78" s="66">
        <v>1802</v>
      </c>
      <c r="E78" s="66">
        <v>932</v>
      </c>
      <c r="F78" s="66">
        <v>870</v>
      </c>
      <c r="G78" s="67">
        <v>404</v>
      </c>
      <c r="H78" s="67">
        <v>327</v>
      </c>
      <c r="I78" s="67">
        <v>128</v>
      </c>
      <c r="J78" s="67">
        <v>11</v>
      </c>
    </row>
    <row r="79" spans="1:10" ht="15" customHeight="1">
      <c r="A79" s="54"/>
      <c r="B79" s="92" t="s">
        <v>379</v>
      </c>
      <c r="C79" s="93"/>
      <c r="D79" s="59">
        <v>730</v>
      </c>
      <c r="E79" s="59">
        <v>196</v>
      </c>
      <c r="F79" s="59">
        <v>534</v>
      </c>
      <c r="G79" s="60">
        <v>174</v>
      </c>
      <c r="H79" s="60">
        <v>192</v>
      </c>
      <c r="I79" s="60">
        <v>166</v>
      </c>
      <c r="J79" s="60">
        <v>2</v>
      </c>
    </row>
    <row r="80" spans="1:10" ht="15" customHeight="1">
      <c r="A80" s="131"/>
      <c r="B80" s="143" t="s">
        <v>380</v>
      </c>
      <c r="C80" s="144"/>
      <c r="D80" s="132">
        <v>382</v>
      </c>
      <c r="E80" s="132">
        <v>52</v>
      </c>
      <c r="F80" s="132">
        <v>330</v>
      </c>
      <c r="G80" s="133">
        <v>238</v>
      </c>
      <c r="H80" s="133">
        <v>39</v>
      </c>
      <c r="I80" s="133">
        <v>50</v>
      </c>
      <c r="J80" s="133">
        <v>3</v>
      </c>
    </row>
    <row r="81" spans="1:15" ht="15" customHeight="1">
      <c r="A81" s="134"/>
      <c r="B81" s="77" t="s">
        <v>381</v>
      </c>
      <c r="C81" s="78"/>
      <c r="D81" s="80">
        <v>3976</v>
      </c>
      <c r="E81" s="80">
        <v>1503</v>
      </c>
      <c r="F81" s="80">
        <v>2473</v>
      </c>
      <c r="G81" s="81">
        <v>1271</v>
      </c>
      <c r="H81" s="81">
        <v>633</v>
      </c>
      <c r="I81" s="81">
        <v>433</v>
      </c>
      <c r="J81" s="81">
        <v>136</v>
      </c>
    </row>
    <row r="82" spans="1:15" ht="15" customHeight="1">
      <c r="A82" s="54"/>
      <c r="B82" s="54"/>
      <c r="C82" s="141"/>
      <c r="D82" s="115"/>
      <c r="E82" s="115"/>
      <c r="F82" s="115"/>
      <c r="G82" s="114"/>
      <c r="H82" s="114"/>
      <c r="I82" s="114"/>
      <c r="J82" s="114"/>
    </row>
    <row r="83" spans="1:15" ht="15" customHeight="1">
      <c r="A83" s="77" t="s">
        <v>382</v>
      </c>
      <c r="B83" s="77"/>
      <c r="C83" s="78"/>
      <c r="D83" s="80">
        <v>68060</v>
      </c>
      <c r="E83" s="80">
        <v>38404</v>
      </c>
      <c r="F83" s="80">
        <v>29656</v>
      </c>
      <c r="G83" s="81">
        <v>13910</v>
      </c>
      <c r="H83" s="81">
        <v>6758</v>
      </c>
      <c r="I83" s="81">
        <v>4025</v>
      </c>
      <c r="J83" s="81">
        <v>4963</v>
      </c>
    </row>
    <row r="84" spans="1:15" ht="15" customHeight="1"/>
    <row r="85" spans="1:15" ht="15" customHeight="1"/>
    <row r="86" spans="1:15" ht="34.25" customHeight="1">
      <c r="A86" s="31" t="s">
        <v>399</v>
      </c>
      <c r="B86" s="31"/>
      <c r="C86" s="31"/>
      <c r="D86" s="123"/>
      <c r="E86" s="123"/>
      <c r="F86" s="54"/>
      <c r="G86" s="54"/>
      <c r="H86" s="54"/>
      <c r="I86" s="54"/>
      <c r="J86" s="54"/>
    </row>
    <row r="87" spans="1:15" ht="15" customHeight="1">
      <c r="A87" s="124"/>
      <c r="B87" s="124"/>
      <c r="C87" s="124"/>
      <c r="D87" s="125"/>
      <c r="E87" s="88"/>
      <c r="F87" s="88"/>
      <c r="G87" s="88"/>
      <c r="H87" s="88"/>
      <c r="I87" s="88"/>
      <c r="J87" s="88"/>
    </row>
    <row r="88" spans="1:15" ht="28">
      <c r="A88" s="37" t="s">
        <v>340</v>
      </c>
      <c r="B88" s="37"/>
      <c r="C88" s="38"/>
      <c r="D88" s="41" t="s">
        <v>341</v>
      </c>
      <c r="E88" s="41" t="s">
        <v>342</v>
      </c>
      <c r="F88" s="41" t="s">
        <v>398</v>
      </c>
      <c r="G88" s="41" t="s">
        <v>344</v>
      </c>
      <c r="H88" s="41" t="s">
        <v>395</v>
      </c>
      <c r="I88" s="41" t="s">
        <v>346</v>
      </c>
      <c r="J88" s="41" t="s">
        <v>347</v>
      </c>
      <c r="K88" s="42"/>
      <c r="L88" s="42"/>
      <c r="M88" s="42"/>
      <c r="N88" s="42"/>
      <c r="O88" s="42"/>
    </row>
    <row r="89" spans="1:15" ht="15" customHeight="1">
      <c r="A89" s="126"/>
      <c r="B89" s="126"/>
      <c r="C89" s="127"/>
      <c r="D89" s="128"/>
      <c r="E89" s="128"/>
      <c r="F89" s="128"/>
      <c r="G89" s="129"/>
      <c r="H89" s="129"/>
      <c r="I89" s="129"/>
      <c r="J89" s="129"/>
      <c r="K89" s="48"/>
      <c r="L89" s="48"/>
      <c r="M89" s="48"/>
      <c r="N89" s="48"/>
      <c r="O89" s="48"/>
    </row>
    <row r="90" spans="1:15" ht="26" customHeight="1">
      <c r="A90" s="50" t="s">
        <v>348</v>
      </c>
      <c r="B90" s="50"/>
      <c r="C90" s="51"/>
      <c r="D90" s="53"/>
      <c r="E90" s="53"/>
      <c r="F90" s="53"/>
      <c r="G90" s="54"/>
      <c r="H90" s="54"/>
      <c r="I90" s="54"/>
      <c r="J90" s="54"/>
    </row>
    <row r="91" spans="1:15" ht="15" customHeight="1">
      <c r="A91" s="54"/>
      <c r="B91" s="56" t="s">
        <v>349</v>
      </c>
      <c r="C91" s="57"/>
      <c r="D91" s="59">
        <v>29482</v>
      </c>
      <c r="E91" s="59">
        <v>19797</v>
      </c>
      <c r="F91" s="59">
        <v>9685</v>
      </c>
      <c r="G91" s="60">
        <v>4903</v>
      </c>
      <c r="H91" s="60">
        <v>2014</v>
      </c>
      <c r="I91" s="60">
        <v>786</v>
      </c>
      <c r="J91" s="60">
        <v>1982</v>
      </c>
    </row>
    <row r="92" spans="1:15" s="130" customFormat="1" ht="15" customHeight="1">
      <c r="A92" s="85"/>
      <c r="B92" s="85"/>
      <c r="C92" s="64" t="s">
        <v>351</v>
      </c>
      <c r="D92" s="66">
        <v>29804</v>
      </c>
      <c r="E92" s="66">
        <v>21074</v>
      </c>
      <c r="F92" s="66">
        <v>8730</v>
      </c>
      <c r="G92" s="67">
        <v>4567</v>
      </c>
      <c r="H92" s="67">
        <v>1645</v>
      </c>
      <c r="I92" s="67">
        <v>706</v>
      </c>
      <c r="J92" s="67">
        <v>1812</v>
      </c>
    </row>
    <row r="93" spans="1:15" s="130" customFormat="1" ht="15" customHeight="1">
      <c r="A93" s="85"/>
      <c r="B93" s="85"/>
      <c r="C93" s="64" t="s">
        <v>352</v>
      </c>
      <c r="D93" s="66">
        <v>-322</v>
      </c>
      <c r="E93" s="66">
        <v>-1277</v>
      </c>
      <c r="F93" s="66">
        <v>955</v>
      </c>
      <c r="G93" s="67">
        <v>336</v>
      </c>
      <c r="H93" s="67">
        <v>369</v>
      </c>
      <c r="I93" s="67">
        <v>80</v>
      </c>
      <c r="J93" s="67">
        <v>170</v>
      </c>
    </row>
    <row r="94" spans="1:15" ht="15" customHeight="1">
      <c r="A94" s="131"/>
      <c r="B94" s="71" t="s">
        <v>353</v>
      </c>
      <c r="C94" s="72"/>
      <c r="D94" s="132">
        <v>5453</v>
      </c>
      <c r="E94" s="132">
        <v>2434</v>
      </c>
      <c r="F94" s="132">
        <v>3019</v>
      </c>
      <c r="G94" s="133">
        <v>1720</v>
      </c>
      <c r="H94" s="133">
        <v>493</v>
      </c>
      <c r="I94" s="133">
        <v>763</v>
      </c>
      <c r="J94" s="133">
        <v>43</v>
      </c>
    </row>
    <row r="95" spans="1:15" ht="15" customHeight="1">
      <c r="A95" s="134"/>
      <c r="B95" s="77" t="s">
        <v>354</v>
      </c>
      <c r="C95" s="78"/>
      <c r="D95" s="80">
        <v>34935</v>
      </c>
      <c r="E95" s="80">
        <v>22231</v>
      </c>
      <c r="F95" s="80">
        <v>12704</v>
      </c>
      <c r="G95" s="81">
        <v>6623</v>
      </c>
      <c r="H95" s="81">
        <v>2507</v>
      </c>
      <c r="I95" s="81">
        <v>1549</v>
      </c>
      <c r="J95" s="81">
        <v>2025</v>
      </c>
    </row>
    <row r="96" spans="1:15" ht="15" customHeight="1">
      <c r="A96" s="54"/>
      <c r="B96" s="56" t="s">
        <v>355</v>
      </c>
      <c r="C96" s="57"/>
      <c r="D96" s="59">
        <v>4035</v>
      </c>
      <c r="E96" s="59">
        <v>844</v>
      </c>
      <c r="F96" s="59">
        <v>3191</v>
      </c>
      <c r="G96" s="60">
        <v>1637</v>
      </c>
      <c r="H96" s="60">
        <v>636</v>
      </c>
      <c r="I96" s="60">
        <v>318</v>
      </c>
      <c r="J96" s="60">
        <v>600</v>
      </c>
    </row>
    <row r="97" spans="1:10" s="130" customFormat="1" ht="15" customHeight="1">
      <c r="A97" s="85"/>
      <c r="B97" s="86"/>
      <c r="C97" s="64" t="s">
        <v>356</v>
      </c>
      <c r="D97" s="66">
        <v>7</v>
      </c>
      <c r="E97" s="66">
        <v>0</v>
      </c>
      <c r="F97" s="66">
        <v>7</v>
      </c>
      <c r="G97" s="67">
        <v>7</v>
      </c>
      <c r="H97" s="67">
        <v>0</v>
      </c>
      <c r="I97" s="67">
        <v>0</v>
      </c>
      <c r="J97" s="67">
        <v>0</v>
      </c>
    </row>
    <row r="98" spans="1:10" s="130" customFormat="1" ht="15" customHeight="1">
      <c r="A98" s="85"/>
      <c r="B98" s="85"/>
      <c r="C98" s="64" t="s">
        <v>357</v>
      </c>
      <c r="D98" s="66">
        <v>2110</v>
      </c>
      <c r="E98" s="66">
        <v>383</v>
      </c>
      <c r="F98" s="66">
        <v>1727</v>
      </c>
      <c r="G98" s="67">
        <v>891</v>
      </c>
      <c r="H98" s="67">
        <v>396</v>
      </c>
      <c r="I98" s="67">
        <v>205</v>
      </c>
      <c r="J98" s="67">
        <v>235</v>
      </c>
    </row>
    <row r="99" spans="1:10" s="130" customFormat="1" ht="15" customHeight="1">
      <c r="A99" s="85"/>
      <c r="B99" s="85"/>
      <c r="C99" s="64" t="s">
        <v>358</v>
      </c>
      <c r="D99" s="66">
        <v>1039</v>
      </c>
      <c r="E99" s="66">
        <v>57</v>
      </c>
      <c r="F99" s="66">
        <v>982</v>
      </c>
      <c r="G99" s="67">
        <v>517</v>
      </c>
      <c r="H99" s="67">
        <v>63</v>
      </c>
      <c r="I99" s="67">
        <v>89</v>
      </c>
      <c r="J99" s="67">
        <v>313</v>
      </c>
    </row>
    <row r="100" spans="1:10" s="130" customFormat="1" ht="15" customHeight="1">
      <c r="A100" s="85"/>
      <c r="B100" s="85"/>
      <c r="C100" s="64" t="s">
        <v>359</v>
      </c>
      <c r="D100" s="66">
        <v>879</v>
      </c>
      <c r="E100" s="66">
        <v>404</v>
      </c>
      <c r="F100" s="66">
        <v>475</v>
      </c>
      <c r="G100" s="67">
        <v>222</v>
      </c>
      <c r="H100" s="67">
        <v>177</v>
      </c>
      <c r="I100" s="67">
        <v>24</v>
      </c>
      <c r="J100" s="67">
        <v>52</v>
      </c>
    </row>
    <row r="101" spans="1:10" ht="15" customHeight="1">
      <c r="A101" s="54"/>
      <c r="B101" s="56" t="s">
        <v>360</v>
      </c>
      <c r="C101" s="57"/>
      <c r="D101" s="59">
        <v>2518</v>
      </c>
      <c r="E101" s="59">
        <v>96</v>
      </c>
      <c r="F101" s="59">
        <v>2422</v>
      </c>
      <c r="G101" s="60">
        <v>248</v>
      </c>
      <c r="H101" s="60">
        <v>532</v>
      </c>
      <c r="I101" s="60">
        <v>533</v>
      </c>
      <c r="J101" s="60">
        <v>1109</v>
      </c>
    </row>
    <row r="102" spans="1:10" s="130" customFormat="1" ht="15" customHeight="1">
      <c r="A102" s="85"/>
      <c r="B102" s="85"/>
      <c r="C102" s="64" t="s">
        <v>361</v>
      </c>
      <c r="D102" s="66">
        <v>1153</v>
      </c>
      <c r="E102" s="66">
        <v>0</v>
      </c>
      <c r="F102" s="66">
        <v>1153</v>
      </c>
      <c r="G102" s="67">
        <v>44</v>
      </c>
      <c r="H102" s="67">
        <v>153</v>
      </c>
      <c r="I102" s="67">
        <v>314</v>
      </c>
      <c r="J102" s="67">
        <v>642</v>
      </c>
    </row>
    <row r="103" spans="1:10" s="130" customFormat="1" ht="15" customHeight="1">
      <c r="A103" s="85"/>
      <c r="B103" s="85"/>
      <c r="C103" s="64" t="s">
        <v>362</v>
      </c>
      <c r="D103" s="66">
        <v>1365</v>
      </c>
      <c r="E103" s="66">
        <v>96</v>
      </c>
      <c r="F103" s="66">
        <v>1269</v>
      </c>
      <c r="G103" s="67">
        <v>204</v>
      </c>
      <c r="H103" s="67">
        <v>379</v>
      </c>
      <c r="I103" s="67">
        <v>219</v>
      </c>
      <c r="J103" s="67">
        <v>467</v>
      </c>
    </row>
    <row r="104" spans="1:10" ht="15" customHeight="1">
      <c r="A104" s="54"/>
      <c r="B104" s="56" t="s">
        <v>363</v>
      </c>
      <c r="C104" s="57"/>
      <c r="D104" s="59">
        <v>4150</v>
      </c>
      <c r="E104" s="59">
        <v>1509</v>
      </c>
      <c r="F104" s="59">
        <v>2641</v>
      </c>
      <c r="G104" s="60">
        <v>1170</v>
      </c>
      <c r="H104" s="60">
        <v>844</v>
      </c>
      <c r="I104" s="60">
        <v>267</v>
      </c>
      <c r="J104" s="60">
        <v>360</v>
      </c>
    </row>
    <row r="105" spans="1:10" s="130" customFormat="1" ht="15" customHeight="1">
      <c r="A105" s="85"/>
      <c r="B105" s="85"/>
      <c r="C105" s="64" t="s">
        <v>364</v>
      </c>
      <c r="D105" s="66">
        <v>394</v>
      </c>
      <c r="E105" s="66">
        <v>-5</v>
      </c>
      <c r="F105" s="66">
        <v>399</v>
      </c>
      <c r="G105" s="67">
        <v>306</v>
      </c>
      <c r="H105" s="67">
        <v>49</v>
      </c>
      <c r="I105" s="67">
        <v>44</v>
      </c>
      <c r="J105" s="67">
        <v>0</v>
      </c>
    </row>
    <row r="106" spans="1:10" s="130" customFormat="1" ht="15" customHeight="1">
      <c r="A106" s="85"/>
      <c r="B106" s="85"/>
      <c r="C106" s="64" t="s">
        <v>365</v>
      </c>
      <c r="D106" s="66">
        <v>3756</v>
      </c>
      <c r="E106" s="66">
        <v>1514</v>
      </c>
      <c r="F106" s="66">
        <v>2242</v>
      </c>
      <c r="G106" s="67">
        <v>864</v>
      </c>
      <c r="H106" s="67">
        <v>795</v>
      </c>
      <c r="I106" s="67">
        <v>223</v>
      </c>
      <c r="J106" s="67">
        <v>360</v>
      </c>
    </row>
    <row r="107" spans="1:10" ht="15" customHeight="1">
      <c r="A107" s="131"/>
      <c r="B107" s="71" t="s">
        <v>366</v>
      </c>
      <c r="C107" s="72"/>
      <c r="D107" s="135">
        <v>1806</v>
      </c>
      <c r="E107" s="132">
        <v>378</v>
      </c>
      <c r="F107" s="132">
        <v>1428</v>
      </c>
      <c r="G107" s="133">
        <v>213</v>
      </c>
      <c r="H107" s="133">
        <v>750</v>
      </c>
      <c r="I107" s="133">
        <v>251</v>
      </c>
      <c r="J107" s="133">
        <v>214</v>
      </c>
    </row>
    <row r="108" spans="1:10" ht="15" customHeight="1">
      <c r="A108" s="134"/>
      <c r="B108" s="77" t="s">
        <v>367</v>
      </c>
      <c r="C108" s="78"/>
      <c r="D108" s="80">
        <v>12509</v>
      </c>
      <c r="E108" s="80">
        <v>2827</v>
      </c>
      <c r="F108" s="80">
        <v>9682</v>
      </c>
      <c r="G108" s="81">
        <v>3268</v>
      </c>
      <c r="H108" s="81">
        <v>2762</v>
      </c>
      <c r="I108" s="81">
        <v>1369</v>
      </c>
      <c r="J108" s="81">
        <v>2283</v>
      </c>
    </row>
    <row r="109" spans="1:10" ht="15" customHeight="1">
      <c r="A109" s="131"/>
      <c r="B109" s="92" t="s">
        <v>368</v>
      </c>
      <c r="C109" s="93"/>
      <c r="D109" s="132">
        <v>492</v>
      </c>
      <c r="E109" s="132">
        <v>57</v>
      </c>
      <c r="F109" s="132">
        <v>435</v>
      </c>
      <c r="G109" s="133">
        <v>135</v>
      </c>
      <c r="H109" s="133">
        <v>62</v>
      </c>
      <c r="I109" s="133">
        <v>74</v>
      </c>
      <c r="J109" s="133">
        <v>164</v>
      </c>
    </row>
    <row r="110" spans="1:10" ht="15" customHeight="1">
      <c r="A110" s="134"/>
      <c r="B110" s="77" t="s">
        <v>369</v>
      </c>
      <c r="C110" s="78"/>
      <c r="D110" s="80">
        <v>47936</v>
      </c>
      <c r="E110" s="80">
        <v>25115</v>
      </c>
      <c r="F110" s="80">
        <v>22821</v>
      </c>
      <c r="G110" s="81">
        <v>10026</v>
      </c>
      <c r="H110" s="81">
        <v>5331</v>
      </c>
      <c r="I110" s="81">
        <v>2992</v>
      </c>
      <c r="J110" s="81">
        <v>4472</v>
      </c>
    </row>
    <row r="111" spans="1:10" ht="15" customHeight="1">
      <c r="A111" s="54"/>
      <c r="B111" s="56" t="s">
        <v>370</v>
      </c>
      <c r="C111" s="57"/>
      <c r="D111" s="59">
        <v>17304</v>
      </c>
      <c r="E111" s="59">
        <v>12488</v>
      </c>
      <c r="F111" s="59">
        <v>4816</v>
      </c>
      <c r="G111" s="60">
        <v>2211</v>
      </c>
      <c r="H111" s="60">
        <v>1806</v>
      </c>
      <c r="I111" s="60">
        <v>633</v>
      </c>
      <c r="J111" s="60">
        <v>166</v>
      </c>
    </row>
    <row r="112" spans="1:10" ht="15" customHeight="1">
      <c r="A112" s="131"/>
      <c r="B112" s="136" t="s">
        <v>371</v>
      </c>
      <c r="C112" s="137"/>
      <c r="D112" s="138">
        <v>1497</v>
      </c>
      <c r="E112" s="138">
        <v>89</v>
      </c>
      <c r="F112" s="138">
        <v>1408</v>
      </c>
      <c r="G112" s="139">
        <v>609</v>
      </c>
      <c r="H112" s="139">
        <v>504</v>
      </c>
      <c r="I112" s="139">
        <v>273</v>
      </c>
      <c r="J112" s="139">
        <v>22</v>
      </c>
    </row>
    <row r="113" spans="1:10" ht="15" customHeight="1">
      <c r="A113" s="140"/>
      <c r="B113" s="77" t="s">
        <v>396</v>
      </c>
      <c r="C113" s="78"/>
      <c r="D113" s="80">
        <v>18801</v>
      </c>
      <c r="E113" s="80">
        <v>12577</v>
      </c>
      <c r="F113" s="80">
        <v>6224</v>
      </c>
      <c r="G113" s="81">
        <v>2820</v>
      </c>
      <c r="H113" s="81">
        <v>2310</v>
      </c>
      <c r="I113" s="81">
        <v>906</v>
      </c>
      <c r="J113" s="81">
        <v>188</v>
      </c>
    </row>
    <row r="114" spans="1:10" ht="26" customHeight="1">
      <c r="A114" s="140"/>
      <c r="B114" s="77" t="s">
        <v>373</v>
      </c>
      <c r="C114" s="78"/>
      <c r="D114" s="80">
        <v>66737</v>
      </c>
      <c r="E114" s="80">
        <v>37692</v>
      </c>
      <c r="F114" s="80">
        <v>29045</v>
      </c>
      <c r="G114" s="81">
        <v>12846</v>
      </c>
      <c r="H114" s="81">
        <v>7641</v>
      </c>
      <c r="I114" s="81">
        <v>3898</v>
      </c>
      <c r="J114" s="81">
        <v>4660</v>
      </c>
    </row>
    <row r="115" spans="1:10" ht="15" customHeight="1">
      <c r="A115" s="134"/>
      <c r="B115" s="54"/>
      <c r="C115" s="141"/>
      <c r="D115" s="142"/>
      <c r="E115" s="142"/>
      <c r="F115" s="142"/>
      <c r="G115" s="108"/>
      <c r="H115" s="108"/>
      <c r="I115" s="108"/>
      <c r="J115" s="108"/>
    </row>
    <row r="116" spans="1:10" ht="15" customHeight="1">
      <c r="A116" s="50" t="s">
        <v>374</v>
      </c>
      <c r="B116" s="50"/>
      <c r="C116" s="51"/>
      <c r="D116" s="142"/>
      <c r="E116" s="142"/>
      <c r="F116" s="142"/>
      <c r="G116" s="108"/>
      <c r="H116" s="108"/>
      <c r="I116" s="108"/>
      <c r="J116" s="108"/>
    </row>
    <row r="117" spans="1:10" ht="15" customHeight="1">
      <c r="A117" s="54"/>
      <c r="B117" s="92" t="s">
        <v>375</v>
      </c>
      <c r="C117" s="93"/>
      <c r="D117" s="59">
        <v>2988</v>
      </c>
      <c r="E117" s="59">
        <v>1458</v>
      </c>
      <c r="F117" s="59">
        <v>1530</v>
      </c>
      <c r="G117" s="60">
        <v>800</v>
      </c>
      <c r="H117" s="60">
        <v>475</v>
      </c>
      <c r="I117" s="60">
        <v>209</v>
      </c>
      <c r="J117" s="60">
        <v>46</v>
      </c>
    </row>
    <row r="118" spans="1:10" s="130" customFormat="1" ht="15" customHeight="1">
      <c r="A118" s="85"/>
      <c r="B118" s="85"/>
      <c r="C118" s="64" t="s">
        <v>376</v>
      </c>
      <c r="D118" s="66">
        <v>568</v>
      </c>
      <c r="E118" s="66">
        <v>125</v>
      </c>
      <c r="F118" s="66">
        <v>443</v>
      </c>
      <c r="G118" s="67">
        <v>269</v>
      </c>
      <c r="H118" s="67">
        <v>95</v>
      </c>
      <c r="I118" s="67">
        <v>56</v>
      </c>
      <c r="J118" s="67">
        <v>23</v>
      </c>
    </row>
    <row r="119" spans="1:10" s="130" customFormat="1" ht="15" customHeight="1">
      <c r="A119" s="85"/>
      <c r="B119" s="85"/>
      <c r="C119" s="64" t="s">
        <v>377</v>
      </c>
      <c r="D119" s="66">
        <v>305</v>
      </c>
      <c r="E119" s="66">
        <v>93</v>
      </c>
      <c r="F119" s="66">
        <v>212</v>
      </c>
      <c r="G119" s="67">
        <v>154</v>
      </c>
      <c r="H119" s="67">
        <v>14</v>
      </c>
      <c r="I119" s="67">
        <v>39</v>
      </c>
      <c r="J119" s="67">
        <v>5</v>
      </c>
    </row>
    <row r="120" spans="1:10" s="130" customFormat="1" ht="15" customHeight="1">
      <c r="A120" s="85"/>
      <c r="B120" s="85"/>
      <c r="C120" s="64" t="s">
        <v>378</v>
      </c>
      <c r="D120" s="66">
        <v>2003</v>
      </c>
      <c r="E120" s="66">
        <v>1176</v>
      </c>
      <c r="F120" s="66">
        <v>827</v>
      </c>
      <c r="G120" s="67">
        <v>363</v>
      </c>
      <c r="H120" s="67">
        <v>346</v>
      </c>
      <c r="I120" s="67">
        <v>100</v>
      </c>
      <c r="J120" s="67">
        <v>18</v>
      </c>
    </row>
    <row r="121" spans="1:10" ht="15" customHeight="1">
      <c r="A121" s="54"/>
      <c r="B121" s="92" t="s">
        <v>379</v>
      </c>
      <c r="C121" s="93"/>
      <c r="D121" s="59">
        <v>1227</v>
      </c>
      <c r="E121" s="59">
        <v>675</v>
      </c>
      <c r="F121" s="59">
        <v>552</v>
      </c>
      <c r="G121" s="60">
        <v>220</v>
      </c>
      <c r="H121" s="60">
        <v>151</v>
      </c>
      <c r="I121" s="60">
        <v>179</v>
      </c>
      <c r="J121" s="60">
        <v>2</v>
      </c>
    </row>
    <row r="122" spans="1:10" ht="15" customHeight="1">
      <c r="A122" s="131"/>
      <c r="B122" s="143" t="s">
        <v>380</v>
      </c>
      <c r="C122" s="144"/>
      <c r="D122" s="132">
        <v>359</v>
      </c>
      <c r="E122" s="132">
        <v>22</v>
      </c>
      <c r="F122" s="132">
        <v>337</v>
      </c>
      <c r="G122" s="133">
        <v>232</v>
      </c>
      <c r="H122" s="133">
        <v>56</v>
      </c>
      <c r="I122" s="133">
        <v>49</v>
      </c>
      <c r="J122" s="133">
        <v>0</v>
      </c>
    </row>
    <row r="123" spans="1:10" ht="15" customHeight="1">
      <c r="A123" s="134"/>
      <c r="B123" s="77" t="s">
        <v>381</v>
      </c>
      <c r="C123" s="78"/>
      <c r="D123" s="80">
        <v>4574</v>
      </c>
      <c r="E123" s="80">
        <v>2155</v>
      </c>
      <c r="F123" s="80">
        <v>2419</v>
      </c>
      <c r="G123" s="81">
        <v>1252</v>
      </c>
      <c r="H123" s="81">
        <v>682</v>
      </c>
      <c r="I123" s="81">
        <v>437</v>
      </c>
      <c r="J123" s="81">
        <v>48</v>
      </c>
    </row>
    <row r="124" spans="1:10" ht="15" customHeight="1">
      <c r="A124" s="54"/>
      <c r="B124" s="54"/>
      <c r="C124" s="141"/>
      <c r="D124" s="115"/>
      <c r="E124" s="115"/>
      <c r="F124" s="115"/>
      <c r="G124" s="114"/>
      <c r="H124" s="114"/>
      <c r="I124" s="114"/>
      <c r="J124" s="114"/>
    </row>
    <row r="125" spans="1:10" ht="15" customHeight="1">
      <c r="A125" s="77" t="s">
        <v>382</v>
      </c>
      <c r="B125" s="77"/>
      <c r="C125" s="78"/>
      <c r="D125" s="80">
        <v>71311</v>
      </c>
      <c r="E125" s="80">
        <v>39847</v>
      </c>
      <c r="F125" s="80">
        <v>31464</v>
      </c>
      <c r="G125" s="81">
        <v>14098</v>
      </c>
      <c r="H125" s="81">
        <v>8323</v>
      </c>
      <c r="I125" s="81">
        <v>4335</v>
      </c>
      <c r="J125" s="81">
        <v>4708</v>
      </c>
    </row>
    <row r="126" spans="1:10" ht="15" customHeight="1"/>
    <row r="127" spans="1:10" ht="15" customHeight="1"/>
    <row r="128" spans="1:10" ht="34.25" customHeight="1">
      <c r="A128" s="31" t="s">
        <v>400</v>
      </c>
      <c r="B128" s="31"/>
      <c r="C128" s="31"/>
      <c r="D128" s="123"/>
      <c r="E128" s="123"/>
      <c r="F128" s="54"/>
      <c r="G128" s="54"/>
      <c r="H128" s="54"/>
      <c r="I128" s="54"/>
      <c r="J128" s="54"/>
    </row>
    <row r="129" spans="1:15" ht="15" customHeight="1">
      <c r="A129" s="124"/>
      <c r="B129" s="124"/>
      <c r="C129" s="124"/>
      <c r="D129" s="125"/>
      <c r="E129" s="88"/>
      <c r="F129" s="88"/>
      <c r="G129" s="88"/>
      <c r="H129" s="88"/>
      <c r="I129" s="88"/>
      <c r="J129" s="88"/>
    </row>
    <row r="130" spans="1:15" ht="28">
      <c r="A130" s="37" t="s">
        <v>340</v>
      </c>
      <c r="B130" s="37"/>
      <c r="C130" s="38"/>
      <c r="D130" s="41" t="s">
        <v>341</v>
      </c>
      <c r="E130" s="41" t="s">
        <v>342</v>
      </c>
      <c r="F130" s="41" t="s">
        <v>398</v>
      </c>
      <c r="G130" s="41" t="s">
        <v>344</v>
      </c>
      <c r="H130" s="41" t="s">
        <v>395</v>
      </c>
      <c r="I130" s="41" t="s">
        <v>346</v>
      </c>
      <c r="J130" s="41" t="s">
        <v>347</v>
      </c>
      <c r="K130" s="42"/>
      <c r="L130" s="42"/>
      <c r="M130" s="42"/>
      <c r="N130" s="42"/>
      <c r="O130" s="42"/>
    </row>
    <row r="131" spans="1:15" ht="15" customHeight="1">
      <c r="A131" s="126"/>
      <c r="B131" s="126"/>
      <c r="C131" s="127"/>
      <c r="D131" s="128"/>
      <c r="E131" s="128"/>
      <c r="F131" s="128"/>
      <c r="G131" s="129"/>
      <c r="H131" s="129"/>
      <c r="I131" s="129"/>
      <c r="J131" s="129"/>
      <c r="K131" s="48"/>
      <c r="L131" s="48"/>
      <c r="M131" s="48"/>
      <c r="N131" s="48"/>
      <c r="O131" s="48"/>
    </row>
    <row r="132" spans="1:15" ht="26" customHeight="1">
      <c r="A132" s="50" t="s">
        <v>348</v>
      </c>
      <c r="B132" s="50"/>
      <c r="C132" s="51"/>
      <c r="D132" s="53"/>
      <c r="E132" s="53"/>
      <c r="F132" s="53"/>
      <c r="G132" s="54"/>
      <c r="H132" s="54"/>
      <c r="I132" s="54"/>
      <c r="J132" s="54"/>
    </row>
    <row r="133" spans="1:15" ht="15" customHeight="1">
      <c r="A133" s="54"/>
      <c r="B133" s="56" t="s">
        <v>349</v>
      </c>
      <c r="C133" s="57"/>
      <c r="D133" s="59">
        <v>35256</v>
      </c>
      <c r="E133" s="59">
        <v>25262</v>
      </c>
      <c r="F133" s="59">
        <v>9994</v>
      </c>
      <c r="G133" s="60">
        <v>5963</v>
      </c>
      <c r="H133" s="60">
        <v>1949</v>
      </c>
      <c r="I133" s="60">
        <v>903</v>
      </c>
      <c r="J133" s="60">
        <v>1179</v>
      </c>
    </row>
    <row r="134" spans="1:15" s="130" customFormat="1" ht="15" customHeight="1">
      <c r="A134" s="85"/>
      <c r="B134" s="85"/>
      <c r="C134" s="64" t="s">
        <v>351</v>
      </c>
      <c r="D134" s="66">
        <v>33853</v>
      </c>
      <c r="E134" s="66">
        <v>24736</v>
      </c>
      <c r="F134" s="66">
        <v>9117</v>
      </c>
      <c r="G134" s="67">
        <v>5683</v>
      </c>
      <c r="H134" s="67">
        <v>1595</v>
      </c>
      <c r="I134" s="67">
        <v>824</v>
      </c>
      <c r="J134" s="67">
        <v>1015</v>
      </c>
    </row>
    <row r="135" spans="1:15" s="130" customFormat="1" ht="15" customHeight="1">
      <c r="A135" s="85"/>
      <c r="B135" s="85"/>
      <c r="C135" s="64" t="s">
        <v>352</v>
      </c>
      <c r="D135" s="66">
        <v>1403</v>
      </c>
      <c r="E135" s="66">
        <v>526</v>
      </c>
      <c r="F135" s="66">
        <v>877</v>
      </c>
      <c r="G135" s="67">
        <v>280</v>
      </c>
      <c r="H135" s="67">
        <v>354</v>
      </c>
      <c r="I135" s="67">
        <v>79</v>
      </c>
      <c r="J135" s="67">
        <v>164</v>
      </c>
    </row>
    <row r="136" spans="1:15" ht="15" customHeight="1">
      <c r="A136" s="131"/>
      <c r="B136" s="71" t="s">
        <v>353</v>
      </c>
      <c r="C136" s="72"/>
      <c r="D136" s="132">
        <v>6917</v>
      </c>
      <c r="E136" s="132">
        <v>3116</v>
      </c>
      <c r="F136" s="132">
        <v>3801</v>
      </c>
      <c r="G136" s="133">
        <v>2033</v>
      </c>
      <c r="H136" s="133">
        <v>567</v>
      </c>
      <c r="I136" s="133">
        <v>841</v>
      </c>
      <c r="J136" s="133">
        <v>360</v>
      </c>
    </row>
    <row r="137" spans="1:15" ht="15" customHeight="1">
      <c r="A137" s="134"/>
      <c r="B137" s="77" t="s">
        <v>354</v>
      </c>
      <c r="C137" s="78"/>
      <c r="D137" s="80">
        <v>42173</v>
      </c>
      <c r="E137" s="80">
        <v>28378</v>
      </c>
      <c r="F137" s="80">
        <v>13795</v>
      </c>
      <c r="G137" s="81">
        <v>7996</v>
      </c>
      <c r="H137" s="81">
        <v>2516</v>
      </c>
      <c r="I137" s="81">
        <v>1744</v>
      </c>
      <c r="J137" s="81">
        <v>1539</v>
      </c>
    </row>
    <row r="138" spans="1:15" ht="15" customHeight="1">
      <c r="A138" s="54"/>
      <c r="B138" s="56" t="s">
        <v>355</v>
      </c>
      <c r="C138" s="57"/>
      <c r="D138" s="59">
        <v>5158</v>
      </c>
      <c r="E138" s="59">
        <v>1644</v>
      </c>
      <c r="F138" s="59">
        <v>3514</v>
      </c>
      <c r="G138" s="60">
        <v>1762</v>
      </c>
      <c r="H138" s="60">
        <v>637</v>
      </c>
      <c r="I138" s="60">
        <v>348</v>
      </c>
      <c r="J138" s="60">
        <v>767</v>
      </c>
    </row>
    <row r="139" spans="1:15" s="130" customFormat="1" ht="15" customHeight="1">
      <c r="A139" s="85"/>
      <c r="B139" s="86"/>
      <c r="C139" s="64" t="s">
        <v>356</v>
      </c>
      <c r="D139" s="66">
        <v>10</v>
      </c>
      <c r="E139" s="66">
        <v>0</v>
      </c>
      <c r="F139" s="66">
        <v>10</v>
      </c>
      <c r="G139" s="67">
        <v>4</v>
      </c>
      <c r="H139" s="67">
        <v>0</v>
      </c>
      <c r="I139" s="67">
        <v>0</v>
      </c>
      <c r="J139" s="67">
        <v>6</v>
      </c>
    </row>
    <row r="140" spans="1:15" s="130" customFormat="1" ht="15" customHeight="1">
      <c r="A140" s="85"/>
      <c r="B140" s="85"/>
      <c r="C140" s="64" t="s">
        <v>357</v>
      </c>
      <c r="D140" s="66">
        <v>2735</v>
      </c>
      <c r="E140" s="66">
        <v>953</v>
      </c>
      <c r="F140" s="66">
        <v>1782</v>
      </c>
      <c r="G140" s="67">
        <v>957</v>
      </c>
      <c r="H140" s="67">
        <v>361</v>
      </c>
      <c r="I140" s="67">
        <v>211</v>
      </c>
      <c r="J140" s="67">
        <v>253</v>
      </c>
    </row>
    <row r="141" spans="1:15" s="130" customFormat="1" ht="15" customHeight="1">
      <c r="A141" s="85"/>
      <c r="B141" s="85"/>
      <c r="C141" s="64" t="s">
        <v>358</v>
      </c>
      <c r="D141" s="66">
        <v>1274</v>
      </c>
      <c r="E141" s="66">
        <v>76</v>
      </c>
      <c r="F141" s="66">
        <v>1198</v>
      </c>
      <c r="G141" s="67">
        <v>554</v>
      </c>
      <c r="H141" s="67">
        <v>97</v>
      </c>
      <c r="I141" s="67">
        <v>103</v>
      </c>
      <c r="J141" s="67">
        <v>444</v>
      </c>
    </row>
    <row r="142" spans="1:15" s="130" customFormat="1" ht="15" customHeight="1">
      <c r="A142" s="85"/>
      <c r="B142" s="85"/>
      <c r="C142" s="64" t="s">
        <v>359</v>
      </c>
      <c r="D142" s="66">
        <v>1139</v>
      </c>
      <c r="E142" s="66">
        <v>615</v>
      </c>
      <c r="F142" s="66">
        <v>524</v>
      </c>
      <c r="G142" s="67">
        <v>247</v>
      </c>
      <c r="H142" s="67">
        <v>179</v>
      </c>
      <c r="I142" s="67">
        <v>34</v>
      </c>
      <c r="J142" s="67">
        <v>64</v>
      </c>
    </row>
    <row r="143" spans="1:15" ht="15" customHeight="1">
      <c r="A143" s="54"/>
      <c r="B143" s="56" t="s">
        <v>360</v>
      </c>
      <c r="C143" s="57"/>
      <c r="D143" s="59">
        <v>2867</v>
      </c>
      <c r="E143" s="59">
        <v>277</v>
      </c>
      <c r="F143" s="59">
        <v>2590</v>
      </c>
      <c r="G143" s="60">
        <v>266</v>
      </c>
      <c r="H143" s="60">
        <v>564</v>
      </c>
      <c r="I143" s="60">
        <v>630</v>
      </c>
      <c r="J143" s="60">
        <v>1130</v>
      </c>
    </row>
    <row r="144" spans="1:15" s="130" customFormat="1" ht="15" customHeight="1">
      <c r="A144" s="85"/>
      <c r="B144" s="85"/>
      <c r="C144" s="64" t="s">
        <v>361</v>
      </c>
      <c r="D144" s="66">
        <v>1346</v>
      </c>
      <c r="E144" s="66">
        <v>0</v>
      </c>
      <c r="F144" s="66">
        <v>1346</v>
      </c>
      <c r="G144" s="67">
        <v>52</v>
      </c>
      <c r="H144" s="67">
        <v>151</v>
      </c>
      <c r="I144" s="67">
        <v>379</v>
      </c>
      <c r="J144" s="67">
        <v>764</v>
      </c>
    </row>
    <row r="145" spans="1:10" s="130" customFormat="1" ht="15" customHeight="1">
      <c r="A145" s="85"/>
      <c r="B145" s="85"/>
      <c r="C145" s="64" t="s">
        <v>362</v>
      </c>
      <c r="D145" s="66">
        <v>1521</v>
      </c>
      <c r="E145" s="66">
        <v>277</v>
      </c>
      <c r="F145" s="66">
        <v>1244</v>
      </c>
      <c r="G145" s="67">
        <v>214</v>
      </c>
      <c r="H145" s="67">
        <v>413</v>
      </c>
      <c r="I145" s="67">
        <v>251</v>
      </c>
      <c r="J145" s="67">
        <v>366</v>
      </c>
    </row>
    <row r="146" spans="1:10" ht="15" customHeight="1">
      <c r="A146" s="54"/>
      <c r="B146" s="56" t="s">
        <v>363</v>
      </c>
      <c r="C146" s="57"/>
      <c r="D146" s="59">
        <v>6017</v>
      </c>
      <c r="E146" s="59">
        <v>3261</v>
      </c>
      <c r="F146" s="59">
        <v>2756</v>
      </c>
      <c r="G146" s="60">
        <v>1319</v>
      </c>
      <c r="H146" s="60">
        <v>803</v>
      </c>
      <c r="I146" s="60">
        <v>331</v>
      </c>
      <c r="J146" s="60">
        <v>303</v>
      </c>
    </row>
    <row r="147" spans="1:10" s="130" customFormat="1" ht="15" customHeight="1">
      <c r="A147" s="85"/>
      <c r="B147" s="85"/>
      <c r="C147" s="64" t="s">
        <v>364</v>
      </c>
      <c r="D147" s="66">
        <v>343</v>
      </c>
      <c r="E147" s="66">
        <v>-104</v>
      </c>
      <c r="F147" s="66">
        <v>447</v>
      </c>
      <c r="G147" s="67">
        <v>343</v>
      </c>
      <c r="H147" s="67">
        <v>55</v>
      </c>
      <c r="I147" s="67">
        <v>49</v>
      </c>
      <c r="J147" s="67">
        <v>0</v>
      </c>
    </row>
    <row r="148" spans="1:10" s="130" customFormat="1" ht="15" customHeight="1">
      <c r="A148" s="85"/>
      <c r="B148" s="85"/>
      <c r="C148" s="64" t="s">
        <v>365</v>
      </c>
      <c r="D148" s="66">
        <v>5674</v>
      </c>
      <c r="E148" s="66">
        <v>3365</v>
      </c>
      <c r="F148" s="66">
        <v>2309</v>
      </c>
      <c r="G148" s="67">
        <v>976</v>
      </c>
      <c r="H148" s="67">
        <v>748</v>
      </c>
      <c r="I148" s="67">
        <v>282</v>
      </c>
      <c r="J148" s="67">
        <v>303</v>
      </c>
    </row>
    <row r="149" spans="1:10" ht="15" customHeight="1">
      <c r="A149" s="131"/>
      <c r="B149" s="71" t="s">
        <v>366</v>
      </c>
      <c r="C149" s="72"/>
      <c r="D149" s="135">
        <v>1845</v>
      </c>
      <c r="E149" s="132">
        <v>515</v>
      </c>
      <c r="F149" s="132">
        <v>1330</v>
      </c>
      <c r="G149" s="133">
        <v>208</v>
      </c>
      <c r="H149" s="133">
        <v>689</v>
      </c>
      <c r="I149" s="133">
        <v>263</v>
      </c>
      <c r="J149" s="133">
        <v>170</v>
      </c>
    </row>
    <row r="150" spans="1:10" ht="15" customHeight="1">
      <c r="A150" s="134"/>
      <c r="B150" s="77" t="s">
        <v>367</v>
      </c>
      <c r="C150" s="78"/>
      <c r="D150" s="80">
        <v>15887</v>
      </c>
      <c r="E150" s="80">
        <v>5697</v>
      </c>
      <c r="F150" s="80">
        <v>10190</v>
      </c>
      <c r="G150" s="81">
        <v>3555</v>
      </c>
      <c r="H150" s="81">
        <v>2693</v>
      </c>
      <c r="I150" s="81">
        <v>1572</v>
      </c>
      <c r="J150" s="81">
        <v>2370</v>
      </c>
    </row>
    <row r="151" spans="1:10" ht="15" customHeight="1">
      <c r="A151" s="131"/>
      <c r="B151" s="92" t="s">
        <v>368</v>
      </c>
      <c r="C151" s="93"/>
      <c r="D151" s="132">
        <v>512</v>
      </c>
      <c r="E151" s="132">
        <v>50</v>
      </c>
      <c r="F151" s="132">
        <v>462</v>
      </c>
      <c r="G151" s="133">
        <v>139</v>
      </c>
      <c r="H151" s="133">
        <v>67</v>
      </c>
      <c r="I151" s="133">
        <v>82</v>
      </c>
      <c r="J151" s="133">
        <v>174</v>
      </c>
    </row>
    <row r="152" spans="1:10" ht="15" customHeight="1">
      <c r="A152" s="134"/>
      <c r="B152" s="77" t="s">
        <v>369</v>
      </c>
      <c r="C152" s="78"/>
      <c r="D152" s="80">
        <v>58572</v>
      </c>
      <c r="E152" s="80">
        <v>34125</v>
      </c>
      <c r="F152" s="80">
        <v>24447</v>
      </c>
      <c r="G152" s="81">
        <v>11690</v>
      </c>
      <c r="H152" s="81">
        <v>5276</v>
      </c>
      <c r="I152" s="81">
        <v>3398</v>
      </c>
      <c r="J152" s="81">
        <v>4083</v>
      </c>
    </row>
    <row r="153" spans="1:10" ht="15" customHeight="1">
      <c r="A153" s="54"/>
      <c r="B153" s="56" t="s">
        <v>370</v>
      </c>
      <c r="C153" s="57"/>
      <c r="D153" s="59">
        <v>19866</v>
      </c>
      <c r="E153" s="59">
        <v>15143</v>
      </c>
      <c r="F153" s="59">
        <v>4723</v>
      </c>
      <c r="G153" s="60">
        <v>2771</v>
      </c>
      <c r="H153" s="60">
        <v>698</v>
      </c>
      <c r="I153" s="60">
        <v>1224</v>
      </c>
      <c r="J153" s="60">
        <v>30</v>
      </c>
    </row>
    <row r="154" spans="1:10" ht="15" customHeight="1">
      <c r="A154" s="131"/>
      <c r="B154" s="136" t="s">
        <v>371</v>
      </c>
      <c r="C154" s="137"/>
      <c r="D154" s="138">
        <v>1540</v>
      </c>
      <c r="E154" s="138">
        <v>299</v>
      </c>
      <c r="F154" s="138">
        <v>1241</v>
      </c>
      <c r="G154" s="139">
        <v>562</v>
      </c>
      <c r="H154" s="139">
        <v>476</v>
      </c>
      <c r="I154" s="139">
        <v>179</v>
      </c>
      <c r="J154" s="139">
        <v>24</v>
      </c>
    </row>
    <row r="155" spans="1:10" ht="15" customHeight="1">
      <c r="A155" s="140"/>
      <c r="B155" s="77" t="s">
        <v>396</v>
      </c>
      <c r="C155" s="78"/>
      <c r="D155" s="80">
        <v>21406</v>
      </c>
      <c r="E155" s="80">
        <v>15442</v>
      </c>
      <c r="F155" s="80">
        <v>5964</v>
      </c>
      <c r="G155" s="81">
        <v>3333</v>
      </c>
      <c r="H155" s="81">
        <v>1174</v>
      </c>
      <c r="I155" s="81">
        <v>1403</v>
      </c>
      <c r="J155" s="81">
        <v>54</v>
      </c>
    </row>
    <row r="156" spans="1:10" ht="26" customHeight="1">
      <c r="A156" s="140"/>
      <c r="B156" s="77" t="s">
        <v>373</v>
      </c>
      <c r="C156" s="78"/>
      <c r="D156" s="80">
        <v>79978</v>
      </c>
      <c r="E156" s="80">
        <v>49567</v>
      </c>
      <c r="F156" s="80">
        <v>30411</v>
      </c>
      <c r="G156" s="81">
        <v>15023</v>
      </c>
      <c r="H156" s="81">
        <v>6450</v>
      </c>
      <c r="I156" s="81">
        <v>4801</v>
      </c>
      <c r="J156" s="81">
        <v>4137</v>
      </c>
    </row>
    <row r="157" spans="1:10" ht="15" customHeight="1">
      <c r="A157" s="134"/>
      <c r="B157" s="54"/>
      <c r="C157" s="141"/>
      <c r="D157" s="142"/>
      <c r="E157" s="142"/>
      <c r="F157" s="142"/>
      <c r="G157" s="108"/>
      <c r="H157" s="108"/>
      <c r="I157" s="108"/>
      <c r="J157" s="108"/>
    </row>
    <row r="158" spans="1:10" ht="15" customHeight="1">
      <c r="A158" s="50" t="s">
        <v>374</v>
      </c>
      <c r="B158" s="50"/>
      <c r="C158" s="51"/>
      <c r="D158" s="142"/>
      <c r="E158" s="142"/>
      <c r="F158" s="142"/>
      <c r="G158" s="108"/>
      <c r="H158" s="108"/>
      <c r="I158" s="108"/>
      <c r="J158" s="108"/>
    </row>
    <row r="159" spans="1:10" ht="15" customHeight="1">
      <c r="A159" s="54"/>
      <c r="B159" s="92" t="s">
        <v>375</v>
      </c>
      <c r="C159" s="93"/>
      <c r="D159" s="59">
        <v>3398</v>
      </c>
      <c r="E159" s="59">
        <v>1445</v>
      </c>
      <c r="F159" s="59">
        <v>1953</v>
      </c>
      <c r="G159" s="60">
        <v>920</v>
      </c>
      <c r="H159" s="60">
        <v>578</v>
      </c>
      <c r="I159" s="60">
        <v>304</v>
      </c>
      <c r="J159" s="60">
        <v>151</v>
      </c>
    </row>
    <row r="160" spans="1:10" s="130" customFormat="1" ht="15" customHeight="1">
      <c r="A160" s="85"/>
      <c r="B160" s="85"/>
      <c r="C160" s="64" t="s">
        <v>376</v>
      </c>
      <c r="D160" s="66">
        <v>670</v>
      </c>
      <c r="E160" s="66">
        <v>126</v>
      </c>
      <c r="F160" s="66">
        <v>544</v>
      </c>
      <c r="G160" s="67">
        <v>300</v>
      </c>
      <c r="H160" s="67">
        <v>102</v>
      </c>
      <c r="I160" s="67">
        <v>63</v>
      </c>
      <c r="J160" s="67">
        <v>79</v>
      </c>
    </row>
    <row r="161" spans="1:15" s="130" customFormat="1" ht="15" customHeight="1">
      <c r="A161" s="85"/>
      <c r="B161" s="85"/>
      <c r="C161" s="64" t="s">
        <v>377</v>
      </c>
      <c r="D161" s="66">
        <v>378</v>
      </c>
      <c r="E161" s="66">
        <v>150</v>
      </c>
      <c r="F161" s="66">
        <v>228</v>
      </c>
      <c r="G161" s="67">
        <v>175</v>
      </c>
      <c r="H161" s="67">
        <v>11</v>
      </c>
      <c r="I161" s="67">
        <v>39</v>
      </c>
      <c r="J161" s="67">
        <v>3</v>
      </c>
    </row>
    <row r="162" spans="1:15" s="130" customFormat="1" ht="15" customHeight="1">
      <c r="A162" s="85"/>
      <c r="B162" s="85"/>
      <c r="C162" s="64" t="s">
        <v>378</v>
      </c>
      <c r="D162" s="66">
        <v>2226</v>
      </c>
      <c r="E162" s="66">
        <v>1103</v>
      </c>
      <c r="F162" s="66">
        <v>1123</v>
      </c>
      <c r="G162" s="67">
        <v>425</v>
      </c>
      <c r="H162" s="67">
        <v>461</v>
      </c>
      <c r="I162" s="67">
        <v>168</v>
      </c>
      <c r="J162" s="67">
        <v>69</v>
      </c>
    </row>
    <row r="163" spans="1:15" ht="15" customHeight="1">
      <c r="A163" s="54"/>
      <c r="B163" s="92" t="s">
        <v>379</v>
      </c>
      <c r="C163" s="93"/>
      <c r="D163" s="59">
        <v>1923</v>
      </c>
      <c r="E163" s="59">
        <v>1322</v>
      </c>
      <c r="F163" s="59">
        <v>601</v>
      </c>
      <c r="G163" s="60">
        <v>223</v>
      </c>
      <c r="H163" s="60">
        <v>130</v>
      </c>
      <c r="I163" s="60">
        <v>214</v>
      </c>
      <c r="J163" s="60">
        <v>34</v>
      </c>
    </row>
    <row r="164" spans="1:15" ht="15" customHeight="1">
      <c r="A164" s="131"/>
      <c r="B164" s="143" t="s">
        <v>380</v>
      </c>
      <c r="C164" s="144"/>
      <c r="D164" s="132">
        <v>384</v>
      </c>
      <c r="E164" s="132">
        <v>37</v>
      </c>
      <c r="F164" s="132">
        <v>347</v>
      </c>
      <c r="G164" s="133">
        <v>252</v>
      </c>
      <c r="H164" s="133">
        <v>36</v>
      </c>
      <c r="I164" s="133">
        <v>57</v>
      </c>
      <c r="J164" s="133">
        <v>2</v>
      </c>
    </row>
    <row r="165" spans="1:15" ht="15" customHeight="1">
      <c r="A165" s="134"/>
      <c r="B165" s="77" t="s">
        <v>381</v>
      </c>
      <c r="C165" s="78"/>
      <c r="D165" s="80">
        <v>5705</v>
      </c>
      <c r="E165" s="80">
        <v>2804</v>
      </c>
      <c r="F165" s="80">
        <v>2901</v>
      </c>
      <c r="G165" s="81">
        <v>1395</v>
      </c>
      <c r="H165" s="81">
        <v>744</v>
      </c>
      <c r="I165" s="81">
        <v>575</v>
      </c>
      <c r="J165" s="81">
        <v>187</v>
      </c>
    </row>
    <row r="166" spans="1:15" ht="15" customHeight="1">
      <c r="A166" s="54"/>
      <c r="B166" s="54"/>
      <c r="C166" s="141"/>
      <c r="D166" s="115"/>
      <c r="E166" s="115"/>
      <c r="F166" s="115"/>
      <c r="G166" s="114"/>
      <c r="H166" s="114"/>
      <c r="I166" s="114"/>
      <c r="J166" s="114"/>
    </row>
    <row r="167" spans="1:15" ht="15" customHeight="1">
      <c r="A167" s="77" t="s">
        <v>382</v>
      </c>
      <c r="B167" s="77"/>
      <c r="C167" s="78"/>
      <c r="D167" s="80">
        <v>85683</v>
      </c>
      <c r="E167" s="80">
        <v>52371</v>
      </c>
      <c r="F167" s="80">
        <v>33312</v>
      </c>
      <c r="G167" s="81">
        <v>16418</v>
      </c>
      <c r="H167" s="81">
        <v>7194</v>
      </c>
      <c r="I167" s="81">
        <v>5376</v>
      </c>
      <c r="J167" s="81">
        <v>4324</v>
      </c>
    </row>
    <row r="168" spans="1:15" ht="15" customHeight="1"/>
    <row r="169" spans="1:15" ht="15" customHeight="1"/>
    <row r="170" spans="1:15" ht="15" customHeight="1">
      <c r="A170" s="31" t="s">
        <v>401</v>
      </c>
      <c r="B170" s="31"/>
      <c r="C170" s="31"/>
      <c r="D170" s="123"/>
      <c r="E170" s="123"/>
      <c r="F170" s="54"/>
      <c r="G170" s="54"/>
      <c r="H170" s="54"/>
      <c r="I170" s="54"/>
      <c r="J170" s="54"/>
    </row>
    <row r="171" spans="1:15" ht="15" customHeight="1">
      <c r="A171" s="124"/>
      <c r="B171" s="124"/>
      <c r="C171" s="124"/>
      <c r="D171" s="125"/>
      <c r="E171" s="88"/>
      <c r="F171" s="88"/>
      <c r="G171" s="88"/>
      <c r="H171" s="88"/>
      <c r="I171" s="88"/>
      <c r="J171" s="88"/>
    </row>
    <row r="172" spans="1:15" ht="28">
      <c r="A172" s="37" t="s">
        <v>340</v>
      </c>
      <c r="B172" s="37"/>
      <c r="C172" s="38"/>
      <c r="D172" s="41" t="s">
        <v>341</v>
      </c>
      <c r="E172" s="41" t="s">
        <v>342</v>
      </c>
      <c r="F172" s="41" t="s">
        <v>398</v>
      </c>
      <c r="G172" s="41" t="s">
        <v>344</v>
      </c>
      <c r="H172" s="41" t="s">
        <v>395</v>
      </c>
      <c r="I172" s="41" t="s">
        <v>346</v>
      </c>
      <c r="J172" s="41" t="s">
        <v>347</v>
      </c>
      <c r="K172" s="42"/>
      <c r="L172" s="42"/>
      <c r="M172" s="42"/>
      <c r="N172" s="42"/>
      <c r="O172" s="42"/>
    </row>
    <row r="173" spans="1:15" ht="15" customHeight="1">
      <c r="A173" s="126"/>
      <c r="B173" s="126"/>
      <c r="C173" s="127"/>
      <c r="D173" s="128"/>
      <c r="E173" s="128"/>
      <c r="F173" s="128"/>
      <c r="G173" s="129"/>
      <c r="H173" s="129"/>
      <c r="I173" s="129"/>
      <c r="J173" s="129"/>
      <c r="K173" s="48"/>
      <c r="L173" s="48"/>
      <c r="M173" s="48"/>
      <c r="N173" s="48"/>
      <c r="O173" s="48"/>
    </row>
    <row r="174" spans="1:15" ht="26" customHeight="1">
      <c r="A174" s="50" t="s">
        <v>348</v>
      </c>
      <c r="B174" s="50"/>
      <c r="C174" s="51"/>
      <c r="D174" s="53"/>
      <c r="E174" s="53"/>
      <c r="F174" s="53"/>
      <c r="G174" s="54"/>
      <c r="H174" s="54"/>
      <c r="I174" s="54"/>
      <c r="J174" s="54"/>
    </row>
    <row r="175" spans="1:15" ht="15" customHeight="1">
      <c r="A175" s="54"/>
      <c r="B175" s="56" t="s">
        <v>349</v>
      </c>
      <c r="C175" s="57"/>
      <c r="D175" s="59">
        <v>125824</v>
      </c>
      <c r="E175" s="59">
        <v>85901</v>
      </c>
      <c r="F175" s="59">
        <v>39923</v>
      </c>
      <c r="G175" s="60">
        <v>20987</v>
      </c>
      <c r="H175" s="60">
        <v>8712</v>
      </c>
      <c r="I175" s="60">
        <v>3487</v>
      </c>
      <c r="J175" s="60">
        <v>6737</v>
      </c>
    </row>
    <row r="176" spans="1:15" s="130" customFormat="1" ht="15" customHeight="1">
      <c r="A176" s="85"/>
      <c r="B176" s="85"/>
      <c r="C176" s="64" t="s">
        <v>351</v>
      </c>
      <c r="D176" s="66">
        <v>120342</v>
      </c>
      <c r="E176" s="66">
        <v>84202</v>
      </c>
      <c r="F176" s="66">
        <v>36140</v>
      </c>
      <c r="G176" s="67">
        <v>19818</v>
      </c>
      <c r="H176" s="67">
        <v>7448</v>
      </c>
      <c r="I176" s="67">
        <v>3112</v>
      </c>
      <c r="J176" s="67">
        <v>5762</v>
      </c>
    </row>
    <row r="177" spans="1:10" s="130" customFormat="1" ht="15" customHeight="1">
      <c r="A177" s="85"/>
      <c r="B177" s="85"/>
      <c r="C177" s="64" t="s">
        <v>352</v>
      </c>
      <c r="D177" s="66">
        <v>5482</v>
      </c>
      <c r="E177" s="66">
        <v>1699</v>
      </c>
      <c r="F177" s="66">
        <v>3783</v>
      </c>
      <c r="G177" s="67">
        <v>1169</v>
      </c>
      <c r="H177" s="67">
        <v>1264</v>
      </c>
      <c r="I177" s="67">
        <v>375</v>
      </c>
      <c r="J177" s="67">
        <v>975</v>
      </c>
    </row>
    <row r="178" spans="1:10" ht="15" customHeight="1">
      <c r="A178" s="131"/>
      <c r="B178" s="71" t="s">
        <v>353</v>
      </c>
      <c r="C178" s="72"/>
      <c r="D178" s="132">
        <v>23301</v>
      </c>
      <c r="E178" s="132">
        <v>10795</v>
      </c>
      <c r="F178" s="132">
        <v>12506</v>
      </c>
      <c r="G178" s="133">
        <v>6783</v>
      </c>
      <c r="H178" s="133">
        <v>2182</v>
      </c>
      <c r="I178" s="133">
        <v>3030</v>
      </c>
      <c r="J178" s="133">
        <v>511</v>
      </c>
    </row>
    <row r="179" spans="1:10" ht="15" customHeight="1">
      <c r="A179" s="134"/>
      <c r="B179" s="77" t="s">
        <v>354</v>
      </c>
      <c r="C179" s="78"/>
      <c r="D179" s="80">
        <v>149125</v>
      </c>
      <c r="E179" s="80">
        <v>96696</v>
      </c>
      <c r="F179" s="80">
        <v>52429</v>
      </c>
      <c r="G179" s="81">
        <v>27770</v>
      </c>
      <c r="H179" s="81">
        <v>10894</v>
      </c>
      <c r="I179" s="81">
        <v>6517</v>
      </c>
      <c r="J179" s="81">
        <v>7248</v>
      </c>
    </row>
    <row r="180" spans="1:10" ht="15" customHeight="1">
      <c r="A180" s="54"/>
      <c r="B180" s="56" t="s">
        <v>355</v>
      </c>
      <c r="C180" s="57"/>
      <c r="D180" s="59">
        <v>19095</v>
      </c>
      <c r="E180" s="59">
        <v>5539</v>
      </c>
      <c r="F180" s="59">
        <v>13556</v>
      </c>
      <c r="G180" s="60">
        <v>6698</v>
      </c>
      <c r="H180" s="60">
        <v>2803</v>
      </c>
      <c r="I180" s="60">
        <v>1359</v>
      </c>
      <c r="J180" s="60">
        <v>2696</v>
      </c>
    </row>
    <row r="181" spans="1:10" s="130" customFormat="1" ht="15" customHeight="1">
      <c r="A181" s="85"/>
      <c r="B181" s="86"/>
      <c r="C181" s="64" t="s">
        <v>356</v>
      </c>
      <c r="D181" s="66">
        <v>19</v>
      </c>
      <c r="E181" s="66">
        <v>0</v>
      </c>
      <c r="F181" s="66">
        <v>19</v>
      </c>
      <c r="G181" s="67">
        <v>13</v>
      </c>
      <c r="H181" s="67">
        <v>0</v>
      </c>
      <c r="I181" s="67">
        <v>0</v>
      </c>
      <c r="J181" s="67">
        <v>6</v>
      </c>
    </row>
    <row r="182" spans="1:10" s="130" customFormat="1" ht="15" customHeight="1">
      <c r="A182" s="85"/>
      <c r="B182" s="85"/>
      <c r="C182" s="64" t="s">
        <v>357</v>
      </c>
      <c r="D182" s="66">
        <v>9905</v>
      </c>
      <c r="E182" s="66">
        <v>2807</v>
      </c>
      <c r="F182" s="66">
        <v>7098</v>
      </c>
      <c r="G182" s="67">
        <v>3632</v>
      </c>
      <c r="H182" s="67">
        <v>1642</v>
      </c>
      <c r="I182" s="67">
        <v>846</v>
      </c>
      <c r="J182" s="67">
        <v>978</v>
      </c>
    </row>
    <row r="183" spans="1:10" s="130" customFormat="1" ht="15" customHeight="1">
      <c r="A183" s="85"/>
      <c r="B183" s="85"/>
      <c r="C183" s="64" t="s">
        <v>358</v>
      </c>
      <c r="D183" s="66">
        <v>4503</v>
      </c>
      <c r="E183" s="66">
        <v>281</v>
      </c>
      <c r="F183" s="66">
        <v>4222</v>
      </c>
      <c r="G183" s="67">
        <v>2068</v>
      </c>
      <c r="H183" s="67">
        <v>347</v>
      </c>
      <c r="I183" s="67">
        <v>393</v>
      </c>
      <c r="J183" s="67">
        <v>1414</v>
      </c>
    </row>
    <row r="184" spans="1:10" s="130" customFormat="1" ht="15" customHeight="1">
      <c r="A184" s="85"/>
      <c r="B184" s="85"/>
      <c r="C184" s="64" t="s">
        <v>359</v>
      </c>
      <c r="D184" s="66">
        <v>4668</v>
      </c>
      <c r="E184" s="66">
        <v>2451</v>
      </c>
      <c r="F184" s="66">
        <v>2217</v>
      </c>
      <c r="G184" s="67">
        <v>985</v>
      </c>
      <c r="H184" s="67">
        <v>814</v>
      </c>
      <c r="I184" s="67">
        <v>120</v>
      </c>
      <c r="J184" s="67">
        <v>298</v>
      </c>
    </row>
    <row r="185" spans="1:10" ht="15" customHeight="1">
      <c r="A185" s="54"/>
      <c r="B185" s="56" t="s">
        <v>360</v>
      </c>
      <c r="C185" s="57"/>
      <c r="D185" s="59">
        <v>10789</v>
      </c>
      <c r="E185" s="59">
        <v>632</v>
      </c>
      <c r="F185" s="59">
        <v>10157</v>
      </c>
      <c r="G185" s="60">
        <v>1039</v>
      </c>
      <c r="H185" s="60">
        <v>2067</v>
      </c>
      <c r="I185" s="60">
        <v>2267</v>
      </c>
      <c r="J185" s="60">
        <v>4784</v>
      </c>
    </row>
    <row r="186" spans="1:10" s="130" customFormat="1" ht="15" customHeight="1">
      <c r="A186" s="85"/>
      <c r="B186" s="85"/>
      <c r="C186" s="64" t="s">
        <v>361</v>
      </c>
      <c r="D186" s="66">
        <v>4929</v>
      </c>
      <c r="E186" s="66">
        <v>0</v>
      </c>
      <c r="F186" s="66">
        <v>4929</v>
      </c>
      <c r="G186" s="67">
        <v>186</v>
      </c>
      <c r="H186" s="67">
        <v>627</v>
      </c>
      <c r="I186" s="67">
        <v>1334</v>
      </c>
      <c r="J186" s="67">
        <v>2782</v>
      </c>
    </row>
    <row r="187" spans="1:10" s="130" customFormat="1" ht="15" customHeight="1">
      <c r="A187" s="85"/>
      <c r="B187" s="85"/>
      <c r="C187" s="64" t="s">
        <v>362</v>
      </c>
      <c r="D187" s="66">
        <v>5860</v>
      </c>
      <c r="E187" s="66">
        <v>632</v>
      </c>
      <c r="F187" s="66">
        <v>5228</v>
      </c>
      <c r="G187" s="67">
        <v>853</v>
      </c>
      <c r="H187" s="67">
        <v>1440</v>
      </c>
      <c r="I187" s="67">
        <v>933</v>
      </c>
      <c r="J187" s="67">
        <v>2002</v>
      </c>
    </row>
    <row r="188" spans="1:10" ht="15" customHeight="1">
      <c r="A188" s="54"/>
      <c r="B188" s="56" t="s">
        <v>363</v>
      </c>
      <c r="C188" s="57"/>
      <c r="D188" s="59">
        <v>18522</v>
      </c>
      <c r="E188" s="59">
        <v>7774</v>
      </c>
      <c r="F188" s="59">
        <v>10748</v>
      </c>
      <c r="G188" s="60">
        <v>4962</v>
      </c>
      <c r="H188" s="60">
        <v>3111</v>
      </c>
      <c r="I188" s="60">
        <v>1201</v>
      </c>
      <c r="J188" s="60">
        <v>1474</v>
      </c>
    </row>
    <row r="189" spans="1:10" s="130" customFormat="1" ht="15" customHeight="1">
      <c r="A189" s="85"/>
      <c r="B189" s="85"/>
      <c r="C189" s="64" t="s">
        <v>364</v>
      </c>
      <c r="D189" s="66">
        <v>1869</v>
      </c>
      <c r="E189" s="66">
        <v>214</v>
      </c>
      <c r="F189" s="66">
        <v>1655</v>
      </c>
      <c r="G189" s="67">
        <v>1269</v>
      </c>
      <c r="H189" s="67">
        <v>192</v>
      </c>
      <c r="I189" s="67">
        <v>194</v>
      </c>
      <c r="J189" s="67">
        <v>0</v>
      </c>
    </row>
    <row r="190" spans="1:10" s="130" customFormat="1" ht="15" customHeight="1">
      <c r="A190" s="85"/>
      <c r="B190" s="85"/>
      <c r="C190" s="64" t="s">
        <v>365</v>
      </c>
      <c r="D190" s="66">
        <v>16653</v>
      </c>
      <c r="E190" s="66">
        <v>7560</v>
      </c>
      <c r="F190" s="66">
        <v>9093</v>
      </c>
      <c r="G190" s="67">
        <v>3693</v>
      </c>
      <c r="H190" s="67">
        <v>2919</v>
      </c>
      <c r="I190" s="67">
        <v>1007</v>
      </c>
      <c r="J190" s="67">
        <v>1474</v>
      </c>
    </row>
    <row r="191" spans="1:10" ht="15" customHeight="1">
      <c r="A191" s="131"/>
      <c r="B191" s="71" t="s">
        <v>366</v>
      </c>
      <c r="C191" s="72"/>
      <c r="D191" s="135">
        <v>6967</v>
      </c>
      <c r="E191" s="132">
        <v>1535</v>
      </c>
      <c r="F191" s="132">
        <v>5432</v>
      </c>
      <c r="G191" s="133">
        <v>868</v>
      </c>
      <c r="H191" s="133">
        <v>2745</v>
      </c>
      <c r="I191" s="133">
        <v>1013</v>
      </c>
      <c r="J191" s="133">
        <v>806</v>
      </c>
    </row>
    <row r="192" spans="1:10" ht="15" customHeight="1">
      <c r="A192" s="134"/>
      <c r="B192" s="77" t="s">
        <v>367</v>
      </c>
      <c r="C192" s="78"/>
      <c r="D192" s="80">
        <v>55373</v>
      </c>
      <c r="E192" s="80">
        <v>15480</v>
      </c>
      <c r="F192" s="80">
        <v>39893</v>
      </c>
      <c r="G192" s="81">
        <v>13567</v>
      </c>
      <c r="H192" s="81">
        <v>10726</v>
      </c>
      <c r="I192" s="81">
        <v>5840</v>
      </c>
      <c r="J192" s="81">
        <v>9760</v>
      </c>
    </row>
    <row r="193" spans="1:10" ht="15" customHeight="1">
      <c r="A193" s="131"/>
      <c r="B193" s="92" t="s">
        <v>368</v>
      </c>
      <c r="C193" s="93"/>
      <c r="D193" s="132">
        <v>2120</v>
      </c>
      <c r="E193" s="132">
        <v>212</v>
      </c>
      <c r="F193" s="132">
        <v>1908</v>
      </c>
      <c r="G193" s="133">
        <v>553</v>
      </c>
      <c r="H193" s="133">
        <v>277</v>
      </c>
      <c r="I193" s="133">
        <v>296</v>
      </c>
      <c r="J193" s="133">
        <v>782</v>
      </c>
    </row>
    <row r="194" spans="1:10" ht="15" customHeight="1">
      <c r="A194" s="134"/>
      <c r="B194" s="77" t="s">
        <v>369</v>
      </c>
      <c r="C194" s="78"/>
      <c r="D194" s="80">
        <v>206618</v>
      </c>
      <c r="E194" s="80">
        <v>112388</v>
      </c>
      <c r="F194" s="80">
        <v>94230</v>
      </c>
      <c r="G194" s="81">
        <v>41890</v>
      </c>
      <c r="H194" s="81">
        <v>21897</v>
      </c>
      <c r="I194" s="81">
        <v>12653</v>
      </c>
      <c r="J194" s="81">
        <v>17790</v>
      </c>
    </row>
    <row r="195" spans="1:10" ht="15" customHeight="1">
      <c r="A195" s="54"/>
      <c r="B195" s="56" t="s">
        <v>370</v>
      </c>
      <c r="C195" s="57"/>
      <c r="D195" s="59">
        <v>58206</v>
      </c>
      <c r="E195" s="59">
        <v>45770</v>
      </c>
      <c r="F195" s="59">
        <v>12436</v>
      </c>
      <c r="G195" s="60">
        <v>7705</v>
      </c>
      <c r="H195" s="60">
        <v>2677</v>
      </c>
      <c r="I195" s="60">
        <v>1858</v>
      </c>
      <c r="J195" s="60">
        <v>196</v>
      </c>
    </row>
    <row r="196" spans="1:10" ht="15" customHeight="1">
      <c r="A196" s="131"/>
      <c r="B196" s="136" t="s">
        <v>371</v>
      </c>
      <c r="C196" s="137"/>
      <c r="D196" s="138">
        <v>6940</v>
      </c>
      <c r="E196" s="138">
        <v>778</v>
      </c>
      <c r="F196" s="138">
        <v>6162</v>
      </c>
      <c r="G196" s="139">
        <v>2795</v>
      </c>
      <c r="H196" s="139">
        <v>2195</v>
      </c>
      <c r="I196" s="139">
        <v>1070</v>
      </c>
      <c r="J196" s="139">
        <v>102</v>
      </c>
    </row>
    <row r="197" spans="1:10" ht="15" customHeight="1">
      <c r="A197" s="140"/>
      <c r="B197" s="77" t="s">
        <v>396</v>
      </c>
      <c r="C197" s="78"/>
      <c r="D197" s="80">
        <v>65146</v>
      </c>
      <c r="E197" s="80">
        <v>46548</v>
      </c>
      <c r="F197" s="80">
        <v>18598</v>
      </c>
      <c r="G197" s="81">
        <v>10500</v>
      </c>
      <c r="H197" s="81">
        <v>4872</v>
      </c>
      <c r="I197" s="81">
        <v>2928</v>
      </c>
      <c r="J197" s="81">
        <v>298</v>
      </c>
    </row>
    <row r="198" spans="1:10" ht="26" customHeight="1">
      <c r="A198" s="140"/>
      <c r="B198" s="77" t="s">
        <v>373</v>
      </c>
      <c r="C198" s="78"/>
      <c r="D198" s="80">
        <v>271764</v>
      </c>
      <c r="E198" s="80">
        <v>158936</v>
      </c>
      <c r="F198" s="80">
        <v>112828</v>
      </c>
      <c r="G198" s="81">
        <v>52390</v>
      </c>
      <c r="H198" s="81">
        <v>26769</v>
      </c>
      <c r="I198" s="81">
        <v>15581</v>
      </c>
      <c r="J198" s="81">
        <v>18088</v>
      </c>
    </row>
    <row r="199" spans="1:10" ht="15" customHeight="1">
      <c r="A199" s="134"/>
      <c r="B199" s="54"/>
      <c r="C199" s="141"/>
      <c r="D199" s="142"/>
      <c r="E199" s="142"/>
      <c r="F199" s="142"/>
      <c r="G199" s="108"/>
      <c r="H199" s="108"/>
      <c r="I199" s="108"/>
      <c r="J199" s="108"/>
    </row>
    <row r="200" spans="1:10" ht="15" customHeight="1">
      <c r="A200" s="50" t="s">
        <v>374</v>
      </c>
      <c r="B200" s="50"/>
      <c r="C200" s="51"/>
      <c r="D200" s="142"/>
      <c r="E200" s="142"/>
      <c r="F200" s="142"/>
      <c r="G200" s="108"/>
      <c r="H200" s="108"/>
      <c r="I200" s="108"/>
      <c r="J200" s="108"/>
    </row>
    <row r="201" spans="1:10" ht="15" customHeight="1">
      <c r="A201" s="54"/>
      <c r="B201" s="92" t="s">
        <v>375</v>
      </c>
      <c r="C201" s="93"/>
      <c r="D201" s="59">
        <v>12138</v>
      </c>
      <c r="E201" s="59">
        <v>5388</v>
      </c>
      <c r="F201" s="59">
        <v>6750</v>
      </c>
      <c r="G201" s="60">
        <v>3391</v>
      </c>
      <c r="H201" s="60">
        <v>2040</v>
      </c>
      <c r="I201" s="60">
        <v>956</v>
      </c>
      <c r="J201" s="60">
        <v>363</v>
      </c>
    </row>
    <row r="202" spans="1:10" s="130" customFormat="1" ht="15" customHeight="1">
      <c r="A202" s="85"/>
      <c r="B202" s="85"/>
      <c r="C202" s="64" t="s">
        <v>376</v>
      </c>
      <c r="D202" s="66">
        <v>2454</v>
      </c>
      <c r="E202" s="66">
        <v>538</v>
      </c>
      <c r="F202" s="66">
        <v>1916</v>
      </c>
      <c r="G202" s="67">
        <v>1112</v>
      </c>
      <c r="H202" s="67">
        <v>348</v>
      </c>
      <c r="I202" s="67">
        <v>220</v>
      </c>
      <c r="J202" s="67">
        <v>236</v>
      </c>
    </row>
    <row r="203" spans="1:10" s="130" customFormat="1" ht="15" customHeight="1">
      <c r="A203" s="85"/>
      <c r="B203" s="85"/>
      <c r="C203" s="64" t="s">
        <v>377</v>
      </c>
      <c r="D203" s="66">
        <v>1306</v>
      </c>
      <c r="E203" s="66">
        <v>486</v>
      </c>
      <c r="F203" s="66">
        <v>820</v>
      </c>
      <c r="G203" s="67">
        <v>614</v>
      </c>
      <c r="H203" s="67">
        <v>38</v>
      </c>
      <c r="I203" s="67">
        <v>151</v>
      </c>
      <c r="J203" s="67">
        <v>17</v>
      </c>
    </row>
    <row r="204" spans="1:10" s="130" customFormat="1" ht="15" customHeight="1">
      <c r="A204" s="85"/>
      <c r="B204" s="85"/>
      <c r="C204" s="64" t="s">
        <v>378</v>
      </c>
      <c r="D204" s="66">
        <v>7983</v>
      </c>
      <c r="E204" s="66">
        <v>4135</v>
      </c>
      <c r="F204" s="66">
        <v>3848</v>
      </c>
      <c r="G204" s="67">
        <v>1613</v>
      </c>
      <c r="H204" s="67">
        <v>1604</v>
      </c>
      <c r="I204" s="67">
        <v>521</v>
      </c>
      <c r="J204" s="67">
        <v>110</v>
      </c>
    </row>
    <row r="205" spans="1:10" ht="15" customHeight="1">
      <c r="A205" s="54"/>
      <c r="B205" s="92" t="s">
        <v>379</v>
      </c>
      <c r="C205" s="93"/>
      <c r="D205" s="59">
        <v>4993</v>
      </c>
      <c r="E205" s="59">
        <v>2921</v>
      </c>
      <c r="F205" s="59">
        <v>2072</v>
      </c>
      <c r="G205" s="60">
        <v>818</v>
      </c>
      <c r="H205" s="60">
        <v>511</v>
      </c>
      <c r="I205" s="60">
        <v>702</v>
      </c>
      <c r="J205" s="60">
        <v>41</v>
      </c>
    </row>
    <row r="206" spans="1:10" ht="15" customHeight="1">
      <c r="A206" s="131"/>
      <c r="B206" s="143" t="s">
        <v>380</v>
      </c>
      <c r="C206" s="144"/>
      <c r="D206" s="132">
        <v>1508</v>
      </c>
      <c r="E206" s="132">
        <v>159</v>
      </c>
      <c r="F206" s="132">
        <v>1349</v>
      </c>
      <c r="G206" s="133">
        <v>946</v>
      </c>
      <c r="H206" s="133">
        <v>195</v>
      </c>
      <c r="I206" s="133">
        <v>199</v>
      </c>
      <c r="J206" s="133">
        <v>9</v>
      </c>
    </row>
    <row r="207" spans="1:10" ht="15" customHeight="1">
      <c r="A207" s="134"/>
      <c r="B207" s="77" t="s">
        <v>381</v>
      </c>
      <c r="C207" s="78"/>
      <c r="D207" s="80">
        <v>18639</v>
      </c>
      <c r="E207" s="80">
        <v>8468</v>
      </c>
      <c r="F207" s="80">
        <v>10171</v>
      </c>
      <c r="G207" s="81">
        <v>5155</v>
      </c>
      <c r="H207" s="81">
        <v>2746</v>
      </c>
      <c r="I207" s="81">
        <v>1857</v>
      </c>
      <c r="J207" s="81">
        <v>413</v>
      </c>
    </row>
    <row r="208" spans="1:10" ht="15" customHeight="1">
      <c r="A208" s="54"/>
      <c r="B208" s="54"/>
      <c r="C208" s="141"/>
      <c r="D208" s="115"/>
      <c r="E208" s="115"/>
      <c r="F208" s="115"/>
      <c r="G208" s="114"/>
      <c r="H208" s="114"/>
      <c r="I208" s="114"/>
      <c r="J208" s="114"/>
    </row>
    <row r="209" spans="1:11" ht="15" customHeight="1">
      <c r="A209" s="77" t="s">
        <v>382</v>
      </c>
      <c r="B209" s="77"/>
      <c r="C209" s="78"/>
      <c r="D209" s="80">
        <v>290403</v>
      </c>
      <c r="E209" s="80">
        <v>167404</v>
      </c>
      <c r="F209" s="80">
        <v>122999</v>
      </c>
      <c r="G209" s="81">
        <v>57545</v>
      </c>
      <c r="H209" s="81">
        <v>29515</v>
      </c>
      <c r="I209" s="81">
        <v>17438</v>
      </c>
      <c r="J209" s="81">
        <v>18501</v>
      </c>
    </row>
    <row r="210" spans="1:11" ht="4.25" customHeight="1"/>
    <row r="211" spans="1:11" ht="15" customHeight="1">
      <c r="B211" s="120" t="s">
        <v>402</v>
      </c>
      <c r="C211" s="145" t="s">
        <v>386</v>
      </c>
      <c r="D211" s="145"/>
      <c r="E211" s="145"/>
      <c r="F211" s="145"/>
      <c r="G211" s="145"/>
      <c r="H211" s="145"/>
      <c r="I211" s="145"/>
      <c r="J211" s="145"/>
      <c r="K211" s="145"/>
    </row>
    <row r="212" spans="1:11" ht="15" customHeight="1">
      <c r="B212" s="120" t="s">
        <v>403</v>
      </c>
      <c r="C212" s="145" t="s">
        <v>388</v>
      </c>
      <c r="D212" s="145"/>
      <c r="E212" s="145"/>
      <c r="F212" s="145"/>
      <c r="G212" s="145"/>
      <c r="H212" s="145"/>
      <c r="I212" s="145"/>
      <c r="J212" s="145"/>
      <c r="K212" s="145"/>
    </row>
    <row r="213" spans="1:11" ht="15" customHeight="1">
      <c r="B213" s="120" t="s">
        <v>404</v>
      </c>
      <c r="C213" s="146" t="s">
        <v>390</v>
      </c>
      <c r="D213" s="146"/>
      <c r="E213" s="146"/>
      <c r="F213" s="146"/>
      <c r="G213" s="146"/>
      <c r="H213" s="146"/>
      <c r="I213" s="146"/>
      <c r="J213" s="146"/>
      <c r="K213" s="146"/>
    </row>
    <row r="214" spans="1:11" ht="15" customHeight="1">
      <c r="B214" s="120" t="s">
        <v>405</v>
      </c>
      <c r="C214" s="146" t="s">
        <v>392</v>
      </c>
      <c r="D214" s="146"/>
      <c r="E214" s="146"/>
      <c r="F214" s="146"/>
      <c r="G214" s="146"/>
      <c r="H214" s="146"/>
      <c r="I214" s="146"/>
      <c r="J214" s="146"/>
      <c r="K214" s="146"/>
    </row>
    <row r="215" spans="1:11" ht="15" customHeight="1"/>
    <row r="216" spans="1:11" ht="15" customHeight="1"/>
    <row r="217" spans="1:11" ht="15" customHeight="1"/>
    <row r="218" spans="1:11" ht="15" customHeight="1"/>
    <row r="219" spans="1:11" ht="15" customHeight="1"/>
    <row r="220" spans="1:11" ht="15" customHeight="1"/>
    <row r="221" spans="1:11" ht="15" customHeight="1"/>
    <row r="222" spans="1:11" ht="15" customHeight="1"/>
    <row r="223" spans="1:11" ht="15" customHeight="1"/>
    <row r="224" spans="1:11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</sheetData>
  <mergeCells count="129">
    <mergeCell ref="C212:K212"/>
    <mergeCell ref="C213:K213"/>
    <mergeCell ref="C214:K214"/>
    <mergeCell ref="B201:C201"/>
    <mergeCell ref="B205:C205"/>
    <mergeCell ref="B206:C206"/>
    <mergeCell ref="B207:C207"/>
    <mergeCell ref="A209:C209"/>
    <mergeCell ref="C211:K211"/>
    <mergeCell ref="B194:C194"/>
    <mergeCell ref="B195:C195"/>
    <mergeCell ref="B196:C196"/>
    <mergeCell ref="B197:C197"/>
    <mergeCell ref="B198:C198"/>
    <mergeCell ref="A200:C200"/>
    <mergeCell ref="B180:C180"/>
    <mergeCell ref="B185:C185"/>
    <mergeCell ref="B188:C188"/>
    <mergeCell ref="B191:C191"/>
    <mergeCell ref="B192:C192"/>
    <mergeCell ref="B193:C193"/>
    <mergeCell ref="A172:C172"/>
    <mergeCell ref="A173:C173"/>
    <mergeCell ref="A174:C174"/>
    <mergeCell ref="B175:C175"/>
    <mergeCell ref="B178:C178"/>
    <mergeCell ref="B179:C179"/>
    <mergeCell ref="B163:C163"/>
    <mergeCell ref="B164:C164"/>
    <mergeCell ref="B165:C165"/>
    <mergeCell ref="A167:C167"/>
    <mergeCell ref="A170:C170"/>
    <mergeCell ref="A171:C171"/>
    <mergeCell ref="B153:C153"/>
    <mergeCell ref="B154:C154"/>
    <mergeCell ref="B155:C155"/>
    <mergeCell ref="B156:C156"/>
    <mergeCell ref="A158:C158"/>
    <mergeCell ref="B159:C159"/>
    <mergeCell ref="B143:C143"/>
    <mergeCell ref="B146:C146"/>
    <mergeCell ref="B149:C149"/>
    <mergeCell ref="B150:C150"/>
    <mergeCell ref="B151:C151"/>
    <mergeCell ref="B152:C152"/>
    <mergeCell ref="A131:C131"/>
    <mergeCell ref="A132:C132"/>
    <mergeCell ref="B133:C133"/>
    <mergeCell ref="B136:C136"/>
    <mergeCell ref="B137:C137"/>
    <mergeCell ref="B138:C138"/>
    <mergeCell ref="B122:C122"/>
    <mergeCell ref="B123:C123"/>
    <mergeCell ref="A125:C125"/>
    <mergeCell ref="A128:C128"/>
    <mergeCell ref="A129:C129"/>
    <mergeCell ref="A130:C130"/>
    <mergeCell ref="B112:C112"/>
    <mergeCell ref="B113:C113"/>
    <mergeCell ref="B114:C114"/>
    <mergeCell ref="A116:C116"/>
    <mergeCell ref="B117:C117"/>
    <mergeCell ref="B121:C121"/>
    <mergeCell ref="B104:C104"/>
    <mergeCell ref="B107:C107"/>
    <mergeCell ref="B108:C108"/>
    <mergeCell ref="B109:C109"/>
    <mergeCell ref="B110:C110"/>
    <mergeCell ref="B111:C111"/>
    <mergeCell ref="A90:C90"/>
    <mergeCell ref="B91:C91"/>
    <mergeCell ref="B94:C94"/>
    <mergeCell ref="B95:C95"/>
    <mergeCell ref="B96:C96"/>
    <mergeCell ref="B101:C101"/>
    <mergeCell ref="B81:C81"/>
    <mergeCell ref="A83:C83"/>
    <mergeCell ref="A86:C86"/>
    <mergeCell ref="A87:C87"/>
    <mergeCell ref="A88:C88"/>
    <mergeCell ref="A89:C89"/>
    <mergeCell ref="B71:C71"/>
    <mergeCell ref="B72:C72"/>
    <mergeCell ref="A74:C74"/>
    <mergeCell ref="B75:C75"/>
    <mergeCell ref="B79:C79"/>
    <mergeCell ref="B80:C80"/>
    <mergeCell ref="B65:C65"/>
    <mergeCell ref="B66:C66"/>
    <mergeCell ref="B67:C67"/>
    <mergeCell ref="B68:C68"/>
    <mergeCell ref="B69:C69"/>
    <mergeCell ref="B70:C70"/>
    <mergeCell ref="B49:C49"/>
    <mergeCell ref="B52:C52"/>
    <mergeCell ref="B53:C53"/>
    <mergeCell ref="B54:C54"/>
    <mergeCell ref="B59:C59"/>
    <mergeCell ref="B62:C62"/>
    <mergeCell ref="A41:C41"/>
    <mergeCell ref="A44:C44"/>
    <mergeCell ref="A45:C45"/>
    <mergeCell ref="A46:C46"/>
    <mergeCell ref="A47:C47"/>
    <mergeCell ref="A48:C48"/>
    <mergeCell ref="B30:C30"/>
    <mergeCell ref="A32:C32"/>
    <mergeCell ref="B33:C33"/>
    <mergeCell ref="B37:C37"/>
    <mergeCell ref="B38:C38"/>
    <mergeCell ref="B39:C39"/>
    <mergeCell ref="B24:C24"/>
    <mergeCell ref="B25:C25"/>
    <mergeCell ref="B26:C26"/>
    <mergeCell ref="B27:C27"/>
    <mergeCell ref="B28:C28"/>
    <mergeCell ref="B29:C29"/>
    <mergeCell ref="B10:C10"/>
    <mergeCell ref="B11:C11"/>
    <mergeCell ref="B12:C12"/>
    <mergeCell ref="B17:C17"/>
    <mergeCell ref="B20:C20"/>
    <mergeCell ref="B23:C23"/>
    <mergeCell ref="A2:C2"/>
    <mergeCell ref="A3:C3"/>
    <mergeCell ref="A4:C4"/>
    <mergeCell ref="A5:C5"/>
    <mergeCell ref="A6:C6"/>
    <mergeCell ref="B7:C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IS</vt:lpstr>
      <vt:lpstr>BS</vt:lpstr>
      <vt:lpstr>CF</vt:lpstr>
      <vt:lpstr>Summary</vt:lpstr>
      <vt:lpstr>DDM Valuation</vt:lpstr>
      <vt:lpstr>FCF Valuation</vt:lpstr>
      <vt:lpstr>Notes</vt:lpstr>
      <vt:lpstr>Supp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PADIA Aditya</cp:lastModifiedBy>
  <dcterms:created xsi:type="dcterms:W3CDTF">2025-05-27T15:40:45Z</dcterms:created>
  <dcterms:modified xsi:type="dcterms:W3CDTF">2025-05-28T17:21:27Z</dcterms:modified>
</cp:coreProperties>
</file>