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2_Manual_TuningCorrection_Unit_Test_10/3/"/>
    </mc:Choice>
  </mc:AlternateContent>
  <xr:revisionPtr revIDLastSave="263" documentId="8_{B16CD867-5E91-45A8-A7D5-74D738B7ABC8}" xr6:coauthVersionLast="47" xr6:coauthVersionMax="47" xr10:uidLastSave="{A9650C47-F310-4A51-B694-662E48228755}"/>
  <bookViews>
    <workbookView xWindow="1560" yWindow="1815" windowWidth="23475" windowHeight="14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8" i="1" l="1"/>
  <c r="AA88" i="1"/>
  <c r="AA34" i="1"/>
  <c r="AB116" i="1"/>
  <c r="AB115" i="1"/>
  <c r="AB144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AB127" i="1" s="1"/>
  <c r="V116" i="1"/>
  <c r="AB128" i="1" s="1"/>
  <c r="V117" i="1"/>
  <c r="AB129" i="1" s="1"/>
  <c r="V118" i="1"/>
  <c r="AB130" i="1" s="1"/>
  <c r="V119" i="1"/>
  <c r="AB131" i="1" s="1"/>
  <c r="V120" i="1"/>
  <c r="AB132" i="1" s="1"/>
  <c r="V121" i="1"/>
  <c r="AB133" i="1" s="1"/>
  <c r="V122" i="1"/>
  <c r="AB134" i="1" s="1"/>
  <c r="V123" i="1"/>
  <c r="AB135" i="1" s="1"/>
  <c r="V124" i="1"/>
  <c r="AB136" i="1" s="1"/>
  <c r="V125" i="1"/>
  <c r="AB137" i="1" s="1"/>
  <c r="V126" i="1"/>
  <c r="AB138" i="1" s="1"/>
  <c r="V127" i="1"/>
  <c r="AB139" i="1" s="1"/>
  <c r="V128" i="1"/>
  <c r="AB140" i="1" s="1"/>
  <c r="V129" i="1"/>
  <c r="AB141" i="1" s="1"/>
  <c r="V130" i="1"/>
  <c r="AB142" i="1" s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91" i="1"/>
  <c r="V92" i="1"/>
  <c r="V93" i="1"/>
  <c r="V94" i="1"/>
  <c r="V95" i="1"/>
  <c r="V96" i="1"/>
  <c r="V97" i="1"/>
  <c r="V98" i="1"/>
  <c r="V89" i="1"/>
  <c r="V90" i="1"/>
  <c r="V88" i="1"/>
  <c r="AB110" i="1"/>
  <c r="AB111" i="1"/>
  <c r="AB112" i="1"/>
  <c r="AB113" i="1"/>
  <c r="AB114" i="1"/>
  <c r="AB117" i="1"/>
  <c r="AB118" i="1"/>
  <c r="AB119" i="1"/>
  <c r="AB120" i="1"/>
  <c r="AB121" i="1"/>
  <c r="AB122" i="1"/>
  <c r="AB123" i="1"/>
  <c r="AB124" i="1"/>
  <c r="AB125" i="1"/>
  <c r="AB126" i="1"/>
  <c r="AB143" i="1"/>
  <c r="AB145" i="1"/>
  <c r="AB146" i="1"/>
  <c r="AB147" i="1"/>
  <c r="AB148" i="1"/>
  <c r="AB149" i="1"/>
  <c r="AB150" i="1"/>
  <c r="AB151" i="1"/>
  <c r="AB152" i="1"/>
  <c r="AB153" i="1"/>
  <c r="AB154" i="1"/>
  <c r="AB105" i="1"/>
  <c r="AB106" i="1"/>
  <c r="AB107" i="1"/>
  <c r="AB108" i="1"/>
  <c r="AB109" i="1"/>
  <c r="AB101" i="1"/>
  <c r="AB102" i="1"/>
  <c r="AB103" i="1"/>
  <c r="AB104" i="1"/>
  <c r="AB100" i="1"/>
  <c r="O142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35" i="1"/>
  <c r="V17" i="1" l="1"/>
  <c r="V14" i="1"/>
  <c r="N2" i="1"/>
  <c r="T3" i="1"/>
  <c r="X67" i="1"/>
  <c r="X68" i="1"/>
  <c r="X69" i="1"/>
  <c r="X70" i="1"/>
  <c r="X71" i="1"/>
  <c r="X72" i="1"/>
  <c r="X73" i="1"/>
  <c r="X66" i="1"/>
  <c r="X63" i="1"/>
  <c r="X62" i="1"/>
  <c r="X61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Q41" i="1"/>
  <c r="R41" i="1"/>
  <c r="S41" i="1"/>
  <c r="T41" i="1"/>
  <c r="U41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5" i="1"/>
  <c r="R45" i="1"/>
  <c r="S45" i="1"/>
  <c r="T45" i="1"/>
  <c r="U45" i="1"/>
  <c r="Q46" i="1"/>
  <c r="R46" i="1"/>
  <c r="S46" i="1"/>
  <c r="T46" i="1"/>
  <c r="U46" i="1"/>
  <c r="Q47" i="1"/>
  <c r="R47" i="1"/>
  <c r="S47" i="1"/>
  <c r="T47" i="1"/>
  <c r="U47" i="1"/>
  <c r="Q48" i="1"/>
  <c r="R48" i="1"/>
  <c r="S48" i="1"/>
  <c r="T48" i="1"/>
  <c r="U48" i="1"/>
  <c r="Q49" i="1"/>
  <c r="R49" i="1"/>
  <c r="S49" i="1"/>
  <c r="T49" i="1"/>
  <c r="U49" i="1"/>
  <c r="Q50" i="1"/>
  <c r="R50" i="1"/>
  <c r="S50" i="1"/>
  <c r="T50" i="1"/>
  <c r="U50" i="1"/>
  <c r="Q51" i="1"/>
  <c r="R51" i="1"/>
  <c r="S51" i="1"/>
  <c r="T51" i="1"/>
  <c r="U51" i="1"/>
  <c r="Q52" i="1"/>
  <c r="R52" i="1"/>
  <c r="S52" i="1"/>
  <c r="T52" i="1"/>
  <c r="U52" i="1"/>
  <c r="Q53" i="1"/>
  <c r="R53" i="1"/>
  <c r="S53" i="1"/>
  <c r="T53" i="1"/>
  <c r="U53" i="1"/>
  <c r="Q54" i="1"/>
  <c r="R54" i="1"/>
  <c r="S54" i="1"/>
  <c r="T54" i="1"/>
  <c r="U54" i="1"/>
  <c r="Q55" i="1"/>
  <c r="R55" i="1"/>
  <c r="S55" i="1"/>
  <c r="T55" i="1"/>
  <c r="U55" i="1"/>
  <c r="Q56" i="1"/>
  <c r="R56" i="1"/>
  <c r="S56" i="1"/>
  <c r="T56" i="1"/>
  <c r="U56" i="1"/>
  <c r="Q57" i="1"/>
  <c r="R57" i="1"/>
  <c r="S57" i="1"/>
  <c r="T57" i="1"/>
  <c r="U57" i="1"/>
  <c r="Q58" i="1"/>
  <c r="R58" i="1"/>
  <c r="S58" i="1"/>
  <c r="T58" i="1"/>
  <c r="U58" i="1"/>
  <c r="Q59" i="1"/>
  <c r="R59" i="1"/>
  <c r="S59" i="1"/>
  <c r="T59" i="1"/>
  <c r="U59" i="1"/>
  <c r="Q60" i="1"/>
  <c r="R60" i="1"/>
  <c r="S60" i="1"/>
  <c r="T60" i="1"/>
  <c r="U60" i="1"/>
  <c r="Q61" i="1"/>
  <c r="R61" i="1"/>
  <c r="S61" i="1"/>
  <c r="T61" i="1"/>
  <c r="U61" i="1"/>
  <c r="Q62" i="1"/>
  <c r="R62" i="1"/>
  <c r="S62" i="1"/>
  <c r="T62" i="1"/>
  <c r="U62" i="1"/>
  <c r="Q63" i="1"/>
  <c r="R63" i="1"/>
  <c r="S63" i="1"/>
  <c r="T63" i="1"/>
  <c r="U63" i="1"/>
  <c r="Q64" i="1"/>
  <c r="R64" i="1"/>
  <c r="S64" i="1"/>
  <c r="T64" i="1"/>
  <c r="U64" i="1"/>
  <c r="Q65" i="1"/>
  <c r="R65" i="1"/>
  <c r="S65" i="1"/>
  <c r="T65" i="1"/>
  <c r="U65" i="1"/>
  <c r="Q66" i="1"/>
  <c r="R66" i="1"/>
  <c r="S66" i="1"/>
  <c r="T66" i="1"/>
  <c r="U66" i="1"/>
  <c r="Q67" i="1"/>
  <c r="R67" i="1"/>
  <c r="S67" i="1"/>
  <c r="T67" i="1"/>
  <c r="U67" i="1"/>
  <c r="Q68" i="1"/>
  <c r="R68" i="1"/>
  <c r="S68" i="1"/>
  <c r="T68" i="1"/>
  <c r="U68" i="1"/>
  <c r="Q69" i="1"/>
  <c r="R69" i="1"/>
  <c r="S69" i="1"/>
  <c r="T69" i="1"/>
  <c r="U69" i="1"/>
  <c r="Q70" i="1"/>
  <c r="R70" i="1"/>
  <c r="S70" i="1"/>
  <c r="T70" i="1"/>
  <c r="U70" i="1"/>
  <c r="Q71" i="1"/>
  <c r="R71" i="1"/>
  <c r="S71" i="1"/>
  <c r="T71" i="1"/>
  <c r="U71" i="1"/>
  <c r="Q72" i="1"/>
  <c r="R72" i="1"/>
  <c r="S72" i="1"/>
  <c r="T72" i="1"/>
  <c r="U72" i="1"/>
  <c r="Q73" i="1"/>
  <c r="R73" i="1"/>
  <c r="S73" i="1"/>
  <c r="T73" i="1"/>
  <c r="U73" i="1"/>
  <c r="Q74" i="1"/>
  <c r="R74" i="1"/>
  <c r="S74" i="1"/>
  <c r="T74" i="1"/>
  <c r="U74" i="1"/>
  <c r="Q75" i="1"/>
  <c r="R75" i="1"/>
  <c r="S75" i="1"/>
  <c r="T75" i="1"/>
  <c r="U75" i="1"/>
  <c r="Q76" i="1"/>
  <c r="R76" i="1"/>
  <c r="S76" i="1"/>
  <c r="T76" i="1"/>
  <c r="U76" i="1"/>
  <c r="Q77" i="1"/>
  <c r="R77" i="1"/>
  <c r="S77" i="1"/>
  <c r="T77" i="1"/>
  <c r="U77" i="1"/>
  <c r="U34" i="1"/>
  <c r="R34" i="1"/>
  <c r="S34" i="1"/>
  <c r="T34" i="1"/>
  <c r="Q34" i="1"/>
  <c r="O2" i="1"/>
  <c r="K2" i="1"/>
  <c r="I2" i="1" l="1"/>
  <c r="O3" i="1" l="1"/>
  <c r="O4" i="1"/>
  <c r="O5" i="1"/>
  <c r="O6" i="1"/>
  <c r="O7" i="1"/>
  <c r="O8" i="1"/>
  <c r="O9" i="1"/>
  <c r="O10" i="1"/>
  <c r="O11" i="1"/>
  <c r="O12" i="1"/>
  <c r="O13" i="1"/>
  <c r="O14" i="1"/>
  <c r="N3" i="1"/>
  <c r="N4" i="1"/>
  <c r="N5" i="1"/>
  <c r="N6" i="1"/>
  <c r="N7" i="1"/>
  <c r="N8" i="1"/>
  <c r="N9" i="1"/>
  <c r="N10" i="1"/>
  <c r="N11" i="1"/>
  <c r="T9" i="1" s="1"/>
  <c r="N12" i="1"/>
  <c r="N13" i="1"/>
  <c r="N14" i="1"/>
  <c r="U9" i="1" s="1"/>
  <c r="V6" i="1"/>
  <c r="I3" i="1"/>
  <c r="I4" i="1"/>
  <c r="I5" i="1"/>
  <c r="I6" i="1"/>
  <c r="I7" i="1"/>
  <c r="I8" i="1"/>
  <c r="I9" i="1"/>
  <c r="I10" i="1"/>
  <c r="F3" i="1"/>
  <c r="K3" i="1" s="1"/>
  <c r="L3" i="1" s="1"/>
  <c r="F4" i="1"/>
  <c r="K4" i="1" s="1"/>
  <c r="L4" i="1" s="1"/>
  <c r="F5" i="1"/>
  <c r="F6" i="1"/>
  <c r="F7" i="1"/>
  <c r="K7" i="1" s="1"/>
  <c r="L7" i="1" s="1"/>
  <c r="F8" i="1"/>
  <c r="K8" i="1" s="1"/>
  <c r="L8" i="1" s="1"/>
  <c r="F9" i="1"/>
  <c r="K9" i="1" s="1"/>
  <c r="L9" i="1" s="1"/>
  <c r="F10" i="1"/>
  <c r="F2" i="1"/>
  <c r="L2" i="1" s="1"/>
  <c r="T11" i="1" l="1"/>
  <c r="V9" i="1"/>
  <c r="K5" i="1"/>
  <c r="L5" i="1" s="1"/>
  <c r="K10" i="1"/>
  <c r="L10" i="1" s="1"/>
  <c r="K6" i="1"/>
  <c r="L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Savara, Aditya Ashi</author>
  </authors>
  <commentList>
    <comment ref="E1" authorId="0" shapeId="0" xr:uid="{83EDC36A-F74C-4262-8DA7-48FB1715C519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Deleted 17, 21, 22</t>
        </r>
      </text>
    </comment>
    <comment ref="H1" authorId="0" shapeId="0" xr:uid="{A3A8B18B-E0A7-42E3-8521-0837720768C4}">
      <text>
        <r>
          <rPr>
            <b/>
            <sz val="9"/>
            <color indexed="81"/>
            <rFont val="Tahoma"/>
            <family val="2"/>
          </rPr>
          <t>Savara, Aditya Ashi:</t>
        </r>
        <r>
          <rPr>
            <sz val="9"/>
            <color indexed="81"/>
            <rFont val="Tahoma"/>
            <family val="2"/>
          </rPr>
          <t xml:space="preserve">
When copying out of TuningCorrectorGasMixtureSimulatedHypotheticalReferenceData.csv
need to ignore m2 and m31</t>
        </r>
      </text>
    </comment>
  </commentList>
</comments>
</file>

<file path=xl/sharedStrings.xml><?xml version="1.0" encoding="utf-8"?>
<sst xmlns="http://schemas.openxmlformats.org/spreadsheetml/2006/main" count="93" uniqueCount="45">
  <si>
    <t>Molecular Mass</t>
  </si>
  <si>
    <t>signal</t>
  </si>
  <si>
    <t>Removing m17 m21 and m22</t>
  </si>
  <si>
    <t>Meas x 1E8 / 140</t>
  </si>
  <si>
    <t>Ratio</t>
  </si>
  <si>
    <t>Fitted Ratio</t>
  </si>
  <si>
    <t>Reverse Ratio</t>
  </si>
  <si>
    <t>Fitted Reverse Ratio</t>
  </si>
  <si>
    <t>Sim /100</t>
  </si>
  <si>
    <t>Consider what should happen to Butanal m28 to m18.</t>
  </si>
  <si>
    <t>In the original pattern from Literature, m28 to 18 is :</t>
  </si>
  <si>
    <t>So a case where we have a measurement like this:</t>
  </si>
  <si>
    <t>m28</t>
  </si>
  <si>
    <t>m18</t>
  </si>
  <si>
    <t>Should become like this:</t>
  </si>
  <si>
    <t>Final ratio:</t>
  </si>
  <si>
    <t>m23/m18 Ratio:</t>
  </si>
  <si>
    <t>Currently, what is coming out is like this in the mixed pattern, before standardizing:</t>
  </si>
  <si>
    <t>This looks good!</t>
  </si>
  <si>
    <t>And after standardizin we are getting:</t>
  </si>
  <si>
    <t>So the Mixed Reference Pattern coming out is as expected.</t>
  </si>
  <si>
    <t>Simulated from Literature Patterns</t>
  </si>
  <si>
    <t>Acetaldehyde</t>
  </si>
  <si>
    <t xml:space="preserve"> (E) 2-Butenal (Crotonaldehyde</t>
  </si>
  <si>
    <t xml:space="preserve"> Ethylene (Ethene)</t>
  </si>
  <si>
    <t xml:space="preserve"> Ethanol</t>
  </si>
  <si>
    <t xml:space="preserve"> Crotyl Alcohol</t>
  </si>
  <si>
    <t>Molecule Ratio</t>
  </si>
  <si>
    <t>Ratio(Averaged)</t>
  </si>
  <si>
    <t>Ratio using Polynomial Fit</t>
  </si>
  <si>
    <t xml:space="preserve"> MadixAndKo</t>
  </si>
  <si>
    <t xml:space="preserve"> NISTFake</t>
  </si>
  <si>
    <t xml:space="preserve"> 1butanal</t>
  </si>
  <si>
    <t>Source:</t>
  </si>
  <si>
    <t>Molecules</t>
  </si>
  <si>
    <t>Electron Numbers</t>
  </si>
  <si>
    <t>ionizationEfficiencies</t>
  </si>
  <si>
    <t>ionizationEfficienciesSources</t>
  </si>
  <si>
    <t xml:space="preserve"> NISTFake-TuningCorrected</t>
  </si>
  <si>
    <t>Creating Tuning Corrected NIST Pattern:</t>
  </si>
  <si>
    <t>Tuning Corrected NIST Pattern Using Polynomial Fit:</t>
  </si>
  <si>
    <t>Tuning Corrected NIST Pattern Standardized to 100</t>
  </si>
  <si>
    <t>Removing signals less than 4. Rounding to nearest whole number</t>
  </si>
  <si>
    <t>This aquired data will be put into Madix&amp;Co</t>
  </si>
  <si>
    <t>Measured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</si>
</sst>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NumberFormat="1" applyFill="1"/>
    <xf numFmtId="0" fontId="0" fillId="9" borderId="0" xfId="0" applyFill="1"/>
    <xf numFmtId="0" fontId="0" fillId="9" borderId="0" xfId="0" applyNumberForma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Meas x 1E8 / 140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1.0785714285714286E-2</c:v>
                </c:pt>
                <c:pt idx="1">
                  <c:v>2.4142857142857143E-2</c:v>
                </c:pt>
                <c:pt idx="2">
                  <c:v>4.2285714285714288E-2</c:v>
                </c:pt>
                <c:pt idx="3">
                  <c:v>4.2785714285714288E-2</c:v>
                </c:pt>
                <c:pt idx="4">
                  <c:v>1.2714285714285716E-3</c:v>
                </c:pt>
                <c:pt idx="5">
                  <c:v>2.3214285714285715E-2</c:v>
                </c:pt>
                <c:pt idx="6">
                  <c:v>8.6428571428571438E-2</c:v>
                </c:pt>
                <c:pt idx="7">
                  <c:v>0.47357142857142864</c:v>
                </c:pt>
                <c:pt idx="8">
                  <c:v>0.40285714285714286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3-454A-BDFE-3DEC18CE0D8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Sim /100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Sheet1!$D$2:$D$14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5.0294454827771E-3</c:v>
                </c:pt>
                <c:pt idx="1">
                  <c:v>1.3874613195859E-2</c:v>
                </c:pt>
                <c:pt idx="2">
                  <c:v>2.8781568483916803E-2</c:v>
                </c:pt>
                <c:pt idx="3">
                  <c:v>3.7878873461372399E-2</c:v>
                </c:pt>
                <c:pt idx="4">
                  <c:v>8.5070611541757904E-4</c:v>
                </c:pt>
                <c:pt idx="5">
                  <c:v>1.39744145332358E-2</c:v>
                </c:pt>
                <c:pt idx="6">
                  <c:v>6.5476784694156395E-2</c:v>
                </c:pt>
                <c:pt idx="7">
                  <c:v>0.40231319856169101</c:v>
                </c:pt>
                <c:pt idx="8">
                  <c:v>0.37853984205470803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3-454A-BDFE-3DEC18CE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528"/>
        <c:axId val="533386136"/>
      </c:scatterChart>
      <c:valAx>
        <c:axId val="5333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136"/>
        <c:crosses val="autoZero"/>
        <c:crossBetween val="midCat"/>
      </c:valAx>
      <c:valAx>
        <c:axId val="5333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9096894138232722E-2"/>
                  <c:y val="4.8008894721493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31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2.1445136094324968</c:v>
                </c:pt>
                <c:pt idx="1">
                  <c:v>1.7400742494257635</c:v>
                </c:pt>
                <c:pt idx="2">
                  <c:v>1.4691942278734262</c:v>
                </c:pt>
                <c:pt idx="3">
                  <c:v>1.1295403050818213</c:v>
                </c:pt>
                <c:pt idx="4">
                  <c:v>1.4945567551309726</c:v>
                </c:pt>
                <c:pt idx="5">
                  <c:v>1.6611991621598481</c:v>
                </c:pt>
                <c:pt idx="6">
                  <c:v>1.3199880206745236</c:v>
                </c:pt>
                <c:pt idx="7">
                  <c:v>1.1771212832800235</c:v>
                </c:pt>
                <c:pt idx="8">
                  <c:v>1.0642397393902869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6-4227-A608-3BE027B8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4280"/>
        <c:axId val="625657888"/>
      </c:scatterChart>
      <c:valAx>
        <c:axId val="6256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7888"/>
        <c:crosses val="autoZero"/>
        <c:crossBetween val="midCat"/>
      </c:valAx>
      <c:valAx>
        <c:axId val="625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7188000532694534E-2"/>
                  <c:y val="1.7643325136418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Sheet1!$D$34:$D$77</c:f>
              <c:numCache>
                <c:formatCode>General</c:formatCode>
                <c:ptCount val="44"/>
                <c:pt idx="0">
                  <c:v>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73</c:v>
                </c:pt>
              </c:numCache>
            </c:numRef>
          </c:xVal>
          <c:yVal>
            <c:numRef>
              <c:f>Sheet1!$X$34:$X$77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1.3333333333333333</c:v>
                </c:pt>
                <c:pt idx="28">
                  <c:v>1.3333333331023356</c:v>
                </c:pt>
                <c:pt idx="29">
                  <c:v>1.50000000030583</c:v>
                </c:pt>
                <c:pt idx="30">
                  <c:v>1</c:v>
                </c:pt>
                <c:pt idx="31">
                  <c:v>1</c:v>
                </c:pt>
                <c:pt idx="32">
                  <c:v>1.5</c:v>
                </c:pt>
                <c:pt idx="33">
                  <c:v>1.499999999574563</c:v>
                </c:pt>
                <c:pt idx="34">
                  <c:v>1.5</c:v>
                </c:pt>
                <c:pt idx="35">
                  <c:v>1.4999999998359592</c:v>
                </c:pt>
                <c:pt idx="36">
                  <c:v>1.5</c:v>
                </c:pt>
                <c:pt idx="37">
                  <c:v>1.5000000001466196</c:v>
                </c:pt>
                <c:pt idx="38">
                  <c:v>1.4999999997824409</c:v>
                </c:pt>
                <c:pt idx="39">
                  <c:v>1.5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A-40DB-9603-8ED48340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49903"/>
        <c:axId val="1247450319"/>
      </c:scatterChart>
      <c:valAx>
        <c:axId val="12474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50319"/>
        <c:crosses val="autoZero"/>
        <c:crossBetween val="midCat"/>
      </c:valAx>
      <c:valAx>
        <c:axId val="12474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14</xdr:row>
      <xdr:rowOff>42862</xdr:rowOff>
    </xdr:from>
    <xdr:to>
      <xdr:col>10</xdr:col>
      <xdr:colOff>38100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4AAD6-153F-4122-81B7-775AD277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333375</xdr:colOff>
      <xdr:row>15</xdr:row>
      <xdr:rowOff>80962</xdr:rowOff>
    </xdr:from>
    <xdr:to>
      <xdr:col>18</xdr:col>
      <xdr:colOff>28575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224F8-8593-4FFB-8D78-D1DD9317E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431082</xdr:colOff>
      <xdr:row>46</xdr:row>
      <xdr:rowOff>13607</xdr:rowOff>
    </xdr:from>
    <xdr:to>
      <xdr:col>40</xdr:col>
      <xdr:colOff>408215</xdr:colOff>
      <xdr:row>71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8BDF3-8620-40D9-8B63-E73B9DEC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4"/>
  <sheetViews>
    <sheetView tabSelected="1" topLeftCell="C56" zoomScale="80" zoomScaleNormal="80" workbookViewId="0">
      <selection activeCell="O88" sqref="O88"/>
    </sheetView>
  </sheetViews>
  <sheetFormatPr defaultRowHeight="15" x14ac:dyDescent="0.25"/>
  <cols>
    <col min="4" max="4" width="9.28515625" bestFit="1" customWidth="1"/>
    <col min="5" max="5" width="12" bestFit="1" customWidth="1"/>
    <col min="6" max="6" width="9.28515625" bestFit="1" customWidth="1"/>
    <col min="24" max="24" width="15.5703125" bestFit="1" customWidth="1"/>
    <col min="27" max="27" width="25.42578125" bestFit="1" customWidth="1"/>
  </cols>
  <sheetData>
    <row r="1" spans="1:23" x14ac:dyDescent="0.25">
      <c r="A1" t="s">
        <v>2</v>
      </c>
      <c r="D1" t="s">
        <v>0</v>
      </c>
      <c r="E1" t="s">
        <v>1</v>
      </c>
      <c r="F1" t="s">
        <v>3</v>
      </c>
      <c r="H1" t="s">
        <v>21</v>
      </c>
      <c r="I1" t="s">
        <v>8</v>
      </c>
      <c r="K1" t="s">
        <v>4</v>
      </c>
      <c r="L1" t="s">
        <v>6</v>
      </c>
      <c r="N1" t="s">
        <v>5</v>
      </c>
      <c r="O1" t="s">
        <v>7</v>
      </c>
      <c r="T1" t="s">
        <v>9</v>
      </c>
    </row>
    <row r="2" spans="1:23" x14ac:dyDescent="0.25">
      <c r="D2" s="2">
        <v>2</v>
      </c>
      <c r="E2" s="3">
        <v>1.51E-8</v>
      </c>
      <c r="F2" s="3">
        <f>E2*100000000 / 140</f>
        <v>1.0785714285714286E-2</v>
      </c>
      <c r="G2" s="1"/>
      <c r="H2" s="3">
        <v>0.50294454827770996</v>
      </c>
      <c r="I2" s="3">
        <f>H2/100</f>
        <v>5.0294454827771E-3</v>
      </c>
      <c r="J2" s="3"/>
      <c r="K2" s="3">
        <f>F2/I2</f>
        <v>2.1445136094324968</v>
      </c>
      <c r="L2" s="3">
        <f>1/K2</f>
        <v>0.46630620370118808</v>
      </c>
      <c r="M2" s="3"/>
      <c r="N2">
        <f>(D2^2)*-0.00209891515351478+0.0415721558521753*D2+1.48645618255443</f>
        <v>1.5612048336447215</v>
      </c>
      <c r="O2">
        <f>0.00453957499583183*(D2^2) +D2*(-0.158786664417733) + 1.94715165380596</f>
        <v>1.6477366249538212</v>
      </c>
      <c r="T2" t="s">
        <v>10</v>
      </c>
    </row>
    <row r="3" spans="1:23" x14ac:dyDescent="0.25">
      <c r="D3" s="2">
        <v>18</v>
      </c>
      <c r="E3" s="3">
        <v>3.3799999999999998E-8</v>
      </c>
      <c r="F3" s="3">
        <f t="shared" ref="F3:F10" si="0">E3*100000000 / 140</f>
        <v>2.4142857142857143E-2</v>
      </c>
      <c r="G3" s="1"/>
      <c r="H3" s="3">
        <v>1.3874613195859</v>
      </c>
      <c r="I3" s="3">
        <f t="shared" ref="I3:I10" si="1">H3/100</f>
        <v>1.3874613195859E-2</v>
      </c>
      <c r="J3" s="3"/>
      <c r="K3" s="3">
        <f t="shared" ref="K3:K10" si="2">F3/I3</f>
        <v>1.7400742494257635</v>
      </c>
      <c r="L3" s="3">
        <f t="shared" ref="L3:L10" si="3">1/K3</f>
        <v>0.57468812053853846</v>
      </c>
      <c r="M3" s="3"/>
      <c r="N3">
        <f t="shared" ref="N3:N14" si="4">(D3^2)*-0.00209891515351478+0.0415721558521753*D3+1.48645618255443</f>
        <v>1.5547064781547968</v>
      </c>
      <c r="O3">
        <f t="shared" ref="O3:O14" si="5">0.00453957499583183*(D3^2) +D3*(-0.158786664417733) + 1.94715165380596</f>
        <v>0.55981399293627887</v>
      </c>
      <c r="T3">
        <f>1491/150</f>
        <v>9.94</v>
      </c>
    </row>
    <row r="4" spans="1:23" x14ac:dyDescent="0.25">
      <c r="D4" s="2">
        <v>26</v>
      </c>
      <c r="E4" s="3">
        <v>5.9200000000000001E-8</v>
      </c>
      <c r="F4" s="3">
        <f t="shared" si="0"/>
        <v>4.2285714285714288E-2</v>
      </c>
      <c r="G4" s="1"/>
      <c r="H4" s="3">
        <v>2.8781568483916802</v>
      </c>
      <c r="I4" s="3">
        <f t="shared" si="1"/>
        <v>2.8781568483916803E-2</v>
      </c>
      <c r="J4" s="3"/>
      <c r="K4" s="3">
        <f t="shared" si="2"/>
        <v>1.4691942278734262</v>
      </c>
      <c r="L4" s="3">
        <f t="shared" si="3"/>
        <v>0.68064520063316758</v>
      </c>
      <c r="M4" s="3"/>
      <c r="N4">
        <f t="shared" si="4"/>
        <v>1.1484655909349966</v>
      </c>
      <c r="O4">
        <f t="shared" si="5"/>
        <v>0.88745107612721918</v>
      </c>
      <c r="T4" t="s">
        <v>11</v>
      </c>
    </row>
    <row r="5" spans="1:23" x14ac:dyDescent="0.25">
      <c r="D5" s="2">
        <v>28</v>
      </c>
      <c r="E5" s="3">
        <v>5.99E-8</v>
      </c>
      <c r="F5" s="3">
        <f t="shared" si="0"/>
        <v>4.2785714285714288E-2</v>
      </c>
      <c r="G5" s="1"/>
      <c r="H5" s="3">
        <v>3.7878873461372402</v>
      </c>
      <c r="I5" s="3">
        <f t="shared" si="1"/>
        <v>3.7878873461372399E-2</v>
      </c>
      <c r="J5" s="3"/>
      <c r="K5" s="3">
        <f t="shared" si="2"/>
        <v>1.1295403050818213</v>
      </c>
      <c r="L5" s="3">
        <f t="shared" si="3"/>
        <v>0.8853159072774851</v>
      </c>
      <c r="M5" s="3"/>
      <c r="N5">
        <f t="shared" si="4"/>
        <v>1.0049270660597507</v>
      </c>
      <c r="O5">
        <f t="shared" si="5"/>
        <v>1.0601518468415905</v>
      </c>
      <c r="T5" t="s">
        <v>12</v>
      </c>
      <c r="U5" t="s">
        <v>13</v>
      </c>
      <c r="V5" t="s">
        <v>16</v>
      </c>
    </row>
    <row r="6" spans="1:23" x14ac:dyDescent="0.25">
      <c r="D6" s="2">
        <v>29</v>
      </c>
      <c r="E6" s="3">
        <v>1.7800000000000001E-9</v>
      </c>
      <c r="F6" s="3">
        <f t="shared" si="0"/>
        <v>1.2714285714285716E-3</v>
      </c>
      <c r="G6" s="1"/>
      <c r="H6" s="3">
        <v>8.5070611541757907E-2</v>
      </c>
      <c r="I6" s="3">
        <f t="shared" si="1"/>
        <v>8.5070611541757904E-4</v>
      </c>
      <c r="J6" s="3"/>
      <c r="K6" s="3">
        <f t="shared" si="2"/>
        <v>1.4945567551309726</v>
      </c>
      <c r="L6" s="3">
        <f t="shared" si="3"/>
        <v>0.66909469751944406</v>
      </c>
      <c r="M6" s="3"/>
      <c r="N6">
        <f t="shared" si="4"/>
        <v>0.92686105816158371</v>
      </c>
      <c r="O6">
        <f t="shared" si="5"/>
        <v>1.1601209571862721</v>
      </c>
      <c r="T6">
        <v>9.94</v>
      </c>
      <c r="U6">
        <v>1</v>
      </c>
      <c r="V6">
        <f>T6/U6</f>
        <v>9.94</v>
      </c>
    </row>
    <row r="7" spans="1:23" x14ac:dyDescent="0.25">
      <c r="D7" s="2">
        <v>31</v>
      </c>
      <c r="E7" s="3">
        <v>3.25E-8</v>
      </c>
      <c r="F7" s="3">
        <f t="shared" si="0"/>
        <v>2.3214285714285715E-2</v>
      </c>
      <c r="G7" s="1"/>
      <c r="H7" s="3">
        <v>1.3974414533235799</v>
      </c>
      <c r="I7" s="3">
        <f t="shared" si="1"/>
        <v>1.39744145332358E-2</v>
      </c>
      <c r="J7" s="3"/>
      <c r="K7" s="3">
        <f t="shared" si="2"/>
        <v>1.6611991621598481</v>
      </c>
      <c r="L7" s="3">
        <f t="shared" si="3"/>
        <v>0.60197477989323445</v>
      </c>
      <c r="M7" s="3"/>
      <c r="N7">
        <f t="shared" si="4"/>
        <v>0.75813555144416078</v>
      </c>
      <c r="O7">
        <f t="shared" si="5"/>
        <v>1.3872966278506262</v>
      </c>
      <c r="T7" t="s">
        <v>14</v>
      </c>
    </row>
    <row r="8" spans="1:23" x14ac:dyDescent="0.25">
      <c r="D8" s="2">
        <v>39</v>
      </c>
      <c r="E8" s="3">
        <v>1.2100000000000001E-7</v>
      </c>
      <c r="F8" s="3">
        <f t="shared" si="0"/>
        <v>8.6428571428571438E-2</v>
      </c>
      <c r="G8" s="1"/>
      <c r="H8" s="3">
        <v>6.54767846941564</v>
      </c>
      <c r="I8" s="3">
        <f t="shared" si="1"/>
        <v>6.5476784694156395E-2</v>
      </c>
      <c r="J8" s="3"/>
      <c r="K8" s="3">
        <f t="shared" si="2"/>
        <v>1.3199880206745236</v>
      </c>
      <c r="L8" s="3">
        <f t="shared" si="3"/>
        <v>0.75758263282494986</v>
      </c>
      <c r="M8" s="3"/>
      <c r="N8">
        <f t="shared" si="4"/>
        <v>-8.4679687706713969E-2</v>
      </c>
      <c r="O8">
        <f t="shared" si="5"/>
        <v>2.6591653101745867</v>
      </c>
      <c r="T8" t="s">
        <v>12</v>
      </c>
      <c r="U8" t="s">
        <v>13</v>
      </c>
      <c r="V8" t="s">
        <v>16</v>
      </c>
    </row>
    <row r="9" spans="1:23" x14ac:dyDescent="0.25">
      <c r="D9" s="2">
        <v>44</v>
      </c>
      <c r="E9" s="3">
        <v>6.6300000000000005E-7</v>
      </c>
      <c r="F9" s="3">
        <f t="shared" si="0"/>
        <v>0.47357142857142864</v>
      </c>
      <c r="G9" s="1"/>
      <c r="H9" s="3">
        <v>40.231319856169101</v>
      </c>
      <c r="I9" s="3">
        <f t="shared" si="1"/>
        <v>0.40231319856169101</v>
      </c>
      <c r="J9" s="3"/>
      <c r="K9" s="3">
        <f t="shared" si="2"/>
        <v>1.1771212832800235</v>
      </c>
      <c r="L9" s="3">
        <f t="shared" si="3"/>
        <v>0.84953013270945299</v>
      </c>
      <c r="M9" s="3"/>
      <c r="N9">
        <f t="shared" si="4"/>
        <v>-0.7478686971544708</v>
      </c>
      <c r="O9">
        <f t="shared" si="5"/>
        <v>3.7491556113561315</v>
      </c>
      <c r="T9">
        <f>N11*T6</f>
        <v>14.775374454591034</v>
      </c>
      <c r="U9">
        <f>U6*N14</f>
        <v>1.48645618255443</v>
      </c>
      <c r="V9">
        <f>T9/U9</f>
        <v>9.94</v>
      </c>
    </row>
    <row r="10" spans="1:23" x14ac:dyDescent="0.25">
      <c r="D10" s="2">
        <v>45</v>
      </c>
      <c r="E10" s="3">
        <v>5.6400000000000002E-7</v>
      </c>
      <c r="F10" s="3">
        <f t="shared" si="0"/>
        <v>0.40285714285714286</v>
      </c>
      <c r="G10" s="1"/>
      <c r="H10" s="3">
        <v>37.853984205470802</v>
      </c>
      <c r="I10" s="3">
        <f t="shared" si="1"/>
        <v>0.37853984205470803</v>
      </c>
      <c r="J10" s="3"/>
      <c r="K10" s="3">
        <f t="shared" si="2"/>
        <v>1.0642397393902869</v>
      </c>
      <c r="L10" s="3">
        <f t="shared" si="3"/>
        <v>0.93963790580955897</v>
      </c>
      <c r="M10" s="3"/>
      <c r="N10">
        <f t="shared" si="4"/>
        <v>-0.89309998996511086</v>
      </c>
      <c r="O10">
        <f t="shared" si="5"/>
        <v>3.9943911215674306</v>
      </c>
      <c r="T10" t="s">
        <v>15</v>
      </c>
    </row>
    <row r="11" spans="1:23" x14ac:dyDescent="0.25">
      <c r="E11" s="1"/>
      <c r="F11" s="1"/>
      <c r="G11" s="1"/>
      <c r="H11" s="3"/>
      <c r="I11" s="3"/>
      <c r="J11" s="3"/>
      <c r="K11" s="3"/>
      <c r="L11" s="3"/>
      <c r="M11" s="3"/>
      <c r="N11">
        <f t="shared" si="4"/>
        <v>1.48645618255443</v>
      </c>
      <c r="O11">
        <f t="shared" si="5"/>
        <v>1.9471516538059599</v>
      </c>
      <c r="T11">
        <f>T9/U9</f>
        <v>9.94</v>
      </c>
    </row>
    <row r="12" spans="1:23" x14ac:dyDescent="0.25">
      <c r="E12" s="1"/>
      <c r="F12" s="1"/>
      <c r="G12" s="1"/>
      <c r="H12" s="1"/>
      <c r="I12" s="1"/>
      <c r="K12" s="1"/>
      <c r="L12" s="1"/>
      <c r="N12">
        <f t="shared" si="4"/>
        <v>1.48645618255443</v>
      </c>
      <c r="O12">
        <f t="shared" si="5"/>
        <v>1.9471516538059599</v>
      </c>
      <c r="T12" t="s">
        <v>17</v>
      </c>
    </row>
    <row r="13" spans="1:23" x14ac:dyDescent="0.25">
      <c r="E13" s="1"/>
      <c r="F13" s="1"/>
      <c r="G13" s="1"/>
      <c r="H13" s="1"/>
      <c r="I13" s="1"/>
      <c r="K13" s="1"/>
      <c r="L13" s="1"/>
      <c r="N13">
        <f t="shared" si="4"/>
        <v>1.48645618255443</v>
      </c>
      <c r="O13">
        <f t="shared" si="5"/>
        <v>1.9471516538059599</v>
      </c>
      <c r="T13" t="s">
        <v>12</v>
      </c>
      <c r="U13" t="s">
        <v>13</v>
      </c>
      <c r="V13" t="s">
        <v>16</v>
      </c>
    </row>
    <row r="14" spans="1:23" x14ac:dyDescent="0.25">
      <c r="N14">
        <f t="shared" si="4"/>
        <v>1.48645618255443</v>
      </c>
      <c r="O14">
        <f t="shared" si="5"/>
        <v>1.9471516538059599</v>
      </c>
      <c r="T14" s="1">
        <v>14.9849611</v>
      </c>
      <c r="U14" s="1">
        <v>2.3322929499999998</v>
      </c>
      <c r="V14" s="1">
        <f>T14/U14</f>
        <v>6.4249909515011829</v>
      </c>
      <c r="W14" t="s">
        <v>18</v>
      </c>
    </row>
    <row r="15" spans="1:23" x14ac:dyDescent="0.25">
      <c r="T15" t="s">
        <v>19</v>
      </c>
    </row>
    <row r="16" spans="1:23" x14ac:dyDescent="0.25">
      <c r="T16" t="s">
        <v>12</v>
      </c>
      <c r="U16" t="s">
        <v>13</v>
      </c>
      <c r="V16" t="s">
        <v>16</v>
      </c>
    </row>
    <row r="17" spans="5:22" x14ac:dyDescent="0.25">
      <c r="T17" s="1">
        <v>23.56</v>
      </c>
      <c r="U17" s="1">
        <v>3.6669999999999998</v>
      </c>
      <c r="V17" s="1">
        <f>T17/U17</f>
        <v>6.4248704663212433</v>
      </c>
    </row>
    <row r="18" spans="5:22" x14ac:dyDescent="0.25">
      <c r="T18" t="s">
        <v>20</v>
      </c>
    </row>
    <row r="32" spans="5:22" x14ac:dyDescent="0.25">
      <c r="E32" t="s">
        <v>44</v>
      </c>
      <c r="K32" t="s">
        <v>21</v>
      </c>
      <c r="Q32" t="s">
        <v>27</v>
      </c>
    </row>
    <row r="33" spans="4:28" x14ac:dyDescent="0.25">
      <c r="D33" t="s">
        <v>0</v>
      </c>
      <c r="E33" s="4" t="s">
        <v>22</v>
      </c>
      <c r="F33" s="4" t="s">
        <v>23</v>
      </c>
      <c r="G33" s="4" t="s">
        <v>24</v>
      </c>
      <c r="H33" s="4" t="s">
        <v>25</v>
      </c>
      <c r="I33" s="4" t="s">
        <v>26</v>
      </c>
      <c r="K33" s="5" t="s">
        <v>22</v>
      </c>
      <c r="L33" s="5" t="s">
        <v>23</v>
      </c>
      <c r="M33" s="5" t="s">
        <v>24</v>
      </c>
      <c r="N33" s="5" t="s">
        <v>25</v>
      </c>
      <c r="O33" s="5" t="s">
        <v>26</v>
      </c>
      <c r="Q33" s="6" t="s">
        <v>22</v>
      </c>
      <c r="R33" s="6" t="s">
        <v>23</v>
      </c>
      <c r="S33" s="6" t="s">
        <v>24</v>
      </c>
      <c r="T33" s="6" t="s">
        <v>25</v>
      </c>
      <c r="U33" s="6" t="s">
        <v>26</v>
      </c>
      <c r="X33" s="7" t="s">
        <v>28</v>
      </c>
      <c r="AA33" s="8" t="s">
        <v>29</v>
      </c>
    </row>
    <row r="34" spans="4:28" x14ac:dyDescent="0.25">
      <c r="D34">
        <v>2</v>
      </c>
      <c r="E34" s="4"/>
      <c r="F34" s="4"/>
      <c r="G34" s="4">
        <v>0.15584514299999999</v>
      </c>
      <c r="H34" s="4"/>
      <c r="I34" s="4"/>
      <c r="K34" s="5"/>
      <c r="L34" s="5"/>
      <c r="M34" s="5">
        <v>0.15584514299999999</v>
      </c>
      <c r="N34" s="5"/>
      <c r="O34" s="5"/>
      <c r="Q34" s="6" t="e">
        <f>E34/K34</f>
        <v>#DIV/0!</v>
      </c>
      <c r="R34" s="6" t="e">
        <f t="shared" ref="R34:T34" si="6">F34/L34</f>
        <v>#DIV/0!</v>
      </c>
      <c r="S34" s="6">
        <f t="shared" si="6"/>
        <v>1</v>
      </c>
      <c r="T34" s="6" t="e">
        <f t="shared" si="6"/>
        <v>#DIV/0!</v>
      </c>
      <c r="U34" s="6" t="e">
        <f>I34/O34</f>
        <v>#DIV/0!</v>
      </c>
      <c r="X34" s="7">
        <v>1</v>
      </c>
      <c r="Z34" s="11">
        <v>1</v>
      </c>
      <c r="AA34" s="8">
        <f>0.0004*Z34^2-0.0158*Z34+1.1055</f>
        <v>1.0900999999999998</v>
      </c>
      <c r="AB34" s="8"/>
    </row>
    <row r="35" spans="4:28" x14ac:dyDescent="0.25">
      <c r="D35">
        <v>12</v>
      </c>
      <c r="E35" s="4"/>
      <c r="F35" s="4"/>
      <c r="G35" s="4">
        <v>0.65235256699999999</v>
      </c>
      <c r="H35" s="4">
        <v>0.272727463</v>
      </c>
      <c r="I35" s="4">
        <v>0.45989159499999999</v>
      </c>
      <c r="K35" s="5"/>
      <c r="L35" s="5"/>
      <c r="M35" s="5">
        <v>0.65235256699999999</v>
      </c>
      <c r="N35" s="5">
        <v>0.272727463</v>
      </c>
      <c r="O35" s="5">
        <v>0.45989159499999999</v>
      </c>
      <c r="Q35" s="6" t="e">
        <f t="shared" ref="Q35:Q77" si="7">E35/K35</f>
        <v>#DIV/0!</v>
      </c>
      <c r="R35" s="6" t="e">
        <f t="shared" ref="R35:R77" si="8">F35/L35</f>
        <v>#DIV/0!</v>
      </c>
      <c r="S35" s="6">
        <f t="shared" ref="S35:S77" si="9">G35/M35</f>
        <v>1</v>
      </c>
      <c r="T35" s="6">
        <f t="shared" ref="T35:T77" si="10">H35/N35</f>
        <v>1</v>
      </c>
      <c r="U35" s="6">
        <f t="shared" ref="U35:U77" si="11">I35/O35</f>
        <v>1</v>
      </c>
      <c r="X35" s="7">
        <v>1</v>
      </c>
      <c r="Z35" s="11">
        <v>2</v>
      </c>
      <c r="AA35" s="8">
        <f>0.0004*Z35^2-0.0158*Z35+1.1055</f>
        <v>1.0754999999999999</v>
      </c>
    </row>
    <row r="36" spans="4:28" x14ac:dyDescent="0.25">
      <c r="D36">
        <v>13</v>
      </c>
      <c r="E36" s="4"/>
      <c r="F36" s="4"/>
      <c r="G36" s="4">
        <v>1.1538103159999999</v>
      </c>
      <c r="H36" s="4">
        <v>1.8624868429999999</v>
      </c>
      <c r="I36" s="4">
        <v>0.90378474200000003</v>
      </c>
      <c r="K36" s="5"/>
      <c r="L36" s="5"/>
      <c r="M36" s="5">
        <v>1.1538103159999999</v>
      </c>
      <c r="N36" s="5">
        <v>1.8624868429999999</v>
      </c>
      <c r="O36" s="5">
        <v>0.90378474200000003</v>
      </c>
      <c r="Q36" s="6" t="e">
        <f t="shared" si="7"/>
        <v>#DIV/0!</v>
      </c>
      <c r="R36" s="6" t="e">
        <f t="shared" si="8"/>
        <v>#DIV/0!</v>
      </c>
      <c r="S36" s="6">
        <f t="shared" si="9"/>
        <v>1</v>
      </c>
      <c r="T36" s="6">
        <f t="shared" si="10"/>
        <v>1</v>
      </c>
      <c r="U36" s="6">
        <f t="shared" si="11"/>
        <v>1</v>
      </c>
      <c r="X36" s="7">
        <v>1</v>
      </c>
      <c r="Z36" s="11">
        <v>12</v>
      </c>
      <c r="AA36" s="8">
        <f t="shared" ref="AA36:AA87" si="12">0.0004*Z36^2-0.0158*Z36+1.1055</f>
        <v>0.97349999999999992</v>
      </c>
    </row>
    <row r="37" spans="4:28" x14ac:dyDescent="0.25">
      <c r="D37">
        <v>14</v>
      </c>
      <c r="E37" s="4"/>
      <c r="F37" s="4"/>
      <c r="G37" s="4">
        <v>2.6455909970000002</v>
      </c>
      <c r="H37" s="4">
        <v>1.9092285360000001</v>
      </c>
      <c r="I37" s="4">
        <v>3.7169882310000002</v>
      </c>
      <c r="K37" s="5"/>
      <c r="L37" s="5"/>
      <c r="M37" s="5">
        <v>2.6455909970000002</v>
      </c>
      <c r="N37" s="5">
        <v>1.9092285360000001</v>
      </c>
      <c r="O37" s="5">
        <v>3.7169882310000002</v>
      </c>
      <c r="Q37" s="6" t="e">
        <f t="shared" si="7"/>
        <v>#DIV/0!</v>
      </c>
      <c r="R37" s="6" t="e">
        <f t="shared" si="8"/>
        <v>#DIV/0!</v>
      </c>
      <c r="S37" s="6">
        <f t="shared" si="9"/>
        <v>1</v>
      </c>
      <c r="T37" s="6">
        <f t="shared" si="10"/>
        <v>1</v>
      </c>
      <c r="U37" s="6">
        <f t="shared" si="11"/>
        <v>1</v>
      </c>
      <c r="X37" s="7">
        <v>1</v>
      </c>
      <c r="Z37" s="11">
        <v>13</v>
      </c>
      <c r="AA37" s="8">
        <f t="shared" si="12"/>
        <v>0.96769999999999989</v>
      </c>
    </row>
    <row r="38" spans="4:28" x14ac:dyDescent="0.25">
      <c r="D38">
        <v>15</v>
      </c>
      <c r="E38" s="4"/>
      <c r="F38" s="4"/>
      <c r="G38" s="4">
        <v>0.37142593800000001</v>
      </c>
      <c r="H38" s="4">
        <v>8.5922233670000008</v>
      </c>
      <c r="I38" s="4">
        <v>9.7626394370000007</v>
      </c>
      <c r="K38" s="5"/>
      <c r="L38" s="5"/>
      <c r="M38" s="5">
        <v>0.37142593800000001</v>
      </c>
      <c r="N38" s="5">
        <v>8.5922233670000008</v>
      </c>
      <c r="O38" s="5">
        <v>9.7626394370000007</v>
      </c>
      <c r="Q38" s="6" t="e">
        <f t="shared" si="7"/>
        <v>#DIV/0!</v>
      </c>
      <c r="R38" s="6" t="e">
        <f t="shared" si="8"/>
        <v>#DIV/0!</v>
      </c>
      <c r="S38" s="6">
        <f t="shared" si="9"/>
        <v>1</v>
      </c>
      <c r="T38" s="6">
        <f t="shared" si="10"/>
        <v>1</v>
      </c>
      <c r="U38" s="6">
        <f t="shared" si="11"/>
        <v>1</v>
      </c>
      <c r="X38" s="7">
        <v>1</v>
      </c>
      <c r="Z38" s="11">
        <v>14</v>
      </c>
      <c r="AA38" s="8">
        <f t="shared" si="12"/>
        <v>0.96269999999999989</v>
      </c>
    </row>
    <row r="39" spans="4:28" x14ac:dyDescent="0.25">
      <c r="D39">
        <v>16</v>
      </c>
      <c r="E39" s="4"/>
      <c r="F39" s="4"/>
      <c r="G39" s="4"/>
      <c r="H39" s="4"/>
      <c r="I39" s="4">
        <v>0.857851221</v>
      </c>
      <c r="K39" s="5"/>
      <c r="L39" s="5"/>
      <c r="M39" s="5"/>
      <c r="N39" s="5"/>
      <c r="O39" s="5">
        <v>0.857851221</v>
      </c>
      <c r="Q39" s="6" t="e">
        <f t="shared" si="7"/>
        <v>#DIV/0!</v>
      </c>
      <c r="R39" s="6" t="e">
        <f t="shared" si="8"/>
        <v>#DIV/0!</v>
      </c>
      <c r="S39" s="6" t="e">
        <f t="shared" si="9"/>
        <v>#DIV/0!</v>
      </c>
      <c r="T39" s="6" t="e">
        <f t="shared" si="10"/>
        <v>#DIV/0!</v>
      </c>
      <c r="U39" s="6">
        <f t="shared" si="11"/>
        <v>1</v>
      </c>
      <c r="X39" s="7">
        <v>1</v>
      </c>
      <c r="Z39" s="11">
        <v>15</v>
      </c>
      <c r="AA39" s="8">
        <f t="shared" si="12"/>
        <v>0.95849999999999991</v>
      </c>
    </row>
    <row r="40" spans="4:28" x14ac:dyDescent="0.25">
      <c r="D40">
        <v>17</v>
      </c>
      <c r="E40" s="4"/>
      <c r="F40" s="4"/>
      <c r="G40" s="4"/>
      <c r="H40" s="4">
        <v>0.87509684499999996</v>
      </c>
      <c r="I40" s="4">
        <v>0.95253456800000003</v>
      </c>
      <c r="K40" s="5"/>
      <c r="L40" s="5"/>
      <c r="M40" s="5"/>
      <c r="N40" s="5">
        <v>0.87509684499999996</v>
      </c>
      <c r="O40" s="5">
        <v>0.95253456800000003</v>
      </c>
      <c r="Q40" s="6" t="e">
        <f t="shared" si="7"/>
        <v>#DIV/0!</v>
      </c>
      <c r="R40" s="6" t="e">
        <f t="shared" si="8"/>
        <v>#DIV/0!</v>
      </c>
      <c r="S40" s="6" t="e">
        <f t="shared" si="9"/>
        <v>#DIV/0!</v>
      </c>
      <c r="T40" s="6">
        <f t="shared" si="10"/>
        <v>1</v>
      </c>
      <c r="U40" s="6">
        <f t="shared" si="11"/>
        <v>1</v>
      </c>
      <c r="X40" s="7">
        <v>1</v>
      </c>
      <c r="Z40" s="11">
        <v>16</v>
      </c>
      <c r="AA40" s="8">
        <f t="shared" si="12"/>
        <v>0.95509999999999984</v>
      </c>
    </row>
    <row r="41" spans="4:28" x14ac:dyDescent="0.25">
      <c r="D41">
        <v>18</v>
      </c>
      <c r="E41" s="4"/>
      <c r="F41" s="4"/>
      <c r="G41" s="4"/>
      <c r="H41" s="4">
        <v>0.67593182299999999</v>
      </c>
      <c r="I41" s="4">
        <v>1.013157519</v>
      </c>
      <c r="K41" s="5"/>
      <c r="L41" s="5"/>
      <c r="M41" s="5"/>
      <c r="N41" s="5">
        <v>0.67593182299999999</v>
      </c>
      <c r="O41" s="5">
        <v>1.013157519</v>
      </c>
      <c r="Q41" s="6" t="e">
        <f t="shared" si="7"/>
        <v>#DIV/0!</v>
      </c>
      <c r="R41" s="6" t="e">
        <f t="shared" si="8"/>
        <v>#DIV/0!</v>
      </c>
      <c r="S41" s="6" t="e">
        <f t="shared" si="9"/>
        <v>#DIV/0!</v>
      </c>
      <c r="T41" s="6">
        <f t="shared" si="10"/>
        <v>1</v>
      </c>
      <c r="U41" s="6">
        <f t="shared" si="11"/>
        <v>1</v>
      </c>
      <c r="X41" s="7">
        <v>1</v>
      </c>
      <c r="Z41" s="11">
        <v>17</v>
      </c>
      <c r="AA41" s="8">
        <f t="shared" si="12"/>
        <v>0.9524999999999999</v>
      </c>
    </row>
    <row r="42" spans="4:28" x14ac:dyDescent="0.25">
      <c r="D42">
        <v>19</v>
      </c>
      <c r="E42" s="4"/>
      <c r="F42" s="4"/>
      <c r="G42" s="4"/>
      <c r="H42" s="4">
        <v>3.3711709929999998</v>
      </c>
      <c r="I42" s="4">
        <v>1.056495011</v>
      </c>
      <c r="K42" s="5"/>
      <c r="L42" s="5"/>
      <c r="M42" s="5"/>
      <c r="N42" s="5">
        <v>3.3711709929999998</v>
      </c>
      <c r="O42" s="5">
        <v>1.056495011</v>
      </c>
      <c r="Q42" s="6" t="e">
        <f t="shared" si="7"/>
        <v>#DIV/0!</v>
      </c>
      <c r="R42" s="6" t="e">
        <f t="shared" si="8"/>
        <v>#DIV/0!</v>
      </c>
      <c r="S42" s="6" t="e">
        <f t="shared" si="9"/>
        <v>#DIV/0!</v>
      </c>
      <c r="T42" s="6">
        <f t="shared" si="10"/>
        <v>1</v>
      </c>
      <c r="U42" s="6">
        <f t="shared" si="11"/>
        <v>1</v>
      </c>
      <c r="X42" s="7">
        <v>1</v>
      </c>
      <c r="Z42" s="11">
        <v>18</v>
      </c>
      <c r="AA42" s="8">
        <f t="shared" si="12"/>
        <v>0.95069999999999988</v>
      </c>
    </row>
    <row r="43" spans="4:28" x14ac:dyDescent="0.25">
      <c r="D43">
        <v>24</v>
      </c>
      <c r="E43" s="4"/>
      <c r="F43" s="4"/>
      <c r="G43" s="4">
        <v>2.4484709019999999</v>
      </c>
      <c r="H43" s="4">
        <v>0.67870875500000005</v>
      </c>
      <c r="I43" s="4">
        <v>0.416934376</v>
      </c>
      <c r="K43" s="5"/>
      <c r="L43" s="5"/>
      <c r="M43" s="5">
        <v>2.4484709019999999</v>
      </c>
      <c r="N43" s="5">
        <v>0.67870875500000005</v>
      </c>
      <c r="O43" s="5">
        <v>0.416934376</v>
      </c>
      <c r="Q43" s="6" t="e">
        <f t="shared" si="7"/>
        <v>#DIV/0!</v>
      </c>
      <c r="R43" s="6" t="e">
        <f t="shared" si="8"/>
        <v>#DIV/0!</v>
      </c>
      <c r="S43" s="6">
        <f t="shared" si="9"/>
        <v>1</v>
      </c>
      <c r="T43" s="6">
        <f t="shared" si="10"/>
        <v>1</v>
      </c>
      <c r="U43" s="6">
        <f t="shared" si="11"/>
        <v>1</v>
      </c>
      <c r="X43" s="7">
        <v>1</v>
      </c>
      <c r="Z43" s="11">
        <v>19</v>
      </c>
      <c r="AA43" s="8">
        <f t="shared" si="12"/>
        <v>0.94969999999999988</v>
      </c>
    </row>
    <row r="44" spans="4:28" x14ac:dyDescent="0.25">
      <c r="D44">
        <v>25</v>
      </c>
      <c r="E44" s="4"/>
      <c r="F44" s="4">
        <v>6.2038061689999999</v>
      </c>
      <c r="G44" s="4">
        <v>8.1826014869999995</v>
      </c>
      <c r="H44" s="4">
        <v>2.6937791</v>
      </c>
      <c r="I44" s="4">
        <v>2.7629375810000001</v>
      </c>
      <c r="K44" s="5"/>
      <c r="L44" s="5">
        <v>6.2038061689999999</v>
      </c>
      <c r="M44" s="5">
        <v>8.1826014869999995</v>
      </c>
      <c r="N44" s="5">
        <v>2.6937791</v>
      </c>
      <c r="O44" s="5">
        <v>2.7629375810000001</v>
      </c>
      <c r="Q44" s="6" t="e">
        <f t="shared" si="7"/>
        <v>#DIV/0!</v>
      </c>
      <c r="R44" s="6">
        <f t="shared" si="8"/>
        <v>1</v>
      </c>
      <c r="S44" s="6">
        <f t="shared" si="9"/>
        <v>1</v>
      </c>
      <c r="T44" s="6">
        <f t="shared" si="10"/>
        <v>1</v>
      </c>
      <c r="U44" s="6">
        <f t="shared" si="11"/>
        <v>1</v>
      </c>
      <c r="X44" s="7">
        <v>1</v>
      </c>
      <c r="Z44" s="11">
        <v>20</v>
      </c>
      <c r="AA44" s="8">
        <f t="shared" si="12"/>
        <v>0.9494999999999999</v>
      </c>
    </row>
    <row r="45" spans="4:28" x14ac:dyDescent="0.25">
      <c r="D45">
        <v>26</v>
      </c>
      <c r="E45" s="4">
        <v>10.70107011</v>
      </c>
      <c r="F45" s="4">
        <v>21.98502757</v>
      </c>
      <c r="G45" s="4">
        <v>54.61005634</v>
      </c>
      <c r="H45" s="4">
        <v>10.61767423</v>
      </c>
      <c r="I45" s="4">
        <v>14.635768860000001</v>
      </c>
      <c r="K45" s="5">
        <v>10.70107011</v>
      </c>
      <c r="L45" s="5">
        <v>21.98502757</v>
      </c>
      <c r="M45" s="5">
        <v>54.61005634</v>
      </c>
      <c r="N45" s="5">
        <v>10.61767423</v>
      </c>
      <c r="O45" s="5">
        <v>14.635768860000001</v>
      </c>
      <c r="Q45" s="6">
        <f t="shared" si="7"/>
        <v>1</v>
      </c>
      <c r="R45" s="6">
        <f t="shared" si="8"/>
        <v>1</v>
      </c>
      <c r="S45" s="6">
        <f t="shared" si="9"/>
        <v>1</v>
      </c>
      <c r="T45" s="6">
        <f t="shared" si="10"/>
        <v>1</v>
      </c>
      <c r="U45" s="6">
        <f t="shared" si="11"/>
        <v>1</v>
      </c>
      <c r="X45" s="7">
        <v>1</v>
      </c>
      <c r="Z45" s="11">
        <v>22</v>
      </c>
      <c r="AA45" s="8">
        <f t="shared" si="12"/>
        <v>0.9514999999999999</v>
      </c>
    </row>
    <row r="46" spans="4:28" x14ac:dyDescent="0.25">
      <c r="D46">
        <v>27</v>
      </c>
      <c r="E46" s="4">
        <v>7.7407740770000002</v>
      </c>
      <c r="F46" s="4">
        <v>58.927246750000002</v>
      </c>
      <c r="G46" s="4">
        <v>63.325456209999999</v>
      </c>
      <c r="H46" s="4">
        <v>23.78485908</v>
      </c>
      <c r="I46" s="4">
        <v>54.221916810000003</v>
      </c>
      <c r="K46" s="5">
        <v>7.7407740770000002</v>
      </c>
      <c r="L46" s="5">
        <v>58.927246750000002</v>
      </c>
      <c r="M46" s="5">
        <v>63.325456209999999</v>
      </c>
      <c r="N46" s="5">
        <v>23.78485908</v>
      </c>
      <c r="O46" s="5">
        <v>54.221916810000003</v>
      </c>
      <c r="Q46" s="6">
        <f t="shared" si="7"/>
        <v>1</v>
      </c>
      <c r="R46" s="6">
        <f t="shared" si="8"/>
        <v>1</v>
      </c>
      <c r="S46" s="6">
        <f t="shared" si="9"/>
        <v>1</v>
      </c>
      <c r="T46" s="6">
        <f t="shared" si="10"/>
        <v>1</v>
      </c>
      <c r="U46" s="6">
        <f t="shared" si="11"/>
        <v>1</v>
      </c>
      <c r="X46" s="7">
        <v>1</v>
      </c>
      <c r="Z46" s="11">
        <v>24</v>
      </c>
      <c r="AA46" s="8">
        <f t="shared" si="12"/>
        <v>0.95669999999999988</v>
      </c>
    </row>
    <row r="47" spans="4:28" x14ac:dyDescent="0.25">
      <c r="D47">
        <v>28</v>
      </c>
      <c r="E47" s="4">
        <v>61.036103609999998</v>
      </c>
      <c r="F47" s="4"/>
      <c r="G47" s="4">
        <v>100</v>
      </c>
      <c r="H47" s="4">
        <v>3.60619355</v>
      </c>
      <c r="I47" s="4">
        <v>18.461720809999999</v>
      </c>
      <c r="K47" s="5">
        <v>61.036103609999998</v>
      </c>
      <c r="L47" s="5"/>
      <c r="M47" s="5">
        <v>100</v>
      </c>
      <c r="N47" s="5">
        <v>3.60619355</v>
      </c>
      <c r="O47" s="5">
        <v>18.461720809999999</v>
      </c>
      <c r="Q47" s="6">
        <f t="shared" si="7"/>
        <v>1</v>
      </c>
      <c r="R47" s="6" t="e">
        <f t="shared" si="8"/>
        <v>#DIV/0!</v>
      </c>
      <c r="S47" s="6">
        <f t="shared" si="9"/>
        <v>1</v>
      </c>
      <c r="T47" s="6">
        <f t="shared" si="10"/>
        <v>1</v>
      </c>
      <c r="U47" s="6">
        <f t="shared" si="11"/>
        <v>1</v>
      </c>
      <c r="X47" s="7">
        <v>1</v>
      </c>
      <c r="Z47" s="11">
        <v>25</v>
      </c>
      <c r="AA47" s="8">
        <f t="shared" si="12"/>
        <v>0.96049999999999991</v>
      </c>
    </row>
    <row r="48" spans="4:28" x14ac:dyDescent="0.25">
      <c r="D48">
        <v>29</v>
      </c>
      <c r="E48" s="4">
        <v>100</v>
      </c>
      <c r="F48" s="4">
        <v>45.502921260000001</v>
      </c>
      <c r="G48" s="4">
        <v>2.2659726230000001</v>
      </c>
      <c r="H48" s="4">
        <v>30.736730099999999</v>
      </c>
      <c r="I48" s="4">
        <v>93.41620159</v>
      </c>
      <c r="K48" s="5">
        <v>100</v>
      </c>
      <c r="L48" s="5">
        <v>45.502921260000001</v>
      </c>
      <c r="M48" s="5">
        <v>2.2659726230000001</v>
      </c>
      <c r="N48" s="5">
        <v>30.736730099999999</v>
      </c>
      <c r="O48" s="5">
        <v>93.41620159</v>
      </c>
      <c r="Q48" s="6">
        <f t="shared" si="7"/>
        <v>1</v>
      </c>
      <c r="R48" s="6">
        <f t="shared" si="8"/>
        <v>1</v>
      </c>
      <c r="S48" s="6">
        <f t="shared" si="9"/>
        <v>1</v>
      </c>
      <c r="T48" s="6">
        <f t="shared" si="10"/>
        <v>1</v>
      </c>
      <c r="U48" s="6">
        <f t="shared" si="11"/>
        <v>1</v>
      </c>
      <c r="X48" s="7">
        <v>1</v>
      </c>
      <c r="Z48" s="11">
        <v>26</v>
      </c>
      <c r="AA48" s="8">
        <f t="shared" si="12"/>
        <v>0.96509999999999985</v>
      </c>
    </row>
    <row r="49" spans="4:27" x14ac:dyDescent="0.25">
      <c r="D49">
        <v>30</v>
      </c>
      <c r="E49" s="4"/>
      <c r="F49" s="4">
        <v>2.2993596350000001</v>
      </c>
      <c r="G49" s="4">
        <v>9.7079841E-2</v>
      </c>
      <c r="H49" s="4">
        <v>8.2389447929999999</v>
      </c>
      <c r="I49" s="4">
        <v>4.7146703849999998</v>
      </c>
      <c r="K49" s="5"/>
      <c r="L49" s="5">
        <v>2.2993596350000001</v>
      </c>
      <c r="M49" s="5">
        <v>9.7079841E-2</v>
      </c>
      <c r="N49" s="5">
        <v>8.2389447929999999</v>
      </c>
      <c r="O49" s="5">
        <v>4.7146703849999998</v>
      </c>
      <c r="Q49" s="6" t="e">
        <f t="shared" si="7"/>
        <v>#DIV/0!</v>
      </c>
      <c r="R49" s="6">
        <f t="shared" si="8"/>
        <v>1</v>
      </c>
      <c r="S49" s="6">
        <f t="shared" si="9"/>
        <v>1</v>
      </c>
      <c r="T49" s="6">
        <f t="shared" si="10"/>
        <v>1</v>
      </c>
      <c r="U49" s="6">
        <f t="shared" si="11"/>
        <v>1</v>
      </c>
      <c r="X49" s="7">
        <v>1</v>
      </c>
      <c r="Z49" s="11">
        <v>27</v>
      </c>
      <c r="AA49" s="8">
        <f t="shared" si="12"/>
        <v>0.97049999999999992</v>
      </c>
    </row>
    <row r="50" spans="4:27" x14ac:dyDescent="0.25">
      <c r="D50">
        <v>31</v>
      </c>
      <c r="E50" s="4"/>
      <c r="F50" s="4">
        <v>2.2663906570000001</v>
      </c>
      <c r="G50" s="4"/>
      <c r="H50" s="4">
        <v>100</v>
      </c>
      <c r="I50" s="4">
        <v>36.214665580000002</v>
      </c>
      <c r="K50" s="5"/>
      <c r="L50" s="5">
        <v>2.2663906570000001</v>
      </c>
      <c r="M50" s="5"/>
      <c r="N50" s="5">
        <v>100</v>
      </c>
      <c r="O50" s="5">
        <v>36.214665580000002</v>
      </c>
      <c r="Q50" s="6" t="e">
        <f t="shared" si="7"/>
        <v>#DIV/0!</v>
      </c>
      <c r="R50" s="6">
        <f t="shared" si="8"/>
        <v>1</v>
      </c>
      <c r="S50" s="6" t="e">
        <f t="shared" si="9"/>
        <v>#DIV/0!</v>
      </c>
      <c r="T50" s="6">
        <f t="shared" si="10"/>
        <v>1</v>
      </c>
      <c r="U50" s="6">
        <f t="shared" si="11"/>
        <v>1</v>
      </c>
      <c r="X50" s="7">
        <v>1</v>
      </c>
      <c r="Z50" s="11">
        <v>28</v>
      </c>
      <c r="AA50" s="8">
        <f t="shared" si="12"/>
        <v>0.9766999999999999</v>
      </c>
    </row>
    <row r="51" spans="4:27" x14ac:dyDescent="0.25">
      <c r="D51">
        <v>32</v>
      </c>
      <c r="E51" s="4"/>
      <c r="F51" s="4"/>
      <c r="G51" s="4"/>
      <c r="H51" s="4"/>
      <c r="I51" s="4">
        <v>1.551912419</v>
      </c>
      <c r="K51" s="5"/>
      <c r="L51" s="5"/>
      <c r="M51" s="5"/>
      <c r="N51" s="5"/>
      <c r="O51" s="5">
        <v>1.551912419</v>
      </c>
      <c r="Q51" s="6" t="e">
        <f t="shared" si="7"/>
        <v>#DIV/0!</v>
      </c>
      <c r="R51" s="6" t="e">
        <f t="shared" si="8"/>
        <v>#DIV/0!</v>
      </c>
      <c r="S51" s="6" t="e">
        <f t="shared" si="9"/>
        <v>#DIV/0!</v>
      </c>
      <c r="T51" s="6" t="e">
        <f t="shared" si="10"/>
        <v>#DIV/0!</v>
      </c>
      <c r="U51" s="6">
        <f t="shared" si="11"/>
        <v>1</v>
      </c>
      <c r="X51" s="7">
        <v>1</v>
      </c>
      <c r="Z51" s="11">
        <v>29</v>
      </c>
      <c r="AA51" s="8">
        <f t="shared" si="12"/>
        <v>0.98369999999999991</v>
      </c>
    </row>
    <row r="52" spans="4:27" x14ac:dyDescent="0.25">
      <c r="D52">
        <v>33</v>
      </c>
      <c r="E52" s="4"/>
      <c r="F52" s="4">
        <v>1.1019581460000001</v>
      </c>
      <c r="G52" s="4"/>
      <c r="H52" s="4">
        <v>0.30148481999999999</v>
      </c>
      <c r="I52" s="4"/>
      <c r="K52" s="5"/>
      <c r="L52" s="5">
        <v>1.1019581460000001</v>
      </c>
      <c r="M52" s="5"/>
      <c r="N52" s="5">
        <v>0.30148481999999999</v>
      </c>
      <c r="O52" s="5"/>
      <c r="Q52" s="6" t="e">
        <f t="shared" si="7"/>
        <v>#DIV/0!</v>
      </c>
      <c r="R52" s="6">
        <f t="shared" si="8"/>
        <v>1</v>
      </c>
      <c r="S52" s="6" t="e">
        <f t="shared" si="9"/>
        <v>#DIV/0!</v>
      </c>
      <c r="T52" s="6">
        <f t="shared" si="10"/>
        <v>1</v>
      </c>
      <c r="U52" s="6" t="e">
        <f t="shared" si="11"/>
        <v>#DIV/0!</v>
      </c>
      <c r="X52" s="7">
        <v>1</v>
      </c>
      <c r="Z52" s="11">
        <v>30</v>
      </c>
      <c r="AA52" s="8">
        <f t="shared" si="12"/>
        <v>0.99149999999999994</v>
      </c>
    </row>
    <row r="53" spans="4:27" x14ac:dyDescent="0.25">
      <c r="D53">
        <v>34</v>
      </c>
      <c r="E53" s="4"/>
      <c r="F53" s="4"/>
      <c r="G53" s="4"/>
      <c r="H53" s="4"/>
      <c r="I53" s="4">
        <v>0.311613639</v>
      </c>
      <c r="K53" s="5"/>
      <c r="L53" s="5"/>
      <c r="M53" s="5"/>
      <c r="N53" s="5"/>
      <c r="O53" s="5">
        <v>0.311613639</v>
      </c>
      <c r="Q53" s="6" t="e">
        <f t="shared" si="7"/>
        <v>#DIV/0!</v>
      </c>
      <c r="R53" s="6" t="e">
        <f t="shared" si="8"/>
        <v>#DIV/0!</v>
      </c>
      <c r="S53" s="6" t="e">
        <f t="shared" si="9"/>
        <v>#DIV/0!</v>
      </c>
      <c r="T53" s="6" t="e">
        <f t="shared" si="10"/>
        <v>#DIV/0!</v>
      </c>
      <c r="U53" s="6">
        <f t="shared" si="11"/>
        <v>1</v>
      </c>
      <c r="X53" s="7">
        <v>1</v>
      </c>
      <c r="Z53" s="11">
        <v>31</v>
      </c>
      <c r="AA53" s="8">
        <f t="shared" si="12"/>
        <v>1.0000999999999998</v>
      </c>
    </row>
    <row r="54" spans="4:27" x14ac:dyDescent="0.25">
      <c r="D54">
        <v>36</v>
      </c>
      <c r="E54" s="4"/>
      <c r="F54" s="4">
        <v>4.237727434</v>
      </c>
      <c r="G54" s="4"/>
      <c r="H54" s="4"/>
      <c r="I54" s="4">
        <v>1.2613286850000001</v>
      </c>
      <c r="K54" s="5"/>
      <c r="L54" s="5">
        <v>4.237727434</v>
      </c>
      <c r="M54" s="5"/>
      <c r="N54" s="5"/>
      <c r="O54" s="5">
        <v>1.2613286850000001</v>
      </c>
      <c r="Q54" s="6" t="e">
        <f t="shared" si="7"/>
        <v>#DIV/0!</v>
      </c>
      <c r="R54" s="6">
        <f t="shared" si="8"/>
        <v>1</v>
      </c>
      <c r="S54" s="6" t="e">
        <f t="shared" si="9"/>
        <v>#DIV/0!</v>
      </c>
      <c r="T54" s="6" t="e">
        <f t="shared" si="10"/>
        <v>#DIV/0!</v>
      </c>
      <c r="U54" s="6">
        <f t="shared" si="11"/>
        <v>1</v>
      </c>
      <c r="X54" s="7">
        <v>1</v>
      </c>
      <c r="Z54" s="11">
        <v>32</v>
      </c>
      <c r="AA54" s="8">
        <f t="shared" si="12"/>
        <v>1.0094999999999998</v>
      </c>
    </row>
    <row r="55" spans="4:27" x14ac:dyDescent="0.25">
      <c r="D55">
        <v>37</v>
      </c>
      <c r="E55" s="4"/>
      <c r="F55" s="4">
        <v>18.835397260000001</v>
      </c>
      <c r="G55" s="4"/>
      <c r="H55" s="4"/>
      <c r="I55" s="4">
        <v>7.8556274589999999</v>
      </c>
      <c r="K55" s="5"/>
      <c r="L55" s="5">
        <v>18.835397260000001</v>
      </c>
      <c r="M55" s="5"/>
      <c r="N55" s="5"/>
      <c r="O55" s="5">
        <v>7.8556274589999999</v>
      </c>
      <c r="Q55" s="6" t="e">
        <f t="shared" si="7"/>
        <v>#DIV/0!</v>
      </c>
      <c r="R55" s="6">
        <f t="shared" si="8"/>
        <v>1</v>
      </c>
      <c r="S55" s="6" t="e">
        <f t="shared" si="9"/>
        <v>#DIV/0!</v>
      </c>
      <c r="T55" s="6" t="e">
        <f t="shared" si="10"/>
        <v>#DIV/0!</v>
      </c>
      <c r="U55" s="6">
        <f t="shared" si="11"/>
        <v>1</v>
      </c>
      <c r="X55" s="7">
        <v>1</v>
      </c>
      <c r="Z55" s="11">
        <v>33</v>
      </c>
      <c r="AA55" s="8">
        <f t="shared" si="12"/>
        <v>1.0196999999999998</v>
      </c>
    </row>
    <row r="56" spans="4:27" x14ac:dyDescent="0.25">
      <c r="D56">
        <v>38</v>
      </c>
      <c r="E56" s="4"/>
      <c r="F56" s="4">
        <v>29.985052410000002</v>
      </c>
      <c r="G56" s="4"/>
      <c r="H56" s="4"/>
      <c r="I56" s="4">
        <v>13.769089940000001</v>
      </c>
      <c r="K56" s="5"/>
      <c r="L56" s="5">
        <v>29.985052410000002</v>
      </c>
      <c r="M56" s="5"/>
      <c r="N56" s="5"/>
      <c r="O56" s="5">
        <v>13.769089940000001</v>
      </c>
      <c r="Q56" s="6" t="e">
        <f t="shared" si="7"/>
        <v>#DIV/0!</v>
      </c>
      <c r="R56" s="6">
        <f t="shared" si="8"/>
        <v>1</v>
      </c>
      <c r="S56" s="6" t="e">
        <f t="shared" si="9"/>
        <v>#DIV/0!</v>
      </c>
      <c r="T56" s="6" t="e">
        <f t="shared" si="10"/>
        <v>#DIV/0!</v>
      </c>
      <c r="U56" s="6">
        <f t="shared" si="11"/>
        <v>1</v>
      </c>
      <c r="X56" s="7">
        <v>1</v>
      </c>
      <c r="Z56" s="11">
        <v>34</v>
      </c>
      <c r="AA56" s="8">
        <f t="shared" si="12"/>
        <v>1.0306999999999999</v>
      </c>
    </row>
    <row r="57" spans="4:27" x14ac:dyDescent="0.25">
      <c r="D57">
        <v>39</v>
      </c>
      <c r="E57" s="4"/>
      <c r="F57" s="4">
        <v>99.143792640000001</v>
      </c>
      <c r="G57" s="4"/>
      <c r="H57" s="4"/>
      <c r="I57" s="4">
        <v>58.973784790000003</v>
      </c>
      <c r="K57" s="5"/>
      <c r="L57" s="5">
        <v>99.143792640000001</v>
      </c>
      <c r="M57" s="5"/>
      <c r="N57" s="5"/>
      <c r="O57" s="5">
        <v>58.973784790000003</v>
      </c>
      <c r="Q57" s="6" t="e">
        <f t="shared" si="7"/>
        <v>#DIV/0!</v>
      </c>
      <c r="R57" s="6">
        <f t="shared" si="8"/>
        <v>1</v>
      </c>
      <c r="S57" s="6" t="e">
        <f t="shared" si="9"/>
        <v>#DIV/0!</v>
      </c>
      <c r="T57" s="6" t="e">
        <f t="shared" si="10"/>
        <v>#DIV/0!</v>
      </c>
      <c r="U57" s="6">
        <f t="shared" si="11"/>
        <v>1</v>
      </c>
      <c r="X57" s="7">
        <v>1</v>
      </c>
      <c r="Z57" s="11">
        <v>36</v>
      </c>
      <c r="AA57" s="8">
        <f t="shared" si="12"/>
        <v>1.0550999999999999</v>
      </c>
    </row>
    <row r="58" spans="4:27" x14ac:dyDescent="0.25">
      <c r="D58">
        <v>40</v>
      </c>
      <c r="E58" s="4"/>
      <c r="F58" s="4">
        <v>27.291919960000001</v>
      </c>
      <c r="G58" s="4"/>
      <c r="H58" s="4"/>
      <c r="I58" s="4">
        <v>8.0786690920000002</v>
      </c>
      <c r="K58" s="5"/>
      <c r="L58" s="5">
        <v>27.291919960000001</v>
      </c>
      <c r="M58" s="5"/>
      <c r="N58" s="5"/>
      <c r="O58" s="5">
        <v>8.0786690920000002</v>
      </c>
      <c r="Q58" s="6" t="e">
        <f t="shared" si="7"/>
        <v>#DIV/0!</v>
      </c>
      <c r="R58" s="6">
        <f t="shared" si="8"/>
        <v>1</v>
      </c>
      <c r="S58" s="6" t="e">
        <f t="shared" si="9"/>
        <v>#DIV/0!</v>
      </c>
      <c r="T58" s="6" t="e">
        <f t="shared" si="10"/>
        <v>#DIV/0!</v>
      </c>
      <c r="U58" s="6">
        <f t="shared" si="11"/>
        <v>1</v>
      </c>
      <c r="X58" s="7">
        <v>1</v>
      </c>
      <c r="Z58" s="11">
        <v>37</v>
      </c>
      <c r="AA58" s="8">
        <f t="shared" si="12"/>
        <v>1.0684999999999998</v>
      </c>
    </row>
    <row r="59" spans="4:27" x14ac:dyDescent="0.25">
      <c r="D59">
        <v>41</v>
      </c>
      <c r="E59" s="4">
        <v>5.460546055</v>
      </c>
      <c r="F59" s="4">
        <v>100</v>
      </c>
      <c r="G59" s="4"/>
      <c r="H59" s="4">
        <v>1.209212575</v>
      </c>
      <c r="I59" s="4">
        <v>34.386683769999998</v>
      </c>
      <c r="K59" s="5">
        <v>5.460546055</v>
      </c>
      <c r="L59" s="5">
        <v>100</v>
      </c>
      <c r="M59" s="5"/>
      <c r="N59" s="5">
        <v>1.209212575</v>
      </c>
      <c r="O59" s="5">
        <v>34.386683769999998</v>
      </c>
      <c r="Q59" s="6">
        <f t="shared" si="7"/>
        <v>1</v>
      </c>
      <c r="R59" s="6">
        <f t="shared" si="8"/>
        <v>1</v>
      </c>
      <c r="S59" s="6" t="e">
        <f t="shared" si="9"/>
        <v>#DIV/0!</v>
      </c>
      <c r="T59" s="6">
        <f t="shared" si="10"/>
        <v>1</v>
      </c>
      <c r="U59" s="6">
        <f t="shared" si="11"/>
        <v>1</v>
      </c>
      <c r="X59" s="7">
        <v>1</v>
      </c>
      <c r="Z59" s="11">
        <v>38</v>
      </c>
      <c r="AA59" s="8">
        <f t="shared" si="12"/>
        <v>1.0827</v>
      </c>
    </row>
    <row r="60" spans="4:27" x14ac:dyDescent="0.25">
      <c r="D60">
        <v>42</v>
      </c>
      <c r="E60" s="4"/>
      <c r="F60" s="4">
        <v>29.698963060000001</v>
      </c>
      <c r="G60" s="4"/>
      <c r="H60" s="4">
        <v>4.1413032120000004</v>
      </c>
      <c r="I60" s="4">
        <v>8.8724194510000007</v>
      </c>
      <c r="K60" s="5"/>
      <c r="L60" s="5">
        <v>29.698963060000001</v>
      </c>
      <c r="M60" s="5"/>
      <c r="N60" s="5">
        <v>4.1413032120000004</v>
      </c>
      <c r="O60" s="5">
        <v>8.8724194510000007</v>
      </c>
      <c r="Q60" s="6" t="e">
        <f t="shared" si="7"/>
        <v>#DIV/0!</v>
      </c>
      <c r="R60" s="6">
        <f t="shared" si="8"/>
        <v>1</v>
      </c>
      <c r="S60" s="6" t="e">
        <f t="shared" si="9"/>
        <v>#DIV/0!</v>
      </c>
      <c r="T60" s="6">
        <f t="shared" si="10"/>
        <v>1</v>
      </c>
      <c r="U60" s="6">
        <f t="shared" si="11"/>
        <v>1</v>
      </c>
      <c r="X60" s="7">
        <v>1</v>
      </c>
      <c r="Z60" s="11">
        <v>39</v>
      </c>
      <c r="AA60" s="8">
        <f t="shared" si="12"/>
        <v>1.0976999999999999</v>
      </c>
    </row>
    <row r="61" spans="4:27" x14ac:dyDescent="0.25">
      <c r="D61">
        <v>43</v>
      </c>
      <c r="E61" s="4"/>
      <c r="F61" s="4">
        <v>3.9216325009999999</v>
      </c>
      <c r="G61" s="4"/>
      <c r="H61" s="4">
        <v>9.8985500299999991</v>
      </c>
      <c r="I61" s="4">
        <v>44.441785199999998</v>
      </c>
      <c r="K61" s="5"/>
      <c r="L61" s="5">
        <v>3.9216325009999999</v>
      </c>
      <c r="M61" s="5"/>
      <c r="N61" s="5">
        <v>9.8985500299999991</v>
      </c>
      <c r="O61" s="5">
        <v>22.220892599999999</v>
      </c>
      <c r="Q61" s="6" t="e">
        <f t="shared" si="7"/>
        <v>#DIV/0!</v>
      </c>
      <c r="R61" s="6">
        <f t="shared" si="8"/>
        <v>1</v>
      </c>
      <c r="S61" s="6" t="e">
        <f t="shared" si="9"/>
        <v>#DIV/0!</v>
      </c>
      <c r="T61" s="6">
        <f t="shared" si="10"/>
        <v>1</v>
      </c>
      <c r="U61" s="6">
        <f t="shared" si="11"/>
        <v>2</v>
      </c>
      <c r="X61" s="7">
        <f>AVERAGE(R61,T61,U61)</f>
        <v>1.3333333333333333</v>
      </c>
      <c r="Z61" s="11">
        <v>40</v>
      </c>
      <c r="AA61" s="8">
        <f t="shared" si="12"/>
        <v>1.1134999999999997</v>
      </c>
    </row>
    <row r="62" spans="4:27" x14ac:dyDescent="0.25">
      <c r="D62">
        <v>44</v>
      </c>
      <c r="E62" s="4">
        <v>99.989998999999997</v>
      </c>
      <c r="F62" s="4"/>
      <c r="G62" s="4"/>
      <c r="H62" s="4">
        <v>0.608706105</v>
      </c>
      <c r="I62" s="4">
        <v>11.544121840000001</v>
      </c>
      <c r="K62" s="5">
        <v>99.989998999999997</v>
      </c>
      <c r="L62" s="5"/>
      <c r="M62" s="5"/>
      <c r="N62" s="5">
        <v>0.608706105</v>
      </c>
      <c r="O62" s="5">
        <v>5.7720609219999996</v>
      </c>
      <c r="Q62" s="6">
        <f t="shared" si="7"/>
        <v>1</v>
      </c>
      <c r="R62" s="6" t="e">
        <f t="shared" si="8"/>
        <v>#DIV/0!</v>
      </c>
      <c r="S62" s="6" t="e">
        <f t="shared" si="9"/>
        <v>#DIV/0!</v>
      </c>
      <c r="T62" s="6">
        <f t="shared" si="10"/>
        <v>1</v>
      </c>
      <c r="U62" s="6">
        <f t="shared" si="11"/>
        <v>1.9999999993070068</v>
      </c>
      <c r="X62" s="7">
        <f>AVERAGE(Q62,T62,U62)</f>
        <v>1.3333333331023356</v>
      </c>
      <c r="Z62" s="11">
        <v>41</v>
      </c>
      <c r="AA62" s="8">
        <f t="shared" si="12"/>
        <v>1.1300999999999999</v>
      </c>
    </row>
    <row r="63" spans="4:27" x14ac:dyDescent="0.25">
      <c r="D63">
        <v>45</v>
      </c>
      <c r="E63" s="4"/>
      <c r="F63" s="4"/>
      <c r="G63" s="4"/>
      <c r="H63" s="4">
        <v>43.762209859999999</v>
      </c>
      <c r="I63" s="4">
        <v>3.269790301</v>
      </c>
      <c r="K63" s="5"/>
      <c r="L63" s="5"/>
      <c r="M63" s="5"/>
      <c r="N63" s="5">
        <v>43.762209859999999</v>
      </c>
      <c r="O63" s="5">
        <v>1.63489515</v>
      </c>
      <c r="Q63" s="6" t="e">
        <f t="shared" si="7"/>
        <v>#DIV/0!</v>
      </c>
      <c r="R63" s="6" t="e">
        <f t="shared" si="8"/>
        <v>#DIV/0!</v>
      </c>
      <c r="S63" s="6" t="e">
        <f t="shared" si="9"/>
        <v>#DIV/0!</v>
      </c>
      <c r="T63" s="6">
        <f t="shared" si="10"/>
        <v>1</v>
      </c>
      <c r="U63" s="6">
        <f t="shared" si="11"/>
        <v>2.0000000006116601</v>
      </c>
      <c r="X63" s="7">
        <f>AVERAGE(T63,U63)</f>
        <v>1.50000000030583</v>
      </c>
      <c r="Z63" s="11">
        <v>42</v>
      </c>
      <c r="AA63" s="8">
        <f t="shared" si="12"/>
        <v>1.1475</v>
      </c>
    </row>
    <row r="64" spans="4:27" x14ac:dyDescent="0.25">
      <c r="D64">
        <v>46</v>
      </c>
      <c r="E64" s="4"/>
      <c r="F64" s="4"/>
      <c r="G64" s="4"/>
      <c r="H64" s="4">
        <v>18.2343124</v>
      </c>
      <c r="I64" s="4"/>
      <c r="K64" s="5"/>
      <c r="L64" s="5"/>
      <c r="M64" s="5"/>
      <c r="N64" s="5">
        <v>18.2343124</v>
      </c>
      <c r="O64" s="5"/>
      <c r="Q64" s="6" t="e">
        <f t="shared" si="7"/>
        <v>#DIV/0!</v>
      </c>
      <c r="R64" s="6" t="e">
        <f t="shared" si="8"/>
        <v>#DIV/0!</v>
      </c>
      <c r="S64" s="6" t="e">
        <f t="shared" si="9"/>
        <v>#DIV/0!</v>
      </c>
      <c r="T64" s="6">
        <f t="shared" si="10"/>
        <v>1</v>
      </c>
      <c r="U64" s="6" t="e">
        <f t="shared" si="11"/>
        <v>#DIV/0!</v>
      </c>
      <c r="X64" s="7">
        <v>1</v>
      </c>
      <c r="Z64" s="11">
        <v>43</v>
      </c>
      <c r="AA64" s="8">
        <f t="shared" si="12"/>
        <v>1.1656999999999997</v>
      </c>
    </row>
    <row r="65" spans="4:27" x14ac:dyDescent="0.25">
      <c r="D65">
        <v>47</v>
      </c>
      <c r="E65" s="4"/>
      <c r="F65" s="4"/>
      <c r="G65" s="4"/>
      <c r="H65" s="4">
        <v>0.61072774399999996</v>
      </c>
      <c r="I65" s="4"/>
      <c r="K65" s="5"/>
      <c r="L65" s="5"/>
      <c r="M65" s="5"/>
      <c r="N65" s="5">
        <v>0.61072774399999996</v>
      </c>
      <c r="O65" s="5"/>
      <c r="Q65" s="6" t="e">
        <f t="shared" si="7"/>
        <v>#DIV/0!</v>
      </c>
      <c r="R65" s="6" t="e">
        <f t="shared" si="8"/>
        <v>#DIV/0!</v>
      </c>
      <c r="S65" s="6" t="e">
        <f t="shared" si="9"/>
        <v>#DIV/0!</v>
      </c>
      <c r="T65" s="6">
        <f t="shared" si="10"/>
        <v>1</v>
      </c>
      <c r="U65" s="6" t="e">
        <f t="shared" si="11"/>
        <v>#DIV/0!</v>
      </c>
      <c r="X65" s="7">
        <v>1</v>
      </c>
      <c r="Z65" s="11">
        <v>44</v>
      </c>
      <c r="AA65" s="8">
        <f t="shared" si="12"/>
        <v>1.1846999999999999</v>
      </c>
    </row>
    <row r="66" spans="4:27" x14ac:dyDescent="0.25">
      <c r="D66">
        <v>48</v>
      </c>
      <c r="E66" s="4"/>
      <c r="F66" s="4">
        <v>0.94128054800000005</v>
      </c>
      <c r="G66" s="4"/>
      <c r="H66" s="4"/>
      <c r="I66" s="4">
        <v>0.47731865000000001</v>
      </c>
      <c r="K66" s="5"/>
      <c r="L66" s="5">
        <v>0.94128054800000005</v>
      </c>
      <c r="M66" s="5"/>
      <c r="N66" s="5"/>
      <c r="O66" s="5">
        <v>0.23865932500000001</v>
      </c>
      <c r="Q66" s="6" t="e">
        <f t="shared" si="7"/>
        <v>#DIV/0!</v>
      </c>
      <c r="R66" s="6">
        <f t="shared" si="8"/>
        <v>1</v>
      </c>
      <c r="S66" s="6" t="e">
        <f t="shared" si="9"/>
        <v>#DIV/0!</v>
      </c>
      <c r="T66" s="6" t="e">
        <f t="shared" si="10"/>
        <v>#DIV/0!</v>
      </c>
      <c r="U66" s="6">
        <f t="shared" si="11"/>
        <v>2</v>
      </c>
      <c r="X66" s="7">
        <f>AVERAGE(R66,U66)</f>
        <v>1.5</v>
      </c>
      <c r="Z66" s="11">
        <v>45</v>
      </c>
      <c r="AA66" s="8">
        <f t="shared" si="12"/>
        <v>1.2044999999999999</v>
      </c>
    </row>
    <row r="67" spans="4:27" x14ac:dyDescent="0.25">
      <c r="D67">
        <v>49</v>
      </c>
      <c r="E67" s="4"/>
      <c r="F67" s="4">
        <v>3.7407473069999999</v>
      </c>
      <c r="G67" s="4"/>
      <c r="H67" s="4"/>
      <c r="I67" s="4">
        <v>2.3505241410000002</v>
      </c>
      <c r="K67" s="5"/>
      <c r="L67" s="5">
        <v>3.7407473069999999</v>
      </c>
      <c r="M67" s="5"/>
      <c r="N67" s="5"/>
      <c r="O67" s="5">
        <v>1.1752620709999999</v>
      </c>
      <c r="Q67" s="6" t="e">
        <f t="shared" si="7"/>
        <v>#DIV/0!</v>
      </c>
      <c r="R67" s="6">
        <f t="shared" si="8"/>
        <v>1</v>
      </c>
      <c r="S67" s="6" t="e">
        <f t="shared" si="9"/>
        <v>#DIV/0!</v>
      </c>
      <c r="T67" s="6" t="e">
        <f t="shared" si="10"/>
        <v>#DIV/0!</v>
      </c>
      <c r="U67" s="6">
        <f t="shared" si="11"/>
        <v>1.9999999991491262</v>
      </c>
      <c r="X67" s="7">
        <f t="shared" ref="X67:X73" si="13">AVERAGE(R67,U67)</f>
        <v>1.499999999574563</v>
      </c>
      <c r="Z67" s="11">
        <v>46</v>
      </c>
      <c r="AA67" s="8">
        <f t="shared" si="12"/>
        <v>1.2250999999999999</v>
      </c>
    </row>
    <row r="68" spans="4:27" x14ac:dyDescent="0.25">
      <c r="D68">
        <v>50</v>
      </c>
      <c r="E68" s="4"/>
      <c r="F68" s="4">
        <v>4.6483518540000004</v>
      </c>
      <c r="G68" s="4"/>
      <c r="H68" s="4"/>
      <c r="I68" s="4">
        <v>6.8664977299999999</v>
      </c>
      <c r="K68" s="5"/>
      <c r="L68" s="5">
        <v>4.6483518540000004</v>
      </c>
      <c r="M68" s="5"/>
      <c r="N68" s="5"/>
      <c r="O68" s="5">
        <v>3.4332488649999999</v>
      </c>
      <c r="Q68" s="6" t="e">
        <f t="shared" si="7"/>
        <v>#DIV/0!</v>
      </c>
      <c r="R68" s="6">
        <f t="shared" si="8"/>
        <v>1</v>
      </c>
      <c r="S68" s="6" t="e">
        <f t="shared" si="9"/>
        <v>#DIV/0!</v>
      </c>
      <c r="T68" s="6" t="e">
        <f t="shared" si="10"/>
        <v>#DIV/0!</v>
      </c>
      <c r="U68" s="6">
        <f t="shared" si="11"/>
        <v>2</v>
      </c>
      <c r="X68" s="7">
        <f t="shared" si="13"/>
        <v>1.5</v>
      </c>
      <c r="Z68" s="11">
        <v>47</v>
      </c>
      <c r="AA68" s="8">
        <f t="shared" si="12"/>
        <v>1.2464999999999999</v>
      </c>
    </row>
    <row r="69" spans="4:27" x14ac:dyDescent="0.25">
      <c r="D69">
        <v>51</v>
      </c>
      <c r="E69" s="4"/>
      <c r="F69" s="4">
        <v>3.6989247179999998</v>
      </c>
      <c r="G69" s="4"/>
      <c r="H69" s="4"/>
      <c r="I69" s="4">
        <v>6.0960451290000002</v>
      </c>
      <c r="K69" s="5"/>
      <c r="L69" s="5">
        <v>3.6989247179999998</v>
      </c>
      <c r="M69" s="5"/>
      <c r="N69" s="5"/>
      <c r="O69" s="5">
        <v>3.0480225650000001</v>
      </c>
      <c r="Q69" s="6" t="e">
        <f t="shared" si="7"/>
        <v>#DIV/0!</v>
      </c>
      <c r="R69" s="6">
        <f t="shared" si="8"/>
        <v>1</v>
      </c>
      <c r="S69" s="6" t="e">
        <f t="shared" si="9"/>
        <v>#DIV/0!</v>
      </c>
      <c r="T69" s="6" t="e">
        <f t="shared" si="10"/>
        <v>#DIV/0!</v>
      </c>
      <c r="U69" s="6">
        <f t="shared" si="11"/>
        <v>1.9999999996719184</v>
      </c>
      <c r="X69" s="7">
        <f t="shared" si="13"/>
        <v>1.4999999998359592</v>
      </c>
      <c r="Z69" s="11">
        <v>48</v>
      </c>
      <c r="AA69" s="8">
        <f t="shared" si="12"/>
        <v>1.2686999999999999</v>
      </c>
    </row>
    <row r="70" spans="4:27" x14ac:dyDescent="0.25">
      <c r="D70">
        <v>52</v>
      </c>
      <c r="E70" s="4"/>
      <c r="F70" s="4">
        <v>1.840738507</v>
      </c>
      <c r="G70" s="4"/>
      <c r="H70" s="4"/>
      <c r="I70" s="4">
        <v>2.1610916900000001</v>
      </c>
      <c r="K70" s="5"/>
      <c r="L70" s="5">
        <v>1.840738507</v>
      </c>
      <c r="M70" s="5"/>
      <c r="N70" s="5"/>
      <c r="O70" s="5">
        <v>1.0805458450000001</v>
      </c>
      <c r="Q70" s="6" t="e">
        <f t="shared" si="7"/>
        <v>#DIV/0!</v>
      </c>
      <c r="R70" s="6">
        <f t="shared" si="8"/>
        <v>1</v>
      </c>
      <c r="S70" s="6" t="e">
        <f t="shared" si="9"/>
        <v>#DIV/0!</v>
      </c>
      <c r="T70" s="6" t="e">
        <f t="shared" si="10"/>
        <v>#DIV/0!</v>
      </c>
      <c r="U70" s="6">
        <f t="shared" si="11"/>
        <v>2</v>
      </c>
      <c r="X70" s="7">
        <f t="shared" si="13"/>
        <v>1.5</v>
      </c>
      <c r="Z70" s="11">
        <v>49</v>
      </c>
      <c r="AA70" s="8">
        <f t="shared" si="12"/>
        <v>1.2916999999999998</v>
      </c>
    </row>
    <row r="71" spans="4:27" x14ac:dyDescent="0.25">
      <c r="D71">
        <v>53</v>
      </c>
      <c r="E71" s="4"/>
      <c r="F71" s="4">
        <v>2.7497537759999999</v>
      </c>
      <c r="G71" s="4"/>
      <c r="H71" s="4"/>
      <c r="I71" s="4">
        <v>13.64073617</v>
      </c>
      <c r="K71" s="5"/>
      <c r="L71" s="5">
        <v>2.7497537759999999</v>
      </c>
      <c r="M71" s="5"/>
      <c r="N71" s="5"/>
      <c r="O71" s="5">
        <v>6.8203680840000001</v>
      </c>
      <c r="Q71" s="6" t="e">
        <f t="shared" si="7"/>
        <v>#DIV/0!</v>
      </c>
      <c r="R71" s="6">
        <f t="shared" si="8"/>
        <v>1</v>
      </c>
      <c r="S71" s="6" t="e">
        <f t="shared" si="9"/>
        <v>#DIV/0!</v>
      </c>
      <c r="T71" s="6" t="e">
        <f t="shared" si="10"/>
        <v>#DIV/0!</v>
      </c>
      <c r="U71" s="6">
        <f t="shared" si="11"/>
        <v>2.0000000002932392</v>
      </c>
      <c r="X71" s="7">
        <f t="shared" si="13"/>
        <v>1.5000000001466196</v>
      </c>
      <c r="Z71" s="11">
        <v>50</v>
      </c>
      <c r="AA71" s="8">
        <f t="shared" si="12"/>
        <v>1.3154999999999999</v>
      </c>
    </row>
    <row r="72" spans="4:27" x14ac:dyDescent="0.25">
      <c r="D72">
        <v>54</v>
      </c>
      <c r="E72" s="4"/>
      <c r="F72" s="4">
        <v>0.91337719500000003</v>
      </c>
      <c r="G72" s="4"/>
      <c r="H72" s="4"/>
      <c r="I72" s="4">
        <v>9.1928977580000009</v>
      </c>
      <c r="K72" s="5"/>
      <c r="L72" s="5">
        <v>0.91337719500000003</v>
      </c>
      <c r="M72" s="5"/>
      <c r="N72" s="5"/>
      <c r="O72" s="5">
        <v>4.5964488799999996</v>
      </c>
      <c r="Q72" s="6" t="e">
        <f t="shared" si="7"/>
        <v>#DIV/0!</v>
      </c>
      <c r="R72" s="6">
        <f t="shared" si="8"/>
        <v>1</v>
      </c>
      <c r="S72" s="6" t="e">
        <f t="shared" si="9"/>
        <v>#DIV/0!</v>
      </c>
      <c r="T72" s="6" t="e">
        <f t="shared" si="10"/>
        <v>#DIV/0!</v>
      </c>
      <c r="U72" s="6">
        <f t="shared" si="11"/>
        <v>1.9999999995648818</v>
      </c>
      <c r="X72" s="7">
        <f t="shared" si="13"/>
        <v>1.4999999997824409</v>
      </c>
      <c r="Z72" s="11">
        <v>51</v>
      </c>
      <c r="AA72" s="8">
        <f t="shared" si="12"/>
        <v>1.3400999999999998</v>
      </c>
    </row>
    <row r="73" spans="4:27" x14ac:dyDescent="0.25">
      <c r="D73">
        <v>55</v>
      </c>
      <c r="E73" s="4"/>
      <c r="F73" s="4">
        <v>4.5537353200000004</v>
      </c>
      <c r="G73" s="4"/>
      <c r="H73" s="4"/>
      <c r="I73" s="4">
        <v>8.734710604</v>
      </c>
      <c r="K73" s="5"/>
      <c r="L73" s="5">
        <v>4.5537353200000004</v>
      </c>
      <c r="M73" s="5"/>
      <c r="N73" s="5"/>
      <c r="O73" s="5">
        <v>4.367355302</v>
      </c>
      <c r="Q73" s="6" t="e">
        <f t="shared" si="7"/>
        <v>#DIV/0!</v>
      </c>
      <c r="R73" s="6">
        <f t="shared" si="8"/>
        <v>1</v>
      </c>
      <c r="S73" s="6" t="e">
        <f t="shared" si="9"/>
        <v>#DIV/0!</v>
      </c>
      <c r="T73" s="6" t="e">
        <f t="shared" si="10"/>
        <v>#DIV/0!</v>
      </c>
      <c r="U73" s="6">
        <f t="shared" si="11"/>
        <v>2</v>
      </c>
      <c r="X73" s="7">
        <f t="shared" si="13"/>
        <v>1.5</v>
      </c>
      <c r="Z73" s="11">
        <v>52</v>
      </c>
      <c r="AA73" s="8">
        <f t="shared" si="12"/>
        <v>1.3654999999999999</v>
      </c>
    </row>
    <row r="74" spans="4:27" x14ac:dyDescent="0.25">
      <c r="D74">
        <v>56</v>
      </c>
      <c r="E74" s="4"/>
      <c r="F74" s="4"/>
      <c r="G74" s="4"/>
      <c r="H74" s="4"/>
      <c r="I74" s="4">
        <v>0.46079427499999998</v>
      </c>
      <c r="K74" s="5"/>
      <c r="L74" s="5"/>
      <c r="M74" s="5"/>
      <c r="N74" s="5"/>
      <c r="O74" s="5">
        <v>0.230397137</v>
      </c>
      <c r="Q74" s="6" t="e">
        <f t="shared" si="7"/>
        <v>#DIV/0!</v>
      </c>
      <c r="R74" s="6" t="e">
        <f t="shared" si="8"/>
        <v>#DIV/0!</v>
      </c>
      <c r="S74" s="6" t="e">
        <f t="shared" si="9"/>
        <v>#DIV/0!</v>
      </c>
      <c r="T74" s="6" t="e">
        <f t="shared" si="10"/>
        <v>#DIV/0!</v>
      </c>
      <c r="U74" s="6">
        <f t="shared" si="11"/>
        <v>2.0000000043403316</v>
      </c>
      <c r="X74" s="7">
        <v>2</v>
      </c>
      <c r="Z74" s="11">
        <v>53</v>
      </c>
      <c r="AA74" s="8">
        <f t="shared" si="12"/>
        <v>1.3917000000000002</v>
      </c>
    </row>
    <row r="75" spans="4:27" x14ac:dyDescent="0.25">
      <c r="D75">
        <v>57</v>
      </c>
      <c r="E75" s="4"/>
      <c r="F75" s="4"/>
      <c r="G75" s="4"/>
      <c r="H75" s="4"/>
      <c r="I75" s="4">
        <v>100</v>
      </c>
      <c r="K75" s="5"/>
      <c r="L75" s="5"/>
      <c r="M75" s="5"/>
      <c r="N75" s="5"/>
      <c r="O75" s="5">
        <v>100</v>
      </c>
      <c r="Q75" s="6" t="e">
        <f t="shared" si="7"/>
        <v>#DIV/0!</v>
      </c>
      <c r="R75" s="6" t="e">
        <f t="shared" si="8"/>
        <v>#DIV/0!</v>
      </c>
      <c r="S75" s="6" t="e">
        <f t="shared" si="9"/>
        <v>#DIV/0!</v>
      </c>
      <c r="T75" s="6" t="e">
        <f t="shared" si="10"/>
        <v>#DIV/0!</v>
      </c>
      <c r="U75" s="6">
        <f t="shared" si="11"/>
        <v>1</v>
      </c>
      <c r="X75" s="7">
        <v>1</v>
      </c>
      <c r="Z75" s="11">
        <v>54</v>
      </c>
      <c r="AA75" s="8">
        <f t="shared" si="12"/>
        <v>1.4186999999999999</v>
      </c>
    </row>
    <row r="76" spans="4:27" x14ac:dyDescent="0.25">
      <c r="D76">
        <v>58</v>
      </c>
      <c r="E76" s="4"/>
      <c r="F76" s="4"/>
      <c r="G76" s="4"/>
      <c r="H76" s="4"/>
      <c r="I76" s="4">
        <v>3.2371154309999999</v>
      </c>
      <c r="K76" s="5"/>
      <c r="L76" s="5"/>
      <c r="M76" s="5"/>
      <c r="N76" s="5"/>
      <c r="O76" s="5">
        <v>1.618557716</v>
      </c>
      <c r="Q76" s="6" t="e">
        <f t="shared" si="7"/>
        <v>#DIV/0!</v>
      </c>
      <c r="R76" s="6" t="e">
        <f t="shared" si="8"/>
        <v>#DIV/0!</v>
      </c>
      <c r="S76" s="6" t="e">
        <f t="shared" si="9"/>
        <v>#DIV/0!</v>
      </c>
      <c r="T76" s="6" t="e">
        <f t="shared" si="10"/>
        <v>#DIV/0!</v>
      </c>
      <c r="U76" s="6">
        <f t="shared" si="11"/>
        <v>1.999999999382166</v>
      </c>
      <c r="X76" s="7">
        <v>2</v>
      </c>
      <c r="Z76" s="11">
        <v>55</v>
      </c>
      <c r="AA76" s="8">
        <f t="shared" si="12"/>
        <v>1.4464999999999999</v>
      </c>
    </row>
    <row r="77" spans="4:27" x14ac:dyDescent="0.25">
      <c r="D77">
        <v>73</v>
      </c>
      <c r="E77" s="4"/>
      <c r="F77" s="4"/>
      <c r="G77" s="4"/>
      <c r="H77" s="4"/>
      <c r="I77" s="4">
        <v>1.166680816</v>
      </c>
      <c r="K77" s="5"/>
      <c r="L77" s="5"/>
      <c r="M77" s="5"/>
      <c r="N77" s="5"/>
      <c r="O77" s="5">
        <v>0.58334040799999998</v>
      </c>
      <c r="Q77" s="6" t="e">
        <f t="shared" si="7"/>
        <v>#DIV/0!</v>
      </c>
      <c r="R77" s="6" t="e">
        <f t="shared" si="8"/>
        <v>#DIV/0!</v>
      </c>
      <c r="S77" s="6" t="e">
        <f t="shared" si="9"/>
        <v>#DIV/0!</v>
      </c>
      <c r="T77" s="6" t="e">
        <f t="shared" si="10"/>
        <v>#DIV/0!</v>
      </c>
      <c r="U77" s="6">
        <f t="shared" si="11"/>
        <v>2</v>
      </c>
      <c r="X77" s="7">
        <v>2</v>
      </c>
      <c r="Z77" s="11">
        <v>56</v>
      </c>
      <c r="AA77" s="8">
        <f t="shared" si="12"/>
        <v>1.4750999999999999</v>
      </c>
    </row>
    <row r="78" spans="4:27" x14ac:dyDescent="0.25">
      <c r="Z78" s="11">
        <v>57</v>
      </c>
      <c r="AA78" s="8">
        <f t="shared" si="12"/>
        <v>1.5044999999999999</v>
      </c>
    </row>
    <row r="79" spans="4:27" x14ac:dyDescent="0.25">
      <c r="Z79" s="11">
        <v>58</v>
      </c>
      <c r="AA79" s="8">
        <f t="shared" si="12"/>
        <v>1.5347</v>
      </c>
    </row>
    <row r="80" spans="4:27" x14ac:dyDescent="0.25">
      <c r="Z80" s="11">
        <v>59</v>
      </c>
      <c r="AA80" s="8">
        <f t="shared" si="12"/>
        <v>1.5656999999999999</v>
      </c>
    </row>
    <row r="81" spans="7:32" x14ac:dyDescent="0.25">
      <c r="G81" s="9" t="s">
        <v>39</v>
      </c>
      <c r="H81" s="9"/>
      <c r="I81" s="9"/>
      <c r="J81" s="9"/>
      <c r="K81" s="9"/>
      <c r="L81" s="11"/>
      <c r="M81" s="11" t="s">
        <v>40</v>
      </c>
      <c r="N81" s="11"/>
      <c r="O81" s="11"/>
      <c r="P81" s="11"/>
      <c r="Q81" s="11"/>
      <c r="R81" s="11"/>
      <c r="T81" s="13" t="s">
        <v>41</v>
      </c>
      <c r="U81" s="13"/>
      <c r="V81" s="13"/>
      <c r="W81" s="13"/>
      <c r="X81" s="13"/>
      <c r="Z81" s="11">
        <v>66</v>
      </c>
      <c r="AA81" s="8">
        <f t="shared" si="12"/>
        <v>1.8050999999999999</v>
      </c>
    </row>
    <row r="82" spans="7:32" x14ac:dyDescent="0.25">
      <c r="G82" s="9" t="s">
        <v>33</v>
      </c>
      <c r="H82" s="9"/>
      <c r="I82" s="9" t="s">
        <v>31</v>
      </c>
      <c r="J82" s="9"/>
      <c r="K82" s="9"/>
      <c r="L82" s="11"/>
      <c r="M82" s="11" t="s">
        <v>33</v>
      </c>
      <c r="N82" s="11"/>
      <c r="O82" s="11" t="s">
        <v>38</v>
      </c>
      <c r="P82" s="11"/>
      <c r="Q82" s="11"/>
      <c r="R82" s="11"/>
      <c r="T82" s="13" t="s">
        <v>33</v>
      </c>
      <c r="U82" s="13"/>
      <c r="V82" s="13" t="s">
        <v>38</v>
      </c>
      <c r="W82" s="13"/>
      <c r="X82" s="13"/>
      <c r="Z82" s="11">
        <v>67</v>
      </c>
      <c r="AA82" s="8">
        <f t="shared" si="12"/>
        <v>1.8424999999999998</v>
      </c>
    </row>
    <row r="83" spans="7:32" x14ac:dyDescent="0.25">
      <c r="G83" s="9" t="s">
        <v>34</v>
      </c>
      <c r="H83" s="9"/>
      <c r="I83" s="9" t="s">
        <v>32</v>
      </c>
      <c r="J83" s="9"/>
      <c r="K83" s="9"/>
      <c r="L83" s="11"/>
      <c r="M83" s="11" t="s">
        <v>34</v>
      </c>
      <c r="N83" s="11"/>
      <c r="O83" s="11" t="s">
        <v>32</v>
      </c>
      <c r="P83" s="11"/>
      <c r="Q83" s="11"/>
      <c r="R83" s="11"/>
      <c r="T83" s="13" t="s">
        <v>34</v>
      </c>
      <c r="U83" s="13"/>
      <c r="V83" s="13" t="s">
        <v>32</v>
      </c>
      <c r="W83" s="13"/>
      <c r="X83" s="13"/>
      <c r="Z83" s="11">
        <v>68</v>
      </c>
      <c r="AA83" s="8">
        <f t="shared" si="12"/>
        <v>1.8807</v>
      </c>
    </row>
    <row r="84" spans="7:32" x14ac:dyDescent="0.25">
      <c r="G84" s="9" t="s">
        <v>35</v>
      </c>
      <c r="H84" s="9"/>
      <c r="I84" s="9">
        <v>40</v>
      </c>
      <c r="J84" s="9"/>
      <c r="K84" s="9"/>
      <c r="L84" s="11"/>
      <c r="M84" s="11" t="s">
        <v>35</v>
      </c>
      <c r="N84" s="11"/>
      <c r="O84" s="11">
        <v>40</v>
      </c>
      <c r="P84" s="11"/>
      <c r="Q84" s="11"/>
      <c r="R84" s="11"/>
      <c r="T84" s="13" t="s">
        <v>35</v>
      </c>
      <c r="U84" s="13"/>
      <c r="V84" s="13">
        <v>40</v>
      </c>
      <c r="W84" s="13"/>
      <c r="X84" s="13"/>
      <c r="Z84" s="11">
        <v>69</v>
      </c>
      <c r="AA84" s="8">
        <f t="shared" si="12"/>
        <v>1.9197</v>
      </c>
    </row>
    <row r="85" spans="7:32" x14ac:dyDescent="0.25">
      <c r="G85" s="9" t="s">
        <v>36</v>
      </c>
      <c r="H85" s="9"/>
      <c r="I85" s="9">
        <v>2.1142857142857099</v>
      </c>
      <c r="J85" s="9"/>
      <c r="K85" s="9"/>
      <c r="L85" s="11"/>
      <c r="M85" s="11" t="s">
        <v>36</v>
      </c>
      <c r="N85" s="11"/>
      <c r="O85" s="11">
        <v>2.1142857142857099</v>
      </c>
      <c r="P85" s="11"/>
      <c r="Q85" s="11"/>
      <c r="R85" s="11"/>
      <c r="T85" s="13" t="s">
        <v>36</v>
      </c>
      <c r="U85" s="13"/>
      <c r="V85" s="13">
        <v>2.1142857142857099</v>
      </c>
      <c r="W85" s="13"/>
      <c r="X85" s="13"/>
      <c r="Z85" s="11">
        <v>70</v>
      </c>
      <c r="AA85" s="8">
        <f t="shared" si="12"/>
        <v>1.9595</v>
      </c>
    </row>
    <row r="86" spans="7:32" x14ac:dyDescent="0.25">
      <c r="G86" s="9" t="s">
        <v>37</v>
      </c>
      <c r="H86" s="9"/>
      <c r="I86" s="9" t="s">
        <v>30</v>
      </c>
      <c r="J86" s="9"/>
      <c r="K86" s="9"/>
      <c r="L86" s="11"/>
      <c r="M86" s="11" t="s">
        <v>37</v>
      </c>
      <c r="N86" s="11"/>
      <c r="O86" s="11" t="s">
        <v>30</v>
      </c>
      <c r="P86" s="11"/>
      <c r="Q86" s="11"/>
      <c r="R86" s="11"/>
      <c r="T86" s="13" t="s">
        <v>37</v>
      </c>
      <c r="U86" s="13"/>
      <c r="V86" s="13" t="s">
        <v>30</v>
      </c>
      <c r="W86" s="13"/>
      <c r="X86" s="13"/>
      <c r="Z86" s="11">
        <v>71</v>
      </c>
      <c r="AA86" s="8">
        <f t="shared" si="12"/>
        <v>2.0000999999999998</v>
      </c>
    </row>
    <row r="87" spans="7:32" x14ac:dyDescent="0.25">
      <c r="G87" s="9" t="s">
        <v>0</v>
      </c>
      <c r="H87" s="9"/>
      <c r="I87" s="9">
        <v>72.11</v>
      </c>
      <c r="J87" s="9"/>
      <c r="K87" s="9"/>
      <c r="L87" s="11"/>
      <c r="M87" s="11" t="s">
        <v>0</v>
      </c>
      <c r="N87" s="11"/>
      <c r="O87" s="11">
        <v>72.11</v>
      </c>
      <c r="P87" s="11"/>
      <c r="Q87" s="11"/>
      <c r="R87" s="11"/>
      <c r="T87" s="13" t="s">
        <v>0</v>
      </c>
      <c r="U87" s="13"/>
      <c r="V87" s="13">
        <v>72.11</v>
      </c>
      <c r="W87" s="13"/>
      <c r="X87" s="13"/>
      <c r="Z87" s="11">
        <v>72</v>
      </c>
      <c r="AA87" s="8">
        <f t="shared" si="12"/>
        <v>2.0414999999999996</v>
      </c>
    </row>
    <row r="88" spans="7:32" x14ac:dyDescent="0.25">
      <c r="G88" s="9">
        <v>1</v>
      </c>
      <c r="H88" s="9"/>
      <c r="I88" s="9">
        <v>0</v>
      </c>
      <c r="J88" s="9"/>
      <c r="K88" s="9"/>
      <c r="L88" s="11"/>
      <c r="M88" s="11">
        <v>1</v>
      </c>
      <c r="N88" s="12"/>
      <c r="O88" s="12">
        <f>I88*$AA34</f>
        <v>0</v>
      </c>
      <c r="P88" s="11"/>
      <c r="Q88" s="11"/>
      <c r="R88" s="11"/>
      <c r="T88" s="13">
        <v>1</v>
      </c>
      <c r="U88" s="13"/>
      <c r="V88" s="13">
        <f>O88/MAX($O$88:$O$142)*100</f>
        <v>0</v>
      </c>
      <c r="W88" s="13"/>
      <c r="X88" s="13"/>
      <c r="Z88" s="11">
        <v>73</v>
      </c>
      <c r="AA88" s="8">
        <f>0.0004*Z88^2-0.0158*Z88+1.1055</f>
        <v>2.0836999999999999</v>
      </c>
    </row>
    <row r="89" spans="7:32" x14ac:dyDescent="0.25">
      <c r="G89" s="9">
        <v>2</v>
      </c>
      <c r="H89" s="10"/>
      <c r="I89" s="10">
        <v>0</v>
      </c>
      <c r="J89" s="9"/>
      <c r="K89" s="9"/>
      <c r="L89" s="11"/>
      <c r="M89" s="11">
        <v>2</v>
      </c>
      <c r="N89" s="12"/>
      <c r="O89" s="12">
        <f t="shared" ref="O89:O141" si="14">I89*$AA35</f>
        <v>0</v>
      </c>
      <c r="P89" s="11"/>
      <c r="Q89" s="11"/>
      <c r="R89" s="11"/>
      <c r="T89" s="13">
        <v>2</v>
      </c>
      <c r="U89" s="13"/>
      <c r="V89" s="13">
        <f t="shared" ref="V89:V142" si="15">O89/MAX($O$88:$O$142)*100</f>
        <v>0</v>
      </c>
      <c r="W89" s="13"/>
      <c r="X89" s="13"/>
    </row>
    <row r="90" spans="7:32" x14ac:dyDescent="0.25">
      <c r="G90" s="9">
        <v>12</v>
      </c>
      <c r="H90" s="10"/>
      <c r="I90" s="10">
        <v>0.1000100010001</v>
      </c>
      <c r="J90" s="9"/>
      <c r="K90" s="9"/>
      <c r="L90" s="11"/>
      <c r="M90" s="11">
        <v>12</v>
      </c>
      <c r="N90" s="12"/>
      <c r="O90" s="12">
        <f t="shared" si="14"/>
        <v>9.7359735973597344E-2</v>
      </c>
      <c r="P90" s="11"/>
      <c r="Q90" s="11"/>
      <c r="R90" s="11"/>
      <c r="T90" s="13">
        <v>12</v>
      </c>
      <c r="U90" s="13"/>
      <c r="V90" s="13">
        <f t="shared" si="15"/>
        <v>8.2180920041864905E-2</v>
      </c>
      <c r="W90" s="13"/>
      <c r="X90" s="13"/>
    </row>
    <row r="91" spans="7:32" x14ac:dyDescent="0.25">
      <c r="G91" s="9">
        <v>13</v>
      </c>
      <c r="H91" s="10"/>
      <c r="I91" s="10">
        <v>0.30003000300030003</v>
      </c>
      <c r="J91" s="9"/>
      <c r="K91" s="9"/>
      <c r="L91" s="11"/>
      <c r="M91" s="11">
        <v>13</v>
      </c>
      <c r="N91" s="12"/>
      <c r="O91" s="12">
        <f t="shared" si="14"/>
        <v>0.29033903390339033</v>
      </c>
      <c r="P91" s="11"/>
      <c r="Q91" s="11"/>
      <c r="R91" s="11"/>
      <c r="T91" s="13">
        <v>13</v>
      </c>
      <c r="U91" s="13"/>
      <c r="V91" s="13">
        <f t="shared" si="15"/>
        <v>0.24507388697846744</v>
      </c>
      <c r="W91" s="13"/>
      <c r="X91" s="13"/>
    </row>
    <row r="92" spans="7:32" x14ac:dyDescent="0.25">
      <c r="G92" s="9">
        <v>14</v>
      </c>
      <c r="H92" s="10"/>
      <c r="I92" s="10">
        <v>1.6001600160016001</v>
      </c>
      <c r="J92" s="9"/>
      <c r="K92" s="9"/>
      <c r="L92" s="11"/>
      <c r="M92" s="11">
        <v>14</v>
      </c>
      <c r="N92" s="12"/>
      <c r="O92" s="12">
        <f t="shared" si="14"/>
        <v>1.5404740474047403</v>
      </c>
      <c r="P92" s="11"/>
      <c r="Q92" s="11"/>
      <c r="R92" s="11"/>
      <c r="T92" s="13">
        <v>14</v>
      </c>
      <c r="U92" s="13"/>
      <c r="V92" s="13">
        <f t="shared" si="15"/>
        <v>1.3003072907949189</v>
      </c>
      <c r="W92" s="13"/>
      <c r="X92" s="13"/>
    </row>
    <row r="93" spans="7:32" x14ac:dyDescent="0.25">
      <c r="G93" s="9">
        <v>15</v>
      </c>
      <c r="H93" s="10"/>
      <c r="I93" s="10">
        <v>5.4005400540053996</v>
      </c>
      <c r="J93" s="9"/>
      <c r="K93" s="9"/>
      <c r="L93" s="11"/>
      <c r="M93" s="11">
        <v>15</v>
      </c>
      <c r="N93" s="12"/>
      <c r="O93" s="12">
        <f t="shared" si="14"/>
        <v>5.176417641764175</v>
      </c>
      <c r="P93" s="11"/>
      <c r="Q93" s="11"/>
      <c r="R93" s="11"/>
      <c r="T93" s="13">
        <v>15</v>
      </c>
      <c r="U93" s="13"/>
      <c r="V93" s="13">
        <f t="shared" si="15"/>
        <v>4.3693911047220189</v>
      </c>
      <c r="W93" s="13"/>
      <c r="X93" s="13"/>
      <c r="Z93" s="14" t="s">
        <v>42</v>
      </c>
      <c r="AA93" s="14"/>
      <c r="AB93" s="14"/>
      <c r="AC93" s="14"/>
      <c r="AD93" s="14"/>
    </row>
    <row r="94" spans="7:32" x14ac:dyDescent="0.25">
      <c r="G94" s="9">
        <v>16</v>
      </c>
      <c r="H94" s="10"/>
      <c r="I94" s="10">
        <v>0.20002000200020001</v>
      </c>
      <c r="J94" s="9"/>
      <c r="K94" s="9"/>
      <c r="L94" s="11"/>
      <c r="M94" s="11">
        <v>16</v>
      </c>
      <c r="N94" s="12"/>
      <c r="O94" s="12">
        <f t="shared" si="14"/>
        <v>0.191039103910391</v>
      </c>
      <c r="P94" s="11"/>
      <c r="Q94" s="11"/>
      <c r="R94" s="11"/>
      <c r="T94" s="13">
        <v>16</v>
      </c>
      <c r="U94" s="13"/>
      <c r="V94" s="13">
        <f t="shared" si="15"/>
        <v>0.16125525779555247</v>
      </c>
      <c r="W94" s="13"/>
      <c r="X94" s="13"/>
      <c r="Z94" s="14" t="s">
        <v>33</v>
      </c>
      <c r="AA94" s="14"/>
      <c r="AB94" s="14" t="s">
        <v>38</v>
      </c>
      <c r="AC94" s="14"/>
      <c r="AD94" s="14"/>
    </row>
    <row r="95" spans="7:32" x14ac:dyDescent="0.25">
      <c r="G95" s="9">
        <v>17</v>
      </c>
      <c r="H95" s="10"/>
      <c r="I95" s="10">
        <v>0.30003000300030003</v>
      </c>
      <c r="J95" s="9"/>
      <c r="K95" s="9"/>
      <c r="L95" s="11"/>
      <c r="M95" s="11">
        <v>17</v>
      </c>
      <c r="N95" s="12"/>
      <c r="O95" s="12">
        <f t="shared" si="14"/>
        <v>0.28577857785778576</v>
      </c>
      <c r="P95" s="11"/>
      <c r="Q95" s="11"/>
      <c r="R95" s="11"/>
      <c r="T95" s="13">
        <v>17</v>
      </c>
      <c r="U95" s="13"/>
      <c r="V95" s="13">
        <f t="shared" si="15"/>
        <v>0.24122442631703028</v>
      </c>
      <c r="W95" s="13"/>
      <c r="X95" s="13"/>
      <c r="Z95" s="14" t="s">
        <v>34</v>
      </c>
      <c r="AA95" s="14"/>
      <c r="AB95" s="14" t="s">
        <v>32</v>
      </c>
      <c r="AC95" s="14"/>
      <c r="AD95" s="14"/>
      <c r="AF95" t="s">
        <v>43</v>
      </c>
    </row>
    <row r="96" spans="7:32" x14ac:dyDescent="0.25">
      <c r="G96" s="9">
        <v>18</v>
      </c>
      <c r="H96" s="10"/>
      <c r="I96" s="10">
        <v>1.5001500150014999</v>
      </c>
      <c r="J96" s="9"/>
      <c r="K96" s="9"/>
      <c r="L96" s="11"/>
      <c r="M96" s="11">
        <v>18</v>
      </c>
      <c r="N96" s="12"/>
      <c r="O96" s="12">
        <f t="shared" si="14"/>
        <v>1.4261926192619259</v>
      </c>
      <c r="P96" s="11"/>
      <c r="Q96" s="11"/>
      <c r="R96" s="11"/>
      <c r="T96" s="13">
        <v>18</v>
      </c>
      <c r="U96" s="13"/>
      <c r="V96" s="13">
        <f t="shared" si="15"/>
        <v>1.203842845667195</v>
      </c>
      <c r="W96" s="13"/>
      <c r="X96" s="13"/>
      <c r="Z96" s="14" t="s">
        <v>35</v>
      </c>
      <c r="AA96" s="14"/>
      <c r="AB96" s="14">
        <v>40</v>
      </c>
      <c r="AC96" s="14"/>
      <c r="AD96" s="14"/>
    </row>
    <row r="97" spans="7:30" x14ac:dyDescent="0.25">
      <c r="G97" s="9">
        <v>19</v>
      </c>
      <c r="H97" s="10"/>
      <c r="I97" s="10">
        <v>0.20002000200020001</v>
      </c>
      <c r="J97" s="9"/>
      <c r="K97" s="9"/>
      <c r="L97" s="11"/>
      <c r="M97" s="11">
        <v>19</v>
      </c>
      <c r="N97" s="12"/>
      <c r="O97" s="12">
        <f t="shared" si="14"/>
        <v>0.18995899589958992</v>
      </c>
      <c r="P97" s="11"/>
      <c r="Q97" s="11"/>
      <c r="R97" s="11"/>
      <c r="T97" s="13">
        <v>19</v>
      </c>
      <c r="U97" s="13"/>
      <c r="V97" s="13">
        <f t="shared" si="15"/>
        <v>0.16034354342837001</v>
      </c>
      <c r="W97" s="13"/>
      <c r="X97" s="13"/>
      <c r="Z97" s="14" t="s">
        <v>36</v>
      </c>
      <c r="AA97" s="14"/>
      <c r="AB97" s="14">
        <v>2.1142857142857099</v>
      </c>
      <c r="AC97" s="14"/>
      <c r="AD97" s="14"/>
    </row>
    <row r="98" spans="7:30" x14ac:dyDescent="0.25">
      <c r="G98" s="9">
        <v>20</v>
      </c>
      <c r="H98" s="10"/>
      <c r="I98" s="10">
        <v>0.1000100010001</v>
      </c>
      <c r="J98" s="9"/>
      <c r="K98" s="9"/>
      <c r="L98" s="11"/>
      <c r="M98" s="11">
        <v>20</v>
      </c>
      <c r="N98" s="12"/>
      <c r="O98" s="12">
        <f t="shared" si="14"/>
        <v>9.4959495949594949E-2</v>
      </c>
      <c r="P98" s="11"/>
      <c r="Q98" s="11"/>
      <c r="R98" s="11"/>
      <c r="T98" s="13">
        <v>20</v>
      </c>
      <c r="U98" s="13"/>
      <c r="V98" s="13">
        <f t="shared" si="15"/>
        <v>8.0154888114792738E-2</v>
      </c>
      <c r="W98" s="13"/>
      <c r="X98" s="13"/>
      <c r="Z98" s="14" t="s">
        <v>37</v>
      </c>
      <c r="AA98" s="14"/>
      <c r="AB98" s="14" t="s">
        <v>30</v>
      </c>
      <c r="AC98" s="14"/>
      <c r="AD98" s="14"/>
    </row>
    <row r="99" spans="7:30" x14ac:dyDescent="0.25">
      <c r="G99" s="9">
        <v>22</v>
      </c>
      <c r="H99" s="10"/>
      <c r="I99" s="10">
        <v>0</v>
      </c>
      <c r="J99" s="9"/>
      <c r="K99" s="9"/>
      <c r="L99" s="11"/>
      <c r="M99" s="11">
        <v>22</v>
      </c>
      <c r="N99" s="12"/>
      <c r="O99" s="12">
        <f t="shared" si="14"/>
        <v>0</v>
      </c>
      <c r="P99" s="11"/>
      <c r="Q99" s="11"/>
      <c r="R99" s="11"/>
      <c r="T99" s="13">
        <v>22</v>
      </c>
      <c r="U99" s="13"/>
      <c r="V99" s="13">
        <f t="shared" si="15"/>
        <v>0</v>
      </c>
      <c r="W99" s="13"/>
      <c r="X99" s="13"/>
      <c r="Z99" s="14" t="s">
        <v>0</v>
      </c>
      <c r="AA99" s="14"/>
      <c r="AB99" s="14">
        <v>72.11</v>
      </c>
      <c r="AC99" s="14"/>
      <c r="AD99" s="14"/>
    </row>
    <row r="100" spans="7:30" x14ac:dyDescent="0.25">
      <c r="G100" s="9">
        <v>24</v>
      </c>
      <c r="H100" s="10"/>
      <c r="I100" s="10">
        <v>0</v>
      </c>
      <c r="J100" s="9"/>
      <c r="K100" s="9"/>
      <c r="L100" s="11"/>
      <c r="M100" s="11">
        <v>24</v>
      </c>
      <c r="N100" s="12"/>
      <c r="O100" s="12">
        <f t="shared" si="14"/>
        <v>0</v>
      </c>
      <c r="P100" s="11"/>
      <c r="Q100" s="11"/>
      <c r="R100" s="11"/>
      <c r="T100" s="13">
        <v>24</v>
      </c>
      <c r="U100" s="13"/>
      <c r="V100" s="13">
        <f t="shared" si="15"/>
        <v>0</v>
      </c>
      <c r="W100" s="13"/>
      <c r="X100" s="13"/>
      <c r="Z100" s="14">
        <v>1</v>
      </c>
      <c r="AA100" s="14"/>
      <c r="AB100" s="14">
        <f>IF(V88&lt;4,0,ROUND(V88,0))</f>
        <v>0</v>
      </c>
      <c r="AC100" s="14"/>
      <c r="AD100" s="14"/>
    </row>
    <row r="101" spans="7:30" x14ac:dyDescent="0.25">
      <c r="G101" s="9">
        <v>25</v>
      </c>
      <c r="H101" s="10"/>
      <c r="I101" s="10">
        <v>0</v>
      </c>
      <c r="J101" s="9"/>
      <c r="K101" s="9"/>
      <c r="L101" s="11"/>
      <c r="M101" s="11">
        <v>25</v>
      </c>
      <c r="N101" s="12"/>
      <c r="O101" s="12">
        <f t="shared" si="14"/>
        <v>0</v>
      </c>
      <c r="P101" s="11"/>
      <c r="Q101" s="11"/>
      <c r="R101" s="11"/>
      <c r="T101" s="13">
        <v>25</v>
      </c>
      <c r="U101" s="13"/>
      <c r="V101" s="13">
        <f t="shared" si="15"/>
        <v>0</v>
      </c>
      <c r="W101" s="13"/>
      <c r="X101" s="13"/>
      <c r="Z101" s="14">
        <v>2</v>
      </c>
      <c r="AA101" s="14"/>
      <c r="AB101" s="14">
        <f t="shared" ref="AB101:AB154" si="16">IF(V89&lt;4,0,ROUND(V89,0))</f>
        <v>0</v>
      </c>
      <c r="AC101" s="14"/>
      <c r="AD101" s="14"/>
    </row>
    <row r="102" spans="7:30" x14ac:dyDescent="0.25">
      <c r="G102" s="9">
        <v>26</v>
      </c>
      <c r="H102" s="10"/>
      <c r="I102" s="10">
        <v>6.3106310631063103</v>
      </c>
      <c r="J102" s="9"/>
      <c r="K102" s="9"/>
      <c r="L102" s="11"/>
      <c r="M102" s="11">
        <v>26</v>
      </c>
      <c r="N102" s="12"/>
      <c r="O102" s="12">
        <f t="shared" si="14"/>
        <v>6.090390039003899</v>
      </c>
      <c r="P102" s="11"/>
      <c r="Q102" s="11"/>
      <c r="R102" s="11"/>
      <c r="T102" s="13">
        <v>26</v>
      </c>
      <c r="U102" s="13"/>
      <c r="V102" s="13">
        <f t="shared" si="15"/>
        <v>5.1408711395322868</v>
      </c>
      <c r="W102" s="13"/>
      <c r="X102" s="13"/>
      <c r="Z102" s="14">
        <v>12</v>
      </c>
      <c r="AA102" s="14"/>
      <c r="AB102" s="14">
        <f t="shared" si="16"/>
        <v>0</v>
      </c>
      <c r="AC102" s="14"/>
      <c r="AD102" s="14"/>
    </row>
    <row r="103" spans="7:30" x14ac:dyDescent="0.25">
      <c r="G103" s="9">
        <v>27</v>
      </c>
      <c r="H103" s="10"/>
      <c r="I103" s="10">
        <v>58.955895589558899</v>
      </c>
      <c r="J103" s="9"/>
      <c r="K103" s="9"/>
      <c r="L103" s="11"/>
      <c r="M103" s="11">
        <v>27</v>
      </c>
      <c r="N103" s="12"/>
      <c r="O103" s="12">
        <f t="shared" si="14"/>
        <v>57.216696669666909</v>
      </c>
      <c r="P103" s="11"/>
      <c r="Q103" s="11"/>
      <c r="R103" s="11"/>
      <c r="T103" s="13">
        <v>27</v>
      </c>
      <c r="U103" s="13"/>
      <c r="V103" s="13">
        <f t="shared" si="15"/>
        <v>48.296359137053187</v>
      </c>
      <c r="W103" s="13"/>
      <c r="X103" s="13"/>
      <c r="Z103" s="14">
        <v>13</v>
      </c>
      <c r="AA103" s="14"/>
      <c r="AB103" s="14">
        <f t="shared" si="16"/>
        <v>0</v>
      </c>
      <c r="AC103" s="14"/>
      <c r="AD103" s="14"/>
    </row>
    <row r="104" spans="7:30" x14ac:dyDescent="0.25">
      <c r="G104" s="9">
        <v>28</v>
      </c>
      <c r="H104" s="10"/>
      <c r="I104" s="10">
        <v>14.9114911491149</v>
      </c>
      <c r="J104" s="9"/>
      <c r="K104" s="9"/>
      <c r="L104" s="11"/>
      <c r="M104" s="11">
        <v>28</v>
      </c>
      <c r="N104" s="12"/>
      <c r="O104" s="12">
        <f t="shared" si="14"/>
        <v>14.564053405340522</v>
      </c>
      <c r="P104" s="11"/>
      <c r="Q104" s="11"/>
      <c r="R104" s="11"/>
      <c r="T104" s="13">
        <v>28</v>
      </c>
      <c r="U104" s="13"/>
      <c r="V104" s="13">
        <f t="shared" si="15"/>
        <v>12.293452692952243</v>
      </c>
      <c r="W104" s="13"/>
      <c r="X104" s="13"/>
      <c r="Z104" s="14">
        <v>14</v>
      </c>
      <c r="AA104" s="14"/>
      <c r="AB104" s="14">
        <f t="shared" si="16"/>
        <v>0</v>
      </c>
      <c r="AC104" s="14"/>
      <c r="AD104" s="14"/>
    </row>
    <row r="105" spans="7:30" x14ac:dyDescent="0.25">
      <c r="G105" s="9">
        <v>29</v>
      </c>
      <c r="H105" s="10"/>
      <c r="I105" s="10">
        <v>53.855385538553797</v>
      </c>
      <c r="J105" s="9"/>
      <c r="K105" s="9"/>
      <c r="L105" s="11"/>
      <c r="M105" s="11">
        <v>29</v>
      </c>
      <c r="N105" s="12"/>
      <c r="O105" s="12">
        <f t="shared" si="14"/>
        <v>52.977542754275362</v>
      </c>
      <c r="P105" s="11"/>
      <c r="Q105" s="11"/>
      <c r="R105" s="11"/>
      <c r="T105" s="13">
        <v>29</v>
      </c>
      <c r="U105" s="13"/>
      <c r="V105" s="13">
        <f t="shared" si="15"/>
        <v>44.718108174453761</v>
      </c>
      <c r="W105" s="13"/>
      <c r="X105" s="13"/>
      <c r="Z105" s="14">
        <v>15</v>
      </c>
      <c r="AA105" s="14"/>
      <c r="AB105" s="14">
        <f>IF(V93&lt;4,0,ROUND(V93,0))</f>
        <v>4</v>
      </c>
      <c r="AC105" s="14"/>
      <c r="AD105" s="14"/>
    </row>
    <row r="106" spans="7:30" x14ac:dyDescent="0.25">
      <c r="G106" s="9">
        <v>30</v>
      </c>
      <c r="H106" s="10"/>
      <c r="I106" s="10">
        <v>1.2001200120012001</v>
      </c>
      <c r="J106" s="9"/>
      <c r="K106" s="9"/>
      <c r="L106" s="11"/>
      <c r="M106" s="11">
        <v>30</v>
      </c>
      <c r="N106" s="12"/>
      <c r="O106" s="12">
        <f t="shared" si="14"/>
        <v>1.1899189918991899</v>
      </c>
      <c r="P106" s="11"/>
      <c r="Q106" s="11"/>
      <c r="R106" s="11"/>
      <c r="T106" s="13">
        <v>30</v>
      </c>
      <c r="U106" s="13"/>
      <c r="V106" s="13">
        <f t="shared" si="15"/>
        <v>1.0044053278460288</v>
      </c>
      <c r="W106" s="13"/>
      <c r="X106" s="13"/>
      <c r="Z106" s="14">
        <v>16</v>
      </c>
      <c r="AA106" s="14"/>
      <c r="AB106" s="14">
        <f t="shared" si="16"/>
        <v>0</v>
      </c>
      <c r="AC106" s="14"/>
      <c r="AD106" s="14"/>
    </row>
    <row r="107" spans="7:30" x14ac:dyDescent="0.25">
      <c r="G107" s="9">
        <v>31</v>
      </c>
      <c r="H107" s="10"/>
      <c r="I107" s="10">
        <v>2.8002800280028</v>
      </c>
      <c r="J107" s="9"/>
      <c r="K107" s="9"/>
      <c r="L107" s="11"/>
      <c r="M107" s="11">
        <v>31</v>
      </c>
      <c r="N107" s="12"/>
      <c r="O107" s="12">
        <f t="shared" si="14"/>
        <v>2.8005600560055997</v>
      </c>
      <c r="P107" s="11"/>
      <c r="Q107" s="11"/>
      <c r="R107" s="11"/>
      <c r="T107" s="13">
        <v>31</v>
      </c>
      <c r="U107" s="13"/>
      <c r="V107" s="13">
        <f t="shared" si="15"/>
        <v>2.3639402853090234</v>
      </c>
      <c r="W107" s="13"/>
      <c r="X107" s="13"/>
      <c r="Z107" s="14">
        <v>17</v>
      </c>
      <c r="AA107" s="14"/>
      <c r="AB107" s="14">
        <f t="shared" si="16"/>
        <v>0</v>
      </c>
      <c r="AC107" s="14"/>
      <c r="AD107" s="14"/>
    </row>
    <row r="108" spans="7:30" x14ac:dyDescent="0.25">
      <c r="G108" s="9">
        <v>32</v>
      </c>
      <c r="H108" s="10"/>
      <c r="I108" s="10">
        <v>0</v>
      </c>
      <c r="J108" s="9"/>
      <c r="K108" s="9"/>
      <c r="L108" s="11"/>
      <c r="M108" s="11">
        <v>32</v>
      </c>
      <c r="N108" s="12"/>
      <c r="O108" s="12">
        <f t="shared" si="14"/>
        <v>0</v>
      </c>
      <c r="P108" s="11"/>
      <c r="Q108" s="11"/>
      <c r="R108" s="11"/>
      <c r="T108" s="13">
        <v>32</v>
      </c>
      <c r="U108" s="13"/>
      <c r="V108" s="13">
        <f t="shared" si="15"/>
        <v>0</v>
      </c>
      <c r="W108" s="13"/>
      <c r="X108" s="13"/>
      <c r="Z108" s="14">
        <v>18</v>
      </c>
      <c r="AA108" s="14"/>
      <c r="AB108" s="14">
        <f t="shared" si="16"/>
        <v>0</v>
      </c>
      <c r="AC108" s="14"/>
      <c r="AD108" s="14"/>
    </row>
    <row r="109" spans="7:30" x14ac:dyDescent="0.25">
      <c r="G109" s="9">
        <v>33</v>
      </c>
      <c r="H109" s="10"/>
      <c r="I109" s="10">
        <v>0</v>
      </c>
      <c r="J109" s="9"/>
      <c r="K109" s="9"/>
      <c r="L109" s="11"/>
      <c r="M109" s="11">
        <v>33</v>
      </c>
      <c r="N109" s="12"/>
      <c r="O109" s="12">
        <f t="shared" si="14"/>
        <v>0</v>
      </c>
      <c r="P109" s="11"/>
      <c r="Q109" s="11"/>
      <c r="R109" s="11"/>
      <c r="T109" s="13">
        <v>33</v>
      </c>
      <c r="U109" s="13"/>
      <c r="V109" s="13">
        <f t="shared" si="15"/>
        <v>0</v>
      </c>
      <c r="W109" s="13"/>
      <c r="X109" s="13"/>
      <c r="Z109" s="14">
        <v>19</v>
      </c>
      <c r="AA109" s="14"/>
      <c r="AB109" s="14">
        <f t="shared" si="16"/>
        <v>0</v>
      </c>
      <c r="AC109" s="14"/>
      <c r="AD109" s="14"/>
    </row>
    <row r="110" spans="7:30" x14ac:dyDescent="0.25">
      <c r="G110" s="9">
        <v>34</v>
      </c>
      <c r="H110" s="10"/>
      <c r="I110" s="10">
        <v>0</v>
      </c>
      <c r="J110" s="9"/>
      <c r="K110" s="9"/>
      <c r="L110" s="11"/>
      <c r="M110" s="11">
        <v>34</v>
      </c>
      <c r="N110" s="12"/>
      <c r="O110" s="12">
        <f t="shared" si="14"/>
        <v>0</v>
      </c>
      <c r="P110" s="11"/>
      <c r="Q110" s="11"/>
      <c r="R110" s="11"/>
      <c r="T110" s="13">
        <v>34</v>
      </c>
      <c r="U110" s="13"/>
      <c r="V110" s="13">
        <f t="shared" si="15"/>
        <v>0</v>
      </c>
      <c r="W110" s="13"/>
      <c r="X110" s="13"/>
      <c r="Z110" s="14">
        <v>20</v>
      </c>
      <c r="AA110" s="14"/>
      <c r="AB110" s="14">
        <f t="shared" si="16"/>
        <v>0</v>
      </c>
      <c r="AC110" s="14"/>
      <c r="AD110" s="14"/>
    </row>
    <row r="111" spans="7:30" x14ac:dyDescent="0.25">
      <c r="G111" s="9">
        <v>36</v>
      </c>
      <c r="H111" s="10"/>
      <c r="I111" s="10">
        <v>0.30003000300030003</v>
      </c>
      <c r="J111" s="9"/>
      <c r="K111" s="9"/>
      <c r="L111" s="11"/>
      <c r="M111" s="11">
        <v>36</v>
      </c>
      <c r="N111" s="12"/>
      <c r="O111" s="12">
        <f t="shared" si="14"/>
        <v>0.31656165616561655</v>
      </c>
      <c r="P111" s="11"/>
      <c r="Q111" s="11"/>
      <c r="R111" s="11"/>
      <c r="T111" s="13">
        <v>36</v>
      </c>
      <c r="U111" s="13"/>
      <c r="V111" s="13">
        <f t="shared" si="15"/>
        <v>0.26720828578173089</v>
      </c>
      <c r="W111" s="13"/>
      <c r="X111" s="13"/>
      <c r="Z111" s="14">
        <v>22</v>
      </c>
      <c r="AA111" s="14"/>
      <c r="AB111" s="14">
        <f t="shared" si="16"/>
        <v>0</v>
      </c>
      <c r="AC111" s="14"/>
      <c r="AD111" s="14"/>
    </row>
    <row r="112" spans="7:30" x14ac:dyDescent="0.25">
      <c r="G112" s="9">
        <v>37</v>
      </c>
      <c r="H112" s="10"/>
      <c r="I112" s="10">
        <v>2.7002700270026998</v>
      </c>
      <c r="J112" s="9"/>
      <c r="K112" s="9"/>
      <c r="L112" s="11"/>
      <c r="M112" s="11">
        <v>37</v>
      </c>
      <c r="N112" s="12"/>
      <c r="O112" s="12">
        <f t="shared" si="14"/>
        <v>2.8852385238523843</v>
      </c>
      <c r="P112" s="11"/>
      <c r="Q112" s="11"/>
      <c r="R112" s="11"/>
      <c r="T112" s="13">
        <v>37</v>
      </c>
      <c r="U112" s="13"/>
      <c r="V112" s="13">
        <f t="shared" si="15"/>
        <v>2.4354170033361906</v>
      </c>
      <c r="W112" s="13"/>
      <c r="X112" s="13"/>
      <c r="Z112" s="14">
        <v>24</v>
      </c>
      <c r="AA112" s="14"/>
      <c r="AB112" s="14">
        <f t="shared" si="16"/>
        <v>0</v>
      </c>
      <c r="AC112" s="14"/>
      <c r="AD112" s="14"/>
    </row>
    <row r="113" spans="7:30" x14ac:dyDescent="0.25">
      <c r="G113" s="9">
        <v>38</v>
      </c>
      <c r="H113" s="10"/>
      <c r="I113" s="10">
        <v>4.6004600460046001</v>
      </c>
      <c r="J113" s="9"/>
      <c r="K113" s="9"/>
      <c r="L113" s="11"/>
      <c r="M113" s="11">
        <v>38</v>
      </c>
      <c r="N113" s="12"/>
      <c r="O113" s="12">
        <f t="shared" si="14"/>
        <v>4.9809180918091807</v>
      </c>
      <c r="P113" s="11"/>
      <c r="Q113" s="11"/>
      <c r="R113" s="11"/>
      <c r="T113" s="13">
        <v>38</v>
      </c>
      <c r="U113" s="13"/>
      <c r="V113" s="13">
        <f t="shared" si="15"/>
        <v>4.2043708042619912</v>
      </c>
      <c r="W113" s="13"/>
      <c r="X113" s="13"/>
      <c r="Z113" s="14">
        <v>25</v>
      </c>
      <c r="AA113" s="14"/>
      <c r="AB113" s="14">
        <f t="shared" si="16"/>
        <v>0</v>
      </c>
      <c r="AC113" s="14"/>
      <c r="AD113" s="14"/>
    </row>
    <row r="114" spans="7:30" x14ac:dyDescent="0.25">
      <c r="G114" s="9">
        <v>39</v>
      </c>
      <c r="H114" s="10"/>
      <c r="I114" s="10">
        <v>23.122312231223098</v>
      </c>
      <c r="J114" s="9"/>
      <c r="K114" s="9"/>
      <c r="L114" s="11"/>
      <c r="M114" s="11">
        <v>39</v>
      </c>
      <c r="N114" s="12"/>
      <c r="O114" s="12">
        <f t="shared" si="14"/>
        <v>25.381362136213593</v>
      </c>
      <c r="P114" s="11"/>
      <c r="Q114" s="11"/>
      <c r="R114" s="11"/>
      <c r="T114" s="13">
        <v>39</v>
      </c>
      <c r="U114" s="13"/>
      <c r="V114" s="13">
        <f t="shared" si="15"/>
        <v>21.424294873143914</v>
      </c>
      <c r="W114" s="13"/>
      <c r="X114" s="13"/>
      <c r="Z114" s="14">
        <v>26</v>
      </c>
      <c r="AA114" s="14"/>
      <c r="AB114" s="14">
        <f t="shared" si="16"/>
        <v>5</v>
      </c>
      <c r="AC114" s="14"/>
      <c r="AD114" s="14"/>
    </row>
    <row r="115" spans="7:30" x14ac:dyDescent="0.25">
      <c r="G115" s="9">
        <v>40</v>
      </c>
      <c r="H115" s="10"/>
      <c r="I115" s="10">
        <v>3.0003000300029998</v>
      </c>
      <c r="J115" s="9"/>
      <c r="K115" s="9"/>
      <c r="L115" s="11"/>
      <c r="M115" s="11">
        <v>40</v>
      </c>
      <c r="N115" s="12"/>
      <c r="O115" s="12">
        <f t="shared" si="14"/>
        <v>3.3408340834083394</v>
      </c>
      <c r="P115" s="11"/>
      <c r="Q115" s="11"/>
      <c r="R115" s="11"/>
      <c r="T115" s="13">
        <v>40</v>
      </c>
      <c r="U115" s="13"/>
      <c r="V115" s="13">
        <f t="shared" si="15"/>
        <v>2.819983188493576</v>
      </c>
      <c r="W115" s="13"/>
      <c r="X115" s="13"/>
      <c r="Z115" s="14">
        <v>27</v>
      </c>
      <c r="AA115" s="14"/>
      <c r="AB115" s="14">
        <f>IF(V103&lt;4,0,ROUND(V103,0))</f>
        <v>48</v>
      </c>
      <c r="AC115" s="14"/>
      <c r="AD115" s="14"/>
    </row>
    <row r="116" spans="7:30" x14ac:dyDescent="0.25">
      <c r="G116" s="9">
        <v>41</v>
      </c>
      <c r="H116" s="10"/>
      <c r="I116" s="10">
        <v>60.556055605560502</v>
      </c>
      <c r="J116" s="9"/>
      <c r="K116" s="9"/>
      <c r="L116" s="11"/>
      <c r="M116" s="11">
        <v>41</v>
      </c>
      <c r="N116" s="12"/>
      <c r="O116" s="12">
        <f t="shared" si="14"/>
        <v>68.434398439843918</v>
      </c>
      <c r="P116" s="11"/>
      <c r="Q116" s="11"/>
      <c r="R116" s="11"/>
      <c r="T116" s="13">
        <v>41</v>
      </c>
      <c r="U116" s="13"/>
      <c r="V116" s="13">
        <f t="shared" si="15"/>
        <v>57.7651713006195</v>
      </c>
      <c r="W116" s="13"/>
      <c r="X116" s="13"/>
      <c r="Z116" s="14">
        <v>28</v>
      </c>
      <c r="AA116" s="14"/>
      <c r="AB116" s="14">
        <f>IF(V104&lt;4,0,ROUND(V104,0))</f>
        <v>12</v>
      </c>
      <c r="AC116" s="14"/>
      <c r="AD116" s="14"/>
    </row>
    <row r="117" spans="7:30" x14ac:dyDescent="0.25">
      <c r="G117" s="9">
        <v>42</v>
      </c>
      <c r="H117" s="10"/>
      <c r="I117" s="10">
        <v>11.9111911191119</v>
      </c>
      <c r="J117" s="9"/>
      <c r="K117" s="9"/>
      <c r="L117" s="11"/>
      <c r="M117" s="11">
        <v>42</v>
      </c>
      <c r="N117" s="12"/>
      <c r="O117" s="12">
        <f t="shared" si="14"/>
        <v>13.668091809180904</v>
      </c>
      <c r="P117" s="11"/>
      <c r="Q117" s="11"/>
      <c r="R117" s="11"/>
      <c r="T117" s="13">
        <v>42</v>
      </c>
      <c r="U117" s="13"/>
      <c r="V117" s="13">
        <f t="shared" si="15"/>
        <v>11.537175495214742</v>
      </c>
      <c r="W117" s="13"/>
      <c r="X117" s="13"/>
      <c r="Z117" s="14">
        <v>29</v>
      </c>
      <c r="AA117" s="14"/>
      <c r="AB117" s="14">
        <f t="shared" si="16"/>
        <v>45</v>
      </c>
      <c r="AC117" s="14"/>
      <c r="AD117" s="14"/>
    </row>
    <row r="118" spans="7:30" x14ac:dyDescent="0.25">
      <c r="G118" s="9">
        <v>43</v>
      </c>
      <c r="H118" s="10"/>
      <c r="I118" s="10">
        <v>78.677867786778606</v>
      </c>
      <c r="J118" s="9"/>
      <c r="K118" s="9"/>
      <c r="L118" s="11"/>
      <c r="M118" s="11">
        <v>43</v>
      </c>
      <c r="N118" s="12"/>
      <c r="O118" s="12">
        <f t="shared" si="14"/>
        <v>91.714790479047807</v>
      </c>
      <c r="P118" s="11"/>
      <c r="Q118" s="11"/>
      <c r="R118" s="11"/>
      <c r="T118" s="13">
        <v>43</v>
      </c>
      <c r="U118" s="13"/>
      <c r="V118" s="13">
        <f t="shared" si="15"/>
        <v>77.416046660798372</v>
      </c>
      <c r="W118" s="13"/>
      <c r="X118" s="13"/>
      <c r="Z118" s="14">
        <v>30</v>
      </c>
      <c r="AA118" s="14"/>
      <c r="AB118" s="14">
        <f t="shared" si="16"/>
        <v>0</v>
      </c>
      <c r="AC118" s="14"/>
      <c r="AD118" s="14"/>
    </row>
    <row r="119" spans="7:30" x14ac:dyDescent="0.25">
      <c r="G119" s="9">
        <v>44</v>
      </c>
      <c r="H119" s="10"/>
      <c r="I119" s="10">
        <v>100</v>
      </c>
      <c r="J119" s="9"/>
      <c r="K119" s="9"/>
      <c r="L119" s="11"/>
      <c r="M119" s="11">
        <v>44</v>
      </c>
      <c r="N119" s="12"/>
      <c r="O119" s="12">
        <f t="shared" si="14"/>
        <v>118.46999999999998</v>
      </c>
      <c r="P119" s="11"/>
      <c r="Q119" s="11"/>
      <c r="R119" s="11"/>
      <c r="T119" s="13">
        <v>44</v>
      </c>
      <c r="U119" s="13"/>
      <c r="V119" s="13">
        <f t="shared" si="15"/>
        <v>100</v>
      </c>
      <c r="W119" s="13"/>
      <c r="X119" s="13"/>
      <c r="Z119" s="14">
        <v>31</v>
      </c>
      <c r="AA119" s="14"/>
      <c r="AB119" s="14">
        <f t="shared" si="16"/>
        <v>0</v>
      </c>
      <c r="AC119" s="14"/>
      <c r="AD119" s="14"/>
    </row>
    <row r="120" spans="7:30" x14ac:dyDescent="0.25">
      <c r="G120" s="9">
        <v>45</v>
      </c>
      <c r="H120" s="10"/>
      <c r="I120" s="10">
        <v>3.5003500350035002</v>
      </c>
      <c r="J120" s="9"/>
      <c r="K120" s="9"/>
      <c r="L120" s="11"/>
      <c r="M120" s="11">
        <v>45</v>
      </c>
      <c r="N120" s="12"/>
      <c r="O120" s="12">
        <f t="shared" si="14"/>
        <v>4.2161716171617156</v>
      </c>
      <c r="P120" s="11"/>
      <c r="Q120" s="11"/>
      <c r="R120" s="11"/>
      <c r="T120" s="13">
        <v>45</v>
      </c>
      <c r="U120" s="13"/>
      <c r="V120" s="13">
        <f t="shared" si="15"/>
        <v>3.5588517068977095</v>
      </c>
      <c r="W120" s="13"/>
      <c r="X120" s="13"/>
      <c r="Z120" s="14">
        <v>32</v>
      </c>
      <c r="AA120" s="14"/>
      <c r="AB120" s="14">
        <f t="shared" si="16"/>
        <v>0</v>
      </c>
      <c r="AC120" s="14"/>
      <c r="AD120" s="14"/>
    </row>
    <row r="121" spans="7:30" x14ac:dyDescent="0.25">
      <c r="G121" s="9">
        <v>46</v>
      </c>
      <c r="H121" s="10"/>
      <c r="I121" s="10">
        <v>0.40004000400040002</v>
      </c>
      <c r="J121" s="9"/>
      <c r="K121" s="9"/>
      <c r="L121" s="11"/>
      <c r="M121" s="11">
        <v>46</v>
      </c>
      <c r="N121" s="12"/>
      <c r="O121" s="12">
        <f t="shared" si="14"/>
        <v>0.49008900890089002</v>
      </c>
      <c r="P121" s="11"/>
      <c r="Q121" s="11"/>
      <c r="R121" s="11"/>
      <c r="T121" s="13">
        <v>46</v>
      </c>
      <c r="U121" s="13"/>
      <c r="V121" s="13">
        <f t="shared" si="15"/>
        <v>0.41368195230935267</v>
      </c>
      <c r="W121" s="13"/>
      <c r="X121" s="13"/>
      <c r="Z121" s="14">
        <v>33</v>
      </c>
      <c r="AA121" s="14"/>
      <c r="AB121" s="14">
        <f t="shared" si="16"/>
        <v>0</v>
      </c>
      <c r="AC121" s="14"/>
      <c r="AD121" s="14"/>
    </row>
    <row r="122" spans="7:30" x14ac:dyDescent="0.25">
      <c r="G122" s="9">
        <v>47</v>
      </c>
      <c r="H122" s="10"/>
      <c r="I122" s="10">
        <v>0</v>
      </c>
      <c r="J122" s="9"/>
      <c r="K122" s="9"/>
      <c r="L122" s="11"/>
      <c r="M122" s="11">
        <v>47</v>
      </c>
      <c r="N122" s="12"/>
      <c r="O122" s="12">
        <f t="shared" si="14"/>
        <v>0</v>
      </c>
      <c r="P122" s="11"/>
      <c r="Q122" s="11"/>
      <c r="R122" s="11"/>
      <c r="T122" s="13">
        <v>47</v>
      </c>
      <c r="U122" s="13"/>
      <c r="V122" s="13">
        <f t="shared" si="15"/>
        <v>0</v>
      </c>
      <c r="W122" s="13"/>
      <c r="X122" s="13"/>
      <c r="Z122" s="14">
        <v>34</v>
      </c>
      <c r="AA122" s="14"/>
      <c r="AB122" s="14">
        <f t="shared" si="16"/>
        <v>0</v>
      </c>
      <c r="AC122" s="14"/>
      <c r="AD122" s="14"/>
    </row>
    <row r="123" spans="7:30" x14ac:dyDescent="0.25">
      <c r="G123" s="9">
        <v>48</v>
      </c>
      <c r="H123" s="10"/>
      <c r="I123" s="10">
        <v>0.1000100010001</v>
      </c>
      <c r="J123" s="9"/>
      <c r="K123" s="9"/>
      <c r="L123" s="11"/>
      <c r="M123" s="11">
        <v>48</v>
      </c>
      <c r="N123" s="12"/>
      <c r="O123" s="12">
        <f t="shared" si="14"/>
        <v>0.12688268826882687</v>
      </c>
      <c r="P123" s="11"/>
      <c r="Q123" s="11"/>
      <c r="R123" s="11"/>
      <c r="T123" s="13">
        <v>48</v>
      </c>
      <c r="U123" s="13"/>
      <c r="V123" s="13">
        <f t="shared" si="15"/>
        <v>0.10710111274485261</v>
      </c>
      <c r="W123" s="13"/>
      <c r="X123" s="13"/>
      <c r="Z123" s="14">
        <v>36</v>
      </c>
      <c r="AA123" s="14"/>
      <c r="AB123" s="14">
        <f t="shared" si="16"/>
        <v>0</v>
      </c>
      <c r="AC123" s="14"/>
      <c r="AD123" s="14"/>
    </row>
    <row r="124" spans="7:30" x14ac:dyDescent="0.25">
      <c r="G124" s="9">
        <v>49</v>
      </c>
      <c r="H124" s="10"/>
      <c r="I124" s="10">
        <v>0.50005000500050001</v>
      </c>
      <c r="J124" s="9"/>
      <c r="K124" s="9"/>
      <c r="L124" s="11"/>
      <c r="M124" s="11">
        <v>49</v>
      </c>
      <c r="N124" s="12"/>
      <c r="O124" s="12">
        <f t="shared" si="14"/>
        <v>0.64591459145914576</v>
      </c>
      <c r="P124" s="11"/>
      <c r="Q124" s="11"/>
      <c r="R124" s="11"/>
      <c r="T124" s="13">
        <v>49</v>
      </c>
      <c r="U124" s="13"/>
      <c r="V124" s="13">
        <f t="shared" si="15"/>
        <v>0.5452136333748171</v>
      </c>
      <c r="W124" s="13"/>
      <c r="X124" s="13"/>
      <c r="Z124" s="14">
        <v>37</v>
      </c>
      <c r="AA124" s="14"/>
      <c r="AB124" s="14">
        <f t="shared" si="16"/>
        <v>0</v>
      </c>
      <c r="AC124" s="14"/>
      <c r="AD124" s="14"/>
    </row>
    <row r="125" spans="7:30" x14ac:dyDescent="0.25">
      <c r="G125" s="9">
        <v>50</v>
      </c>
      <c r="H125" s="10"/>
      <c r="I125" s="10">
        <v>1.2001200120012001</v>
      </c>
      <c r="J125" s="9"/>
      <c r="K125" s="9"/>
      <c r="L125" s="11"/>
      <c r="M125" s="11">
        <v>50</v>
      </c>
      <c r="N125" s="12"/>
      <c r="O125" s="12">
        <f t="shared" si="14"/>
        <v>1.5787578757875786</v>
      </c>
      <c r="P125" s="11"/>
      <c r="Q125" s="11"/>
      <c r="R125" s="11"/>
      <c r="T125" s="13">
        <v>50</v>
      </c>
      <c r="U125" s="13"/>
      <c r="V125" s="13">
        <f t="shared" si="15"/>
        <v>1.3326225000317202</v>
      </c>
      <c r="W125" s="13"/>
      <c r="X125" s="13"/>
      <c r="Z125" s="14">
        <v>38</v>
      </c>
      <c r="AA125" s="14"/>
      <c r="AB125" s="14">
        <f t="shared" si="16"/>
        <v>4</v>
      </c>
      <c r="AC125" s="14"/>
      <c r="AD125" s="14"/>
    </row>
    <row r="126" spans="7:30" x14ac:dyDescent="0.25">
      <c r="G126" s="9">
        <v>51</v>
      </c>
      <c r="H126" s="10"/>
      <c r="I126" s="10">
        <v>0.80008000800080004</v>
      </c>
      <c r="J126" s="9"/>
      <c r="K126" s="9"/>
      <c r="L126" s="11"/>
      <c r="M126" s="11">
        <v>51</v>
      </c>
      <c r="N126" s="12"/>
      <c r="O126" s="12">
        <f t="shared" si="14"/>
        <v>1.0721872187218719</v>
      </c>
      <c r="P126" s="11"/>
      <c r="Q126" s="11"/>
      <c r="R126" s="11"/>
      <c r="T126" s="13">
        <v>51</v>
      </c>
      <c r="U126" s="13"/>
      <c r="V126" s="13">
        <f t="shared" si="15"/>
        <v>0.90502846182313845</v>
      </c>
      <c r="W126" s="13"/>
      <c r="X126" s="13"/>
      <c r="Z126" s="14">
        <v>39</v>
      </c>
      <c r="AA126" s="14"/>
      <c r="AB126" s="14">
        <f t="shared" si="16"/>
        <v>21</v>
      </c>
      <c r="AC126" s="14"/>
      <c r="AD126" s="14"/>
    </row>
    <row r="127" spans="7:30" x14ac:dyDescent="0.25">
      <c r="G127" s="9">
        <v>52</v>
      </c>
      <c r="H127" s="10"/>
      <c r="I127" s="10">
        <v>0.20002000200020001</v>
      </c>
      <c r="J127" s="9"/>
      <c r="K127" s="9"/>
      <c r="L127" s="11"/>
      <c r="M127" s="11">
        <v>52</v>
      </c>
      <c r="N127" s="12"/>
      <c r="O127" s="12">
        <f t="shared" si="14"/>
        <v>0.27312731273127311</v>
      </c>
      <c r="P127" s="11"/>
      <c r="Q127" s="11"/>
      <c r="R127" s="11"/>
      <c r="T127" s="13">
        <v>52</v>
      </c>
      <c r="U127" s="13"/>
      <c r="V127" s="13">
        <f t="shared" si="15"/>
        <v>0.23054554970142072</v>
      </c>
      <c r="W127" s="13"/>
      <c r="X127" s="13"/>
      <c r="Z127" s="14">
        <v>40</v>
      </c>
      <c r="AA127" s="14"/>
      <c r="AB127" s="14">
        <f t="shared" si="16"/>
        <v>0</v>
      </c>
      <c r="AC127" s="14"/>
      <c r="AD127" s="14"/>
    </row>
    <row r="128" spans="7:30" x14ac:dyDescent="0.25">
      <c r="G128" s="9">
        <v>53</v>
      </c>
      <c r="H128" s="10"/>
      <c r="I128" s="10">
        <v>2.5002500250024999</v>
      </c>
      <c r="J128" s="9"/>
      <c r="K128" s="9"/>
      <c r="L128" s="11"/>
      <c r="M128" s="11">
        <v>53</v>
      </c>
      <c r="N128" s="12"/>
      <c r="O128" s="12">
        <f t="shared" si="14"/>
        <v>3.4795979597959796</v>
      </c>
      <c r="P128" s="11"/>
      <c r="Q128" s="11"/>
      <c r="R128" s="11"/>
      <c r="T128" s="13">
        <v>53</v>
      </c>
      <c r="U128" s="13"/>
      <c r="V128" s="13">
        <f t="shared" si="15"/>
        <v>2.9371131592774371</v>
      </c>
      <c r="W128" s="13"/>
      <c r="X128" s="13"/>
      <c r="Z128" s="14">
        <v>41</v>
      </c>
      <c r="AA128" s="14"/>
      <c r="AB128" s="14">
        <f t="shared" si="16"/>
        <v>58</v>
      </c>
      <c r="AC128" s="14"/>
      <c r="AD128" s="14"/>
    </row>
    <row r="129" spans="7:30" x14ac:dyDescent="0.25">
      <c r="G129" s="9">
        <v>54</v>
      </c>
      <c r="H129" s="10"/>
      <c r="I129" s="10">
        <v>2.3002300230023001</v>
      </c>
      <c r="J129" s="9"/>
      <c r="K129" s="9"/>
      <c r="L129" s="11"/>
      <c r="M129" s="11">
        <v>54</v>
      </c>
      <c r="N129" s="12"/>
      <c r="O129" s="12">
        <f t="shared" si="14"/>
        <v>3.263336333633363</v>
      </c>
      <c r="P129" s="11"/>
      <c r="Q129" s="11"/>
      <c r="R129" s="11"/>
      <c r="T129" s="13">
        <v>54</v>
      </c>
      <c r="U129" s="13"/>
      <c r="V129" s="13">
        <f t="shared" si="15"/>
        <v>2.7545676826482346</v>
      </c>
      <c r="W129" s="13"/>
      <c r="X129" s="13"/>
      <c r="Z129" s="14">
        <v>42</v>
      </c>
      <c r="AA129" s="14"/>
      <c r="AB129" s="14">
        <f t="shared" si="16"/>
        <v>12</v>
      </c>
      <c r="AC129" s="14"/>
      <c r="AD129" s="14"/>
    </row>
    <row r="130" spans="7:30" x14ac:dyDescent="0.25">
      <c r="G130" s="9">
        <v>55</v>
      </c>
      <c r="H130" s="10"/>
      <c r="I130" s="10">
        <v>3.0003000300029998</v>
      </c>
      <c r="J130" s="9"/>
      <c r="K130" s="9"/>
      <c r="L130" s="11"/>
      <c r="M130" s="11">
        <v>55</v>
      </c>
      <c r="N130" s="12"/>
      <c r="O130" s="12">
        <f t="shared" si="14"/>
        <v>4.3399339933993391</v>
      </c>
      <c r="P130" s="11"/>
      <c r="Q130" s="11"/>
      <c r="R130" s="11"/>
      <c r="T130" s="13">
        <v>55</v>
      </c>
      <c r="U130" s="13"/>
      <c r="V130" s="13">
        <f t="shared" si="15"/>
        <v>3.6633189781373678</v>
      </c>
      <c r="W130" s="13"/>
      <c r="X130" s="13"/>
      <c r="Z130" s="14">
        <v>43</v>
      </c>
      <c r="AA130" s="14"/>
      <c r="AB130" s="14">
        <f t="shared" si="16"/>
        <v>77</v>
      </c>
      <c r="AC130" s="14"/>
      <c r="AD130" s="14"/>
    </row>
    <row r="131" spans="7:30" x14ac:dyDescent="0.25">
      <c r="G131" s="9">
        <v>56</v>
      </c>
      <c r="H131" s="10"/>
      <c r="I131" s="10">
        <v>0.40004000400040002</v>
      </c>
      <c r="J131" s="9"/>
      <c r="K131" s="9"/>
      <c r="L131" s="11"/>
      <c r="M131" s="11">
        <v>56</v>
      </c>
      <c r="N131" s="12"/>
      <c r="O131" s="12">
        <f t="shared" si="14"/>
        <v>0.59009900990098996</v>
      </c>
      <c r="P131" s="11"/>
      <c r="Q131" s="11"/>
      <c r="R131" s="11"/>
      <c r="T131" s="13">
        <v>56</v>
      </c>
      <c r="U131" s="13"/>
      <c r="V131" s="13">
        <f t="shared" si="15"/>
        <v>0.49809994927069307</v>
      </c>
      <c r="W131" s="13"/>
      <c r="X131" s="13"/>
      <c r="Z131" s="14">
        <v>44</v>
      </c>
      <c r="AA131" s="14"/>
      <c r="AB131" s="14">
        <f t="shared" si="16"/>
        <v>100</v>
      </c>
      <c r="AC131" s="14"/>
      <c r="AD131" s="14"/>
    </row>
    <row r="132" spans="7:30" x14ac:dyDescent="0.25">
      <c r="G132" s="9">
        <v>57</v>
      </c>
      <c r="H132" s="10"/>
      <c r="I132" s="10">
        <v>25.8225822582258</v>
      </c>
      <c r="J132" s="9"/>
      <c r="K132" s="9"/>
      <c r="L132" s="11"/>
      <c r="M132" s="11">
        <v>57</v>
      </c>
      <c r="N132" s="12"/>
      <c r="O132" s="12">
        <f t="shared" si="14"/>
        <v>38.850075007500713</v>
      </c>
      <c r="P132" s="11"/>
      <c r="Q132" s="11"/>
      <c r="R132" s="11"/>
      <c r="T132" s="13">
        <v>57</v>
      </c>
      <c r="U132" s="13"/>
      <c r="V132" s="13">
        <f t="shared" si="15"/>
        <v>32.793175493796504</v>
      </c>
      <c r="W132" s="13"/>
      <c r="X132" s="13"/>
      <c r="Z132" s="14">
        <v>45</v>
      </c>
      <c r="AA132" s="14"/>
      <c r="AB132" s="14">
        <f t="shared" si="16"/>
        <v>0</v>
      </c>
      <c r="AC132" s="14"/>
      <c r="AD132" s="14"/>
    </row>
    <row r="133" spans="7:30" x14ac:dyDescent="0.25">
      <c r="G133" s="9">
        <v>58</v>
      </c>
      <c r="H133" s="10"/>
      <c r="I133" s="10">
        <v>1.1001100110011</v>
      </c>
      <c r="J133" s="9"/>
      <c r="K133" s="9"/>
      <c r="L133" s="11"/>
      <c r="M133" s="11">
        <v>58</v>
      </c>
      <c r="N133" s="12"/>
      <c r="O133" s="12">
        <f t="shared" si="14"/>
        <v>1.688338833883388</v>
      </c>
      <c r="P133" s="11"/>
      <c r="Q133" s="11"/>
      <c r="R133" s="11"/>
      <c r="T133" s="13">
        <v>58</v>
      </c>
      <c r="U133" s="13"/>
      <c r="V133" s="13">
        <f t="shared" si="15"/>
        <v>1.4251192993022606</v>
      </c>
      <c r="W133" s="13"/>
      <c r="X133" s="13"/>
      <c r="Z133" s="14">
        <v>46</v>
      </c>
      <c r="AA133" s="14"/>
      <c r="AB133" s="14">
        <f t="shared" si="16"/>
        <v>0</v>
      </c>
      <c r="AC133" s="14"/>
      <c r="AD133" s="14"/>
    </row>
    <row r="134" spans="7:30" x14ac:dyDescent="0.25">
      <c r="G134" s="9">
        <v>59</v>
      </c>
      <c r="H134" s="10"/>
      <c r="I134" s="10">
        <v>0</v>
      </c>
      <c r="J134" s="9"/>
      <c r="K134" s="9"/>
      <c r="L134" s="11"/>
      <c r="M134" s="11">
        <v>59</v>
      </c>
      <c r="N134" s="12"/>
      <c r="O134" s="12">
        <f t="shared" si="14"/>
        <v>0</v>
      </c>
      <c r="P134" s="11"/>
      <c r="Q134" s="11"/>
      <c r="R134" s="11"/>
      <c r="T134" s="13">
        <v>59</v>
      </c>
      <c r="U134" s="13"/>
      <c r="V134" s="13">
        <f t="shared" si="15"/>
        <v>0</v>
      </c>
      <c r="W134" s="13"/>
      <c r="X134" s="13"/>
      <c r="Z134" s="14">
        <v>47</v>
      </c>
      <c r="AA134" s="14"/>
      <c r="AB134" s="14">
        <f t="shared" si="16"/>
        <v>0</v>
      </c>
      <c r="AC134" s="14"/>
      <c r="AD134" s="14"/>
    </row>
    <row r="135" spans="7:30" x14ac:dyDescent="0.25">
      <c r="G135" s="9">
        <v>66</v>
      </c>
      <c r="H135" s="10"/>
      <c r="I135" s="10">
        <v>0</v>
      </c>
      <c r="J135" s="9"/>
      <c r="K135" s="9"/>
      <c r="L135" s="11"/>
      <c r="M135" s="11">
        <v>66</v>
      </c>
      <c r="N135" s="12"/>
      <c r="O135" s="12">
        <f t="shared" si="14"/>
        <v>0</v>
      </c>
      <c r="P135" s="11"/>
      <c r="Q135" s="11"/>
      <c r="R135" s="11"/>
      <c r="T135" s="13">
        <v>66</v>
      </c>
      <c r="U135" s="13"/>
      <c r="V135" s="13">
        <f t="shared" si="15"/>
        <v>0</v>
      </c>
      <c r="W135" s="13"/>
      <c r="X135" s="13"/>
      <c r="Z135" s="14">
        <v>48</v>
      </c>
      <c r="AA135" s="14"/>
      <c r="AB135" s="14">
        <f t="shared" si="16"/>
        <v>0</v>
      </c>
      <c r="AC135" s="14"/>
      <c r="AD135" s="14"/>
    </row>
    <row r="136" spans="7:30" x14ac:dyDescent="0.25">
      <c r="G136" s="9">
        <v>67</v>
      </c>
      <c r="H136" s="10"/>
      <c r="I136" s="10">
        <v>0</v>
      </c>
      <c r="J136" s="9"/>
      <c r="K136" s="9"/>
      <c r="L136" s="11"/>
      <c r="M136" s="11">
        <v>67</v>
      </c>
      <c r="N136" s="12"/>
      <c r="O136" s="12">
        <f t="shared" si="14"/>
        <v>0</v>
      </c>
      <c r="P136" s="11"/>
      <c r="Q136" s="11"/>
      <c r="R136" s="11"/>
      <c r="T136" s="13">
        <v>67</v>
      </c>
      <c r="U136" s="13"/>
      <c r="V136" s="13">
        <f t="shared" si="15"/>
        <v>0</v>
      </c>
      <c r="W136" s="13"/>
      <c r="X136" s="13"/>
      <c r="Z136" s="14">
        <v>49</v>
      </c>
      <c r="AA136" s="14"/>
      <c r="AB136" s="14">
        <f t="shared" si="16"/>
        <v>0</v>
      </c>
      <c r="AC136" s="14"/>
      <c r="AD136" s="14"/>
    </row>
    <row r="137" spans="7:30" x14ac:dyDescent="0.25">
      <c r="G137" s="9">
        <v>68</v>
      </c>
      <c r="H137" s="10"/>
      <c r="I137" s="10">
        <v>0</v>
      </c>
      <c r="J137" s="9"/>
      <c r="K137" s="9"/>
      <c r="L137" s="11"/>
      <c r="M137" s="11">
        <v>68</v>
      </c>
      <c r="N137" s="12"/>
      <c r="O137" s="12">
        <f t="shared" si="14"/>
        <v>0</v>
      </c>
      <c r="P137" s="11"/>
      <c r="Q137" s="11"/>
      <c r="R137" s="11"/>
      <c r="T137" s="13">
        <v>68</v>
      </c>
      <c r="U137" s="13"/>
      <c r="V137" s="13">
        <f t="shared" si="15"/>
        <v>0</v>
      </c>
      <c r="W137" s="13"/>
      <c r="X137" s="13"/>
      <c r="Z137" s="14">
        <v>50</v>
      </c>
      <c r="AA137" s="14"/>
      <c r="AB137" s="14">
        <f t="shared" si="16"/>
        <v>0</v>
      </c>
      <c r="AC137" s="14"/>
      <c r="AD137" s="14"/>
    </row>
    <row r="138" spans="7:30" x14ac:dyDescent="0.25">
      <c r="G138" s="9">
        <v>69</v>
      </c>
      <c r="H138" s="10"/>
      <c r="I138" s="10">
        <v>0</v>
      </c>
      <c r="J138" s="9"/>
      <c r="K138" s="9"/>
      <c r="L138" s="11"/>
      <c r="M138" s="11">
        <v>69</v>
      </c>
      <c r="N138" s="12"/>
      <c r="O138" s="12">
        <f t="shared" si="14"/>
        <v>0</v>
      </c>
      <c r="P138" s="11"/>
      <c r="Q138" s="11"/>
      <c r="R138" s="11"/>
      <c r="T138" s="13">
        <v>69</v>
      </c>
      <c r="U138" s="13"/>
      <c r="V138" s="13">
        <f t="shared" si="15"/>
        <v>0</v>
      </c>
      <c r="W138" s="13"/>
      <c r="X138" s="13"/>
      <c r="Z138" s="14">
        <v>51</v>
      </c>
      <c r="AA138" s="14"/>
      <c r="AB138" s="14">
        <f t="shared" si="16"/>
        <v>0</v>
      </c>
      <c r="AC138" s="14"/>
      <c r="AD138" s="14"/>
    </row>
    <row r="139" spans="7:30" x14ac:dyDescent="0.25">
      <c r="G139" s="9">
        <v>70</v>
      </c>
      <c r="H139" s="10"/>
      <c r="I139" s="10">
        <v>0</v>
      </c>
      <c r="J139" s="9"/>
      <c r="K139" s="9"/>
      <c r="L139" s="11"/>
      <c r="M139" s="11">
        <v>70</v>
      </c>
      <c r="N139" s="12"/>
      <c r="O139" s="12">
        <f t="shared" si="14"/>
        <v>0</v>
      </c>
      <c r="P139" s="11"/>
      <c r="Q139" s="11"/>
      <c r="R139" s="11"/>
      <c r="T139" s="13">
        <v>70</v>
      </c>
      <c r="U139" s="13"/>
      <c r="V139" s="13">
        <f t="shared" si="15"/>
        <v>0</v>
      </c>
      <c r="W139" s="13"/>
      <c r="X139" s="13"/>
      <c r="Z139" s="14">
        <v>52</v>
      </c>
      <c r="AA139" s="14"/>
      <c r="AB139" s="14">
        <f t="shared" si="16"/>
        <v>0</v>
      </c>
      <c r="AC139" s="14"/>
      <c r="AD139" s="14"/>
    </row>
    <row r="140" spans="7:30" x14ac:dyDescent="0.25">
      <c r="G140" s="9">
        <v>71</v>
      </c>
      <c r="H140" s="10"/>
      <c r="I140" s="10">
        <v>0</v>
      </c>
      <c r="J140" s="9"/>
      <c r="K140" s="9"/>
      <c r="L140" s="11"/>
      <c r="M140" s="11">
        <v>71</v>
      </c>
      <c r="N140" s="12"/>
      <c r="O140" s="12">
        <f t="shared" si="14"/>
        <v>0</v>
      </c>
      <c r="P140" s="11"/>
      <c r="Q140" s="11"/>
      <c r="R140" s="11"/>
      <c r="T140" s="13">
        <v>71</v>
      </c>
      <c r="U140" s="13"/>
      <c r="V140" s="13">
        <f t="shared" si="15"/>
        <v>0</v>
      </c>
      <c r="W140" s="13"/>
      <c r="X140" s="13"/>
      <c r="Z140" s="14">
        <v>53</v>
      </c>
      <c r="AA140" s="14"/>
      <c r="AB140" s="14">
        <f t="shared" si="16"/>
        <v>0</v>
      </c>
      <c r="AC140" s="14"/>
      <c r="AD140" s="14"/>
    </row>
    <row r="141" spans="7:30" x14ac:dyDescent="0.25">
      <c r="G141" s="9">
        <v>72</v>
      </c>
      <c r="H141" s="10"/>
      <c r="I141" s="10">
        <v>0</v>
      </c>
      <c r="J141" s="9"/>
      <c r="K141" s="9"/>
      <c r="L141" s="11"/>
      <c r="M141" s="11">
        <v>72</v>
      </c>
      <c r="N141" s="12"/>
      <c r="O141" s="12">
        <f t="shared" si="14"/>
        <v>0</v>
      </c>
      <c r="P141" s="11"/>
      <c r="Q141" s="11"/>
      <c r="R141" s="11"/>
      <c r="T141" s="13">
        <v>72</v>
      </c>
      <c r="U141" s="13"/>
      <c r="V141" s="13">
        <f t="shared" si="15"/>
        <v>0</v>
      </c>
      <c r="W141" s="13"/>
      <c r="X141" s="13"/>
      <c r="Z141" s="14">
        <v>54</v>
      </c>
      <c r="AA141" s="14"/>
      <c r="AB141" s="14">
        <f t="shared" si="16"/>
        <v>0</v>
      </c>
      <c r="AC141" s="14"/>
      <c r="AD141" s="14"/>
    </row>
    <row r="142" spans="7:30" x14ac:dyDescent="0.25">
      <c r="G142" s="9">
        <v>73</v>
      </c>
      <c r="H142" s="10"/>
      <c r="I142" s="10">
        <v>0.1000100010001</v>
      </c>
      <c r="J142" s="9"/>
      <c r="K142" s="9"/>
      <c r="L142" s="11"/>
      <c r="M142" s="11">
        <v>73</v>
      </c>
      <c r="N142" s="12"/>
      <c r="O142" s="12">
        <f>I142*$AA88</f>
        <v>0.20839083908390837</v>
      </c>
      <c r="P142" s="11"/>
      <c r="Q142" s="11"/>
      <c r="R142" s="11"/>
      <c r="T142" s="13">
        <v>73</v>
      </c>
      <c r="U142" s="13"/>
      <c r="V142" s="13">
        <f t="shared" si="15"/>
        <v>0.17590178026834505</v>
      </c>
      <c r="W142" s="13"/>
      <c r="X142" s="13"/>
      <c r="Z142" s="14">
        <v>55</v>
      </c>
      <c r="AA142" s="14"/>
      <c r="AB142" s="14">
        <f t="shared" si="16"/>
        <v>0</v>
      </c>
      <c r="AC142" s="14"/>
      <c r="AD142" s="14"/>
    </row>
    <row r="143" spans="7:30" x14ac:dyDescent="0.25">
      <c r="Z143" s="14">
        <v>56</v>
      </c>
      <c r="AA143" s="14"/>
      <c r="AB143" s="14">
        <f t="shared" si="16"/>
        <v>0</v>
      </c>
      <c r="AC143" s="14"/>
      <c r="AD143" s="14"/>
    </row>
    <row r="144" spans="7:30" x14ac:dyDescent="0.25">
      <c r="Z144" s="14">
        <v>57</v>
      </c>
      <c r="AA144" s="14"/>
      <c r="AB144" s="14">
        <f>IF(V132&lt;4,0,ROUND(V132,0))</f>
        <v>33</v>
      </c>
      <c r="AC144" s="14"/>
      <c r="AD144" s="14"/>
    </row>
    <row r="145" spans="26:30" x14ac:dyDescent="0.25">
      <c r="Z145" s="14">
        <v>58</v>
      </c>
      <c r="AA145" s="14"/>
      <c r="AB145" s="14">
        <f t="shared" si="16"/>
        <v>0</v>
      </c>
      <c r="AC145" s="14"/>
      <c r="AD145" s="14"/>
    </row>
    <row r="146" spans="26:30" x14ac:dyDescent="0.25">
      <c r="Z146" s="14">
        <v>59</v>
      </c>
      <c r="AA146" s="14"/>
      <c r="AB146" s="14">
        <f t="shared" si="16"/>
        <v>0</v>
      </c>
      <c r="AC146" s="14"/>
      <c r="AD146" s="14"/>
    </row>
    <row r="147" spans="26:30" x14ac:dyDescent="0.25">
      <c r="Z147" s="14">
        <v>66</v>
      </c>
      <c r="AA147" s="14"/>
      <c r="AB147" s="14">
        <f t="shared" si="16"/>
        <v>0</v>
      </c>
      <c r="AC147" s="14"/>
      <c r="AD147" s="14"/>
    </row>
    <row r="148" spans="26:30" x14ac:dyDescent="0.25">
      <c r="Z148" s="14">
        <v>67</v>
      </c>
      <c r="AA148" s="14"/>
      <c r="AB148" s="14">
        <f t="shared" si="16"/>
        <v>0</v>
      </c>
      <c r="AC148" s="14"/>
      <c r="AD148" s="14"/>
    </row>
    <row r="149" spans="26:30" x14ac:dyDescent="0.25">
      <c r="Z149" s="14">
        <v>68</v>
      </c>
      <c r="AA149" s="14"/>
      <c r="AB149" s="14">
        <f t="shared" si="16"/>
        <v>0</v>
      </c>
      <c r="AC149" s="14"/>
      <c r="AD149" s="14"/>
    </row>
    <row r="150" spans="26:30" x14ac:dyDescent="0.25">
      <c r="Z150" s="14">
        <v>69</v>
      </c>
      <c r="AA150" s="14"/>
      <c r="AB150" s="14">
        <f t="shared" si="16"/>
        <v>0</v>
      </c>
      <c r="AC150" s="14"/>
      <c r="AD150" s="14"/>
    </row>
    <row r="151" spans="26:30" x14ac:dyDescent="0.25">
      <c r="Z151" s="14">
        <v>70</v>
      </c>
      <c r="AA151" s="14"/>
      <c r="AB151" s="14">
        <f t="shared" si="16"/>
        <v>0</v>
      </c>
      <c r="AC151" s="14"/>
      <c r="AD151" s="14"/>
    </row>
    <row r="152" spans="26:30" x14ac:dyDescent="0.25">
      <c r="Z152" s="14">
        <v>71</v>
      </c>
      <c r="AA152" s="14"/>
      <c r="AB152" s="14">
        <f t="shared" si="16"/>
        <v>0</v>
      </c>
      <c r="AC152" s="14"/>
      <c r="AD152" s="14"/>
    </row>
    <row r="153" spans="26:30" x14ac:dyDescent="0.25">
      <c r="Z153" s="14">
        <v>72</v>
      </c>
      <c r="AA153" s="14"/>
      <c r="AB153" s="14">
        <f t="shared" si="16"/>
        <v>0</v>
      </c>
      <c r="AC153" s="14"/>
      <c r="AD153" s="14"/>
    </row>
    <row r="154" spans="26:30" x14ac:dyDescent="0.25">
      <c r="Z154" s="14">
        <v>73</v>
      </c>
      <c r="AA154" s="14"/>
      <c r="AB154" s="14">
        <f t="shared" si="16"/>
        <v>0</v>
      </c>
      <c r="AC154" s="14"/>
      <c r="AD154" s="1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Lane Lee</cp:lastModifiedBy>
  <dcterms:created xsi:type="dcterms:W3CDTF">2015-06-05T18:17:20Z</dcterms:created>
  <dcterms:modified xsi:type="dcterms:W3CDTF">2022-02-23T18:13:34Z</dcterms:modified>
</cp:coreProperties>
</file>