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Documentation/"/>
    </mc:Choice>
  </mc:AlternateContent>
  <xr:revisionPtr revIDLastSave="83" documentId="13_ncr:1_{4E9C3DC8-730E-4252-99E4-88B093BCAD8A}" xr6:coauthVersionLast="47" xr6:coauthVersionMax="47" xr10:uidLastSave="{045C10E9-E199-4F7E-B11E-D4CB2461FB22}"/>
  <bookViews>
    <workbookView xWindow="21435" yWindow="1080" windowWidth="2749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54" i="1"/>
  <c r="Q13" i="1"/>
  <c r="Q14" i="1"/>
  <c r="Q15" i="1"/>
  <c r="Q16" i="1"/>
  <c r="Q17" i="1"/>
  <c r="Q18" i="1"/>
  <c r="Q19" i="1"/>
  <c r="Q12" i="1"/>
  <c r="D53" i="1"/>
  <c r="E53" i="1"/>
  <c r="F53" i="1"/>
  <c r="G53" i="1"/>
  <c r="H53" i="1"/>
  <c r="I53" i="1"/>
  <c r="J53" i="1"/>
  <c r="K53" i="1"/>
  <c r="L53" i="1"/>
  <c r="M53" i="1"/>
  <c r="N53" i="1"/>
  <c r="C53" i="1"/>
  <c r="D35" i="1"/>
  <c r="E35" i="1"/>
  <c r="F35" i="1"/>
  <c r="G35" i="1"/>
  <c r="H35" i="1"/>
  <c r="I35" i="1"/>
  <c r="J35" i="1"/>
  <c r="K35" i="1"/>
  <c r="L35" i="1"/>
  <c r="M35" i="1"/>
  <c r="N35" i="1"/>
  <c r="C35" i="1"/>
  <c r="D27" i="1"/>
  <c r="E27" i="1"/>
  <c r="F27" i="1"/>
  <c r="G27" i="1"/>
  <c r="H27" i="1"/>
  <c r="I27" i="1"/>
  <c r="J27" i="1"/>
  <c r="K27" i="1"/>
  <c r="L27" i="1"/>
  <c r="M27" i="1"/>
  <c r="N27" i="1"/>
  <c r="C27" i="1"/>
  <c r="C28" i="1"/>
  <c r="D28" i="1"/>
  <c r="E28" i="1"/>
  <c r="F28" i="1"/>
  <c r="G28" i="1"/>
  <c r="H28" i="1"/>
  <c r="I28" i="1"/>
  <c r="J28" i="1"/>
  <c r="K28" i="1"/>
  <c r="L28" i="1"/>
  <c r="M28" i="1"/>
  <c r="N28" i="1"/>
  <c r="J36" i="1"/>
  <c r="E36" i="1"/>
  <c r="D36" i="1"/>
  <c r="C36" i="1"/>
  <c r="C42" i="1" l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<sst xmlns="http://schemas.openxmlformats.org/spreadsheetml/2006/main" count="76" uniqueCount="42">
  <si>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</si>
  <si>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</si>
  <si>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</si>
  <si>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</si>
  <si>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</si>
  <si>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</si>
  <si>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</si>
  <si>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</si>
  <si>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</si>
  <si>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</si>
  <si>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</si>
  <si>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</si>
  <si>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</si>
  <si>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</si>
  <si>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</si>
  <si>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</si>
  <si>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</si>
  <si>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</si>
  <si>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</si>
  <si>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</si>
  <si>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</si>
  <si>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</si>
  <si>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</si>
  <si>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</si>
  <si>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</si>
  <si>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</si>
  <si>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</si>
  <si>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</si>
  <si>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</si>
  <si>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</si>
  <si>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</si>
  <si>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</si>
  <si>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</si>
  <si>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</si>
  <si>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</si>
  <si>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</si>
  <si>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</si>
  <si>
    <t>See yellow highlighted table at end.</t>
  </si>
  <si>
    <t>The below table(s) were manually populated from the above table.</t>
  </si>
  <si>
    <t>Relationship used:</t>
  </si>
  <si>
    <t>Below represents the MadixKo equation used:</t>
  </si>
  <si>
    <r>
      <t>(C</t>
    </r>
    <r>
      <rPr>
        <vertAlign val="superscript"/>
        <sz val="15"/>
        <color theme="1"/>
        <rFont val="Calibri"/>
        <family val="2"/>
        <scheme val="minor"/>
      </rPr>
      <t xml:space="preserve">-1  </t>
    </r>
    <r>
      <rPr>
        <sz val="15"/>
        <color theme="1"/>
        <rFont val="Calibri"/>
        <family val="2"/>
        <scheme val="minor"/>
      </rPr>
      <t xml:space="preserve">* Concentration = Signal) </t>
    </r>
    <r>
      <rPr>
        <u/>
        <sz val="15"/>
        <color theme="1"/>
        <rFont val="Calibri"/>
        <family val="2"/>
        <scheme val="minor"/>
      </rPr>
      <t>or</t>
    </r>
    <r>
      <rPr>
        <sz val="15"/>
        <color theme="1"/>
        <rFont val="Calibri"/>
        <family val="2"/>
        <scheme val="minor"/>
      </rPr>
      <t xml:space="preserve"> (Signal * C = Concentration)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</si>
</sst>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16</xdr:col>
      <xdr:colOff>19050</xdr:colOff>
      <xdr:row>65</xdr:row>
      <xdr:rowOff>85725</xdr:rowOff>
    </xdr:from>
    <xdr:to>
      <xdr:col>19</xdr:col>
      <xdr:colOff>1648520</xdr:colOff>
      <xdr:row>74</xdr:row>
      <xdr:rowOff>19280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65D47C-52FE-425F-BA74-97C7E155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10734675"/>
          <a:ext cx="4982270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topLeftCell="E56" zoomScaleNormal="100" workbookViewId="0">
      <selection activeCell="N76" sqref="N76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23.85546875" bestFit="1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2" spans="1:20" x14ac:dyDescent="0.25">
      <c r="A2" s="38" t="s">
        <v>37</v>
      </c>
      <c r="B2" s="38"/>
      <c r="C2" s="38"/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tr">
        <f>$B12</f>
        <v>methyl formate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tr">
        <f t="shared" ref="Q13:Q19" si="1">$B13</f>
        <v>methanol-OD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tr">
        <f t="shared" si="1"/>
        <v>methanol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tr">
        <f t="shared" si="1"/>
        <v>methane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tr">
        <f t="shared" si="1"/>
        <v>carbon monoxide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tr">
        <f t="shared" si="1"/>
        <v>formaldehyde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tr">
        <f t="shared" si="1"/>
        <v>carbon dioxide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0" t="str">
        <f t="shared" si="1"/>
        <v>water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f>C$11</f>
        <v>60</v>
      </c>
      <c r="D27" s="8">
        <f t="shared" ref="D27:N27" si="2">D$11</f>
        <v>44</v>
      </c>
      <c r="E27" s="8">
        <f t="shared" si="2"/>
        <v>33</v>
      </c>
      <c r="F27" s="8">
        <f t="shared" si="2"/>
        <v>32</v>
      </c>
      <c r="G27" s="8">
        <f t="shared" si="2"/>
        <v>31</v>
      </c>
      <c r="H27" s="8">
        <f t="shared" si="2"/>
        <v>30</v>
      </c>
      <c r="I27" s="8">
        <f t="shared" si="2"/>
        <v>29</v>
      </c>
      <c r="J27" s="8">
        <f t="shared" si="2"/>
        <v>28</v>
      </c>
      <c r="K27" s="8">
        <f t="shared" si="2"/>
        <v>18</v>
      </c>
      <c r="L27" s="8">
        <f t="shared" si="2"/>
        <v>16</v>
      </c>
      <c r="M27" s="8">
        <f t="shared" si="2"/>
        <v>15</v>
      </c>
      <c r="N27" s="8">
        <f t="shared" si="2"/>
        <v>14</v>
      </c>
      <c r="O27" s="16"/>
    </row>
    <row r="28" spans="2:19" x14ac:dyDescent="0.25">
      <c r="B28" s="17" t="s">
        <v>15</v>
      </c>
      <c r="C28" s="6">
        <f>IF(C27&lt;30,1,10^((30-C11)/155))</f>
        <v>0.640400427119728</v>
      </c>
      <c r="D28" s="6">
        <f t="shared" ref="D28:N28" si="3">IF(D27&lt;30,1,10^((30-D11)/155))</f>
        <v>0.81222699470800896</v>
      </c>
      <c r="E28" s="6">
        <f t="shared" si="3"/>
        <v>0.95641231880567645</v>
      </c>
      <c r="F28" s="6">
        <f t="shared" si="3"/>
        <v>0.9707262508693274</v>
      </c>
      <c r="G28" s="6">
        <f t="shared" si="3"/>
        <v>0.98525440921080254</v>
      </c>
      <c r="H28" s="6">
        <f t="shared" si="3"/>
        <v>1</v>
      </c>
      <c r="I28" s="6">
        <f t="shared" si="3"/>
        <v>1</v>
      </c>
      <c r="J28" s="6">
        <f t="shared" si="3"/>
        <v>1</v>
      </c>
      <c r="K28" s="6">
        <f t="shared" si="3"/>
        <v>1</v>
      </c>
      <c r="L28" s="6">
        <f t="shared" si="3"/>
        <v>1</v>
      </c>
      <c r="M28" s="6">
        <f t="shared" si="3"/>
        <v>1</v>
      </c>
      <c r="N28" s="6">
        <f t="shared" si="3"/>
        <v>1</v>
      </c>
      <c r="O28" s="17"/>
    </row>
    <row r="35" spans="1:17" x14ac:dyDescent="0.25">
      <c r="B35" s="7" t="s">
        <v>16</v>
      </c>
      <c r="C35" s="8">
        <f>C$11</f>
        <v>60</v>
      </c>
      <c r="D35" s="8">
        <f t="shared" ref="D35:N35" si="4">D$11</f>
        <v>44</v>
      </c>
      <c r="E35" s="8">
        <f t="shared" si="4"/>
        <v>33</v>
      </c>
      <c r="F35" s="8">
        <f t="shared" si="4"/>
        <v>32</v>
      </c>
      <c r="G35" s="8">
        <f t="shared" si="4"/>
        <v>31</v>
      </c>
      <c r="H35" s="8">
        <f t="shared" si="4"/>
        <v>30</v>
      </c>
      <c r="I35" s="8">
        <f t="shared" si="4"/>
        <v>29</v>
      </c>
      <c r="J35" s="8">
        <f t="shared" si="4"/>
        <v>28</v>
      </c>
      <c r="K35" s="8">
        <f t="shared" si="4"/>
        <v>18</v>
      </c>
      <c r="L35" s="8">
        <f t="shared" si="4"/>
        <v>16</v>
      </c>
      <c r="M35" s="8">
        <f t="shared" si="4"/>
        <v>15</v>
      </c>
      <c r="N35" s="8">
        <f t="shared" si="4"/>
        <v>14</v>
      </c>
      <c r="O35" s="16"/>
    </row>
    <row r="36" spans="1:17" x14ac:dyDescent="0.25">
      <c r="B36" s="4" t="s">
        <v>14</v>
      </c>
      <c r="C36" s="3">
        <f t="shared" ref="C36:N36" si="5">+(28/C11)^(0.5)</f>
        <v>0.68313005106397318</v>
      </c>
      <c r="D36" s="3">
        <f t="shared" si="5"/>
        <v>0.7977240352174656</v>
      </c>
      <c r="E36" s="3">
        <f t="shared" si="5"/>
        <v>0.92113237294367656</v>
      </c>
      <c r="F36" s="3">
        <f t="shared" si="5"/>
        <v>0.93541434669348533</v>
      </c>
      <c r="G36" s="3">
        <f t="shared" si="5"/>
        <v>0.95038192662298293</v>
      </c>
      <c r="H36" s="3">
        <f t="shared" si="5"/>
        <v>0.96609178307929588</v>
      </c>
      <c r="I36" s="3">
        <f t="shared" si="5"/>
        <v>0.98260736888103495</v>
      </c>
      <c r="J36" s="3">
        <f t="shared" si="5"/>
        <v>1</v>
      </c>
      <c r="K36" s="3">
        <f t="shared" si="5"/>
        <v>1.247219128924647</v>
      </c>
      <c r="L36" s="3">
        <f t="shared" si="5"/>
        <v>1.3228756555322954</v>
      </c>
      <c r="M36" s="3">
        <f t="shared" si="5"/>
        <v>1.3662601021279464</v>
      </c>
      <c r="N36" s="3">
        <f t="shared" si="5"/>
        <v>1.4142135623730951</v>
      </c>
      <c r="O36" s="4"/>
    </row>
    <row r="40" spans="1:17" x14ac:dyDescent="0.25">
      <c r="A40" t="s">
        <v>22</v>
      </c>
    </row>
    <row r="41" spans="1:17" ht="45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6">+C12/(C$28*C$36)</f>
        <v>68.575068696001424</v>
      </c>
      <c r="D42" s="11">
        <f t="shared" si="6"/>
        <v>0</v>
      </c>
      <c r="E42" s="11">
        <f t="shared" si="6"/>
        <v>0</v>
      </c>
      <c r="F42" s="11">
        <f t="shared" si="6"/>
        <v>44.05134678050878</v>
      </c>
      <c r="G42" s="11">
        <f t="shared" si="6"/>
        <v>106.79562068249264</v>
      </c>
      <c r="H42" s="11">
        <f t="shared" si="6"/>
        <v>11.386081729148845</v>
      </c>
      <c r="I42" s="11">
        <f t="shared" si="6"/>
        <v>69.203633265478615</v>
      </c>
      <c r="J42" s="11">
        <f t="shared" si="6"/>
        <v>19</v>
      </c>
      <c r="K42" s="11">
        <f t="shared" si="6"/>
        <v>0</v>
      </c>
      <c r="L42" s="11">
        <f t="shared" si="6"/>
        <v>0</v>
      </c>
      <c r="M42" s="11">
        <f t="shared" si="6"/>
        <v>21.957751641341996</v>
      </c>
      <c r="N42" s="12">
        <f t="shared" si="6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7">+C13/(C$28*C$36)</f>
        <v>0</v>
      </c>
      <c r="D43" s="11">
        <f t="shared" si="7"/>
        <v>0</v>
      </c>
      <c r="E43" s="11">
        <f t="shared" si="7"/>
        <v>89.672625238771516</v>
      </c>
      <c r="F43" s="11">
        <f t="shared" si="7"/>
        <v>110.12836695127194</v>
      </c>
      <c r="G43" s="11">
        <f t="shared" si="7"/>
        <v>3.2038686204747795</v>
      </c>
      <c r="H43" s="11">
        <f t="shared" si="7"/>
        <v>9.3158850511217821</v>
      </c>
      <c r="I43" s="11">
        <f t="shared" si="7"/>
        <v>18.318608805567866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7.3192505471139997</v>
      </c>
      <c r="N43" s="12">
        <f t="shared" si="7"/>
        <v>0</v>
      </c>
      <c r="P43" s="10" t="s">
        <v>9</v>
      </c>
      <c r="Q43">
        <f t="shared" ref="Q43:Q47" si="8">+SUM(C43:N43)</f>
        <v>237.95860521432189</v>
      </c>
    </row>
    <row r="44" spans="1:17" hidden="1" x14ac:dyDescent="0.25">
      <c r="B44" s="10" t="s">
        <v>8</v>
      </c>
      <c r="C44" s="11">
        <f t="shared" ref="C44:N44" si="9">+C14/(C$28*C$36)</f>
        <v>0</v>
      </c>
      <c r="D44" s="11">
        <f t="shared" si="9"/>
        <v>0</v>
      </c>
      <c r="E44" s="11">
        <f t="shared" si="9"/>
        <v>0</v>
      </c>
      <c r="F44" s="11">
        <f t="shared" si="9"/>
        <v>79.292424204915804</v>
      </c>
      <c r="G44" s="11">
        <f t="shared" si="9"/>
        <v>106.79562068249264</v>
      </c>
      <c r="H44" s="11">
        <f t="shared" si="9"/>
        <v>3.1052950170405942</v>
      </c>
      <c r="I44" s="11">
        <f t="shared" si="9"/>
        <v>42.743420546325019</v>
      </c>
      <c r="J44" s="11">
        <f t="shared" si="9"/>
        <v>9</v>
      </c>
      <c r="K44" s="11">
        <f t="shared" si="9"/>
        <v>0</v>
      </c>
      <c r="L44" s="11">
        <f t="shared" si="9"/>
        <v>0</v>
      </c>
      <c r="M44" s="11">
        <f t="shared" si="9"/>
        <v>0</v>
      </c>
      <c r="N44" s="12">
        <f t="shared" si="9"/>
        <v>0</v>
      </c>
      <c r="P44" s="10" t="s">
        <v>8</v>
      </c>
      <c r="Q44">
        <f t="shared" si="8"/>
        <v>240.93676045077405</v>
      </c>
    </row>
    <row r="45" spans="1:17" hidden="1" x14ac:dyDescent="0.25">
      <c r="B45" s="10" t="s">
        <v>5</v>
      </c>
      <c r="C45" s="11">
        <f t="shared" ref="C45:N45" si="10">+C15/(C$28*C$36)</f>
        <v>0</v>
      </c>
      <c r="D45" s="11">
        <f t="shared" si="10"/>
        <v>0</v>
      </c>
      <c r="E45" s="11">
        <f t="shared" si="10"/>
        <v>0</v>
      </c>
      <c r="F45" s="11">
        <f t="shared" si="10"/>
        <v>0</v>
      </c>
      <c r="G45" s="11">
        <f t="shared" si="10"/>
        <v>0</v>
      </c>
      <c r="H45" s="11">
        <f t="shared" si="10"/>
        <v>0</v>
      </c>
      <c r="I45" s="11">
        <f t="shared" si="10"/>
        <v>0</v>
      </c>
      <c r="J45" s="11">
        <f t="shared" si="10"/>
        <v>0</v>
      </c>
      <c r="K45" s="11">
        <f t="shared" si="10"/>
        <v>0</v>
      </c>
      <c r="L45" s="11">
        <f t="shared" si="10"/>
        <v>75.592894601845444</v>
      </c>
      <c r="M45" s="11">
        <f t="shared" si="10"/>
        <v>62.945554705180392</v>
      </c>
      <c r="N45" s="12">
        <f t="shared" si="10"/>
        <v>12.020815280171307</v>
      </c>
      <c r="P45" s="10" t="s">
        <v>5</v>
      </c>
      <c r="Q45">
        <f t="shared" si="8"/>
        <v>150.55926458719716</v>
      </c>
    </row>
    <row r="46" spans="1:17" hidden="1" x14ac:dyDescent="0.25">
      <c r="B46" s="10" t="s">
        <v>4</v>
      </c>
      <c r="C46" s="11">
        <f t="shared" ref="C46:N46" si="11">+C16/(C$28*C$36)</f>
        <v>0</v>
      </c>
      <c r="D46" s="11">
        <f t="shared" si="11"/>
        <v>0</v>
      </c>
      <c r="E46" s="11">
        <f t="shared" si="11"/>
        <v>0</v>
      </c>
      <c r="F46" s="11">
        <f t="shared" si="11"/>
        <v>0</v>
      </c>
      <c r="G46" s="11">
        <f t="shared" si="11"/>
        <v>0</v>
      </c>
      <c r="H46" s="11">
        <f t="shared" si="11"/>
        <v>0</v>
      </c>
      <c r="I46" s="11">
        <f t="shared" si="11"/>
        <v>0</v>
      </c>
      <c r="J46" s="11">
        <f t="shared" si="11"/>
        <v>100</v>
      </c>
      <c r="K46" s="11">
        <f t="shared" si="11"/>
        <v>0</v>
      </c>
      <c r="L46" s="11">
        <f t="shared" si="11"/>
        <v>1.5118578920369088</v>
      </c>
      <c r="M46" s="11">
        <f t="shared" si="11"/>
        <v>0</v>
      </c>
      <c r="N46" s="12">
        <f t="shared" si="11"/>
        <v>0</v>
      </c>
      <c r="P46" s="10" t="s">
        <v>4</v>
      </c>
      <c r="Q46">
        <f t="shared" si="8"/>
        <v>101.51185789203691</v>
      </c>
    </row>
    <row r="47" spans="1:17" hidden="1" x14ac:dyDescent="0.25">
      <c r="B47" s="10" t="s">
        <v>3</v>
      </c>
      <c r="C47" s="11">
        <f t="shared" ref="C47:N47" si="12">+C17/(C$28*C$36)</f>
        <v>0</v>
      </c>
      <c r="D47" s="11">
        <f t="shared" si="12"/>
        <v>0</v>
      </c>
      <c r="E47" s="11">
        <f t="shared" si="12"/>
        <v>0</v>
      </c>
      <c r="F47" s="11">
        <f t="shared" si="12"/>
        <v>0</v>
      </c>
      <c r="G47" s="11">
        <f t="shared" si="12"/>
        <v>0</v>
      </c>
      <c r="H47" s="11">
        <f t="shared" si="12"/>
        <v>87.983358816150158</v>
      </c>
      <c r="I47" s="11">
        <f t="shared" si="12"/>
        <v>101.77004891982148</v>
      </c>
      <c r="J47" s="11">
        <f t="shared" si="12"/>
        <v>40</v>
      </c>
      <c r="K47" s="11">
        <f t="shared" si="12"/>
        <v>0</v>
      </c>
      <c r="L47" s="11">
        <f t="shared" si="12"/>
        <v>0</v>
      </c>
      <c r="M47" s="11">
        <f t="shared" si="12"/>
        <v>0</v>
      </c>
      <c r="N47" s="12">
        <f t="shared" si="12"/>
        <v>0</v>
      </c>
      <c r="P47" s="10" t="s">
        <v>3</v>
      </c>
      <c r="Q47">
        <f t="shared" si="8"/>
        <v>229.75340773597162</v>
      </c>
    </row>
    <row r="48" spans="1:17" hidden="1" x14ac:dyDescent="0.25">
      <c r="B48" s="10" t="s">
        <v>2</v>
      </c>
      <c r="C48" s="11">
        <f t="shared" ref="C48:N48" si="13">+C18/(C$28*C$36)</f>
        <v>0</v>
      </c>
      <c r="D48" s="11">
        <f t="shared" si="13"/>
        <v>154.33694634917515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 t="shared" si="13"/>
        <v>0</v>
      </c>
      <c r="I48" s="11">
        <f t="shared" si="13"/>
        <v>0</v>
      </c>
      <c r="J48" s="11">
        <f t="shared" si="13"/>
        <v>20</v>
      </c>
      <c r="K48" s="11">
        <f t="shared" si="13"/>
        <v>0</v>
      </c>
      <c r="L48" s="11">
        <f t="shared" si="13"/>
        <v>15.118578920369089</v>
      </c>
      <c r="M48" s="11">
        <f t="shared" si="13"/>
        <v>0</v>
      </c>
      <c r="N48" s="12">
        <f t="shared" si="13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4">+C19/(C$28*C$36)</f>
        <v>0</v>
      </c>
      <c r="D49" s="14">
        <f t="shared" si="14"/>
        <v>0</v>
      </c>
      <c r="E49" s="14">
        <f t="shared" si="14"/>
        <v>0</v>
      </c>
      <c r="F49" s="14">
        <f t="shared" si="14"/>
        <v>0</v>
      </c>
      <c r="G49" s="14">
        <f t="shared" si="14"/>
        <v>0</v>
      </c>
      <c r="H49" s="14">
        <f t="shared" si="14"/>
        <v>0</v>
      </c>
      <c r="I49" s="14">
        <f t="shared" si="14"/>
        <v>0</v>
      </c>
      <c r="J49" s="14">
        <f t="shared" si="14"/>
        <v>0</v>
      </c>
      <c r="K49" s="14">
        <f t="shared" si="14"/>
        <v>80.178372573727316</v>
      </c>
      <c r="L49" s="14">
        <f t="shared" si="14"/>
        <v>0</v>
      </c>
      <c r="M49" s="14">
        <f t="shared" si="14"/>
        <v>0</v>
      </c>
      <c r="N49" s="15">
        <f t="shared" si="14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f>C$11</f>
        <v>60</v>
      </c>
      <c r="D53" s="8">
        <f t="shared" ref="D53:N53" si="15">D$11</f>
        <v>44</v>
      </c>
      <c r="E53" s="8">
        <f t="shared" si="15"/>
        <v>33</v>
      </c>
      <c r="F53" s="8">
        <f t="shared" si="15"/>
        <v>32</v>
      </c>
      <c r="G53" s="8">
        <f t="shared" si="15"/>
        <v>31</v>
      </c>
      <c r="H53" s="8">
        <f t="shared" si="15"/>
        <v>30</v>
      </c>
      <c r="I53" s="8">
        <f t="shared" si="15"/>
        <v>29</v>
      </c>
      <c r="J53" s="8">
        <f t="shared" si="15"/>
        <v>28</v>
      </c>
      <c r="K53" s="8">
        <f t="shared" si="15"/>
        <v>18</v>
      </c>
      <c r="L53" s="8">
        <f t="shared" si="15"/>
        <v>16</v>
      </c>
      <c r="M53" s="8">
        <f t="shared" si="15"/>
        <v>15</v>
      </c>
      <c r="N53" s="8">
        <f t="shared" si="15"/>
        <v>14</v>
      </c>
      <c r="O53"/>
      <c r="R53" s="2"/>
    </row>
    <row r="54" spans="2:18" x14ac:dyDescent="0.25">
      <c r="B54" s="10" t="str">
        <f>$B12</f>
        <v>methyl formate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tr">
        <f t="shared" ref="B55:B61" si="16">$B13</f>
        <v>methanol-OD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tr">
        <f t="shared" si="16"/>
        <v>methanol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tr">
        <f t="shared" si="16"/>
        <v>methane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tr">
        <f t="shared" si="16"/>
        <v>carbon monoxide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tr">
        <f t="shared" si="16"/>
        <v>formaldehyde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tr">
        <f t="shared" si="16"/>
        <v>carbon dioxide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0" t="str">
        <f t="shared" si="16"/>
        <v>water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R64" s="2"/>
    </row>
    <row r="65" spans="2:20" x14ac:dyDescent="0.25">
      <c r="Q65" t="s">
        <v>40</v>
      </c>
    </row>
    <row r="66" spans="2:20" x14ac:dyDescent="0.25">
      <c r="B66" t="s">
        <v>38</v>
      </c>
      <c r="H66" s="30" t="s">
        <v>24</v>
      </c>
      <c r="I66" s="2"/>
      <c r="J66" s="1"/>
      <c r="K66" s="1"/>
      <c r="L66" s="1"/>
      <c r="M66" s="2"/>
      <c r="N66" s="1"/>
      <c r="O66" s="1"/>
    </row>
    <row r="67" spans="2:20" x14ac:dyDescent="0.25">
      <c r="B67" s="1" t="s">
        <v>7</v>
      </c>
      <c r="C67" s="1" t="s">
        <v>25</v>
      </c>
      <c r="D67" s="1" t="s">
        <v>26</v>
      </c>
      <c r="H67" s="1" t="s">
        <v>7</v>
      </c>
      <c r="I67" s="1"/>
      <c r="J67" s="1" t="s">
        <v>25</v>
      </c>
      <c r="K67" s="1" t="s">
        <v>26</v>
      </c>
    </row>
    <row r="68" spans="2:20" x14ac:dyDescent="0.25">
      <c r="B68" s="28" t="s">
        <v>29</v>
      </c>
      <c r="C68" s="32">
        <v>16</v>
      </c>
      <c r="D68" s="35">
        <v>1.8169999999999999</v>
      </c>
      <c r="H68" s="28" t="s">
        <v>29</v>
      </c>
      <c r="I68" s="27"/>
      <c r="J68" s="32">
        <v>16</v>
      </c>
      <c r="K68" s="35">
        <v>1.9</v>
      </c>
    </row>
    <row r="69" spans="2:20" x14ac:dyDescent="0.25">
      <c r="B69" s="10" t="s">
        <v>28</v>
      </c>
      <c r="C69" s="33">
        <v>44</v>
      </c>
      <c r="D69" s="36">
        <v>1.411</v>
      </c>
      <c r="H69" s="10" t="s">
        <v>28</v>
      </c>
      <c r="I69" s="12"/>
      <c r="J69" s="33">
        <v>44</v>
      </c>
      <c r="K69" s="36">
        <v>1.4</v>
      </c>
    </row>
    <row r="70" spans="2:20" x14ac:dyDescent="0.25">
      <c r="B70" s="10" t="s">
        <v>30</v>
      </c>
      <c r="C70" s="33">
        <v>28</v>
      </c>
      <c r="D70" s="36">
        <v>1.0149999999999999</v>
      </c>
      <c r="H70" s="10" t="s">
        <v>30</v>
      </c>
      <c r="I70" s="12"/>
      <c r="J70" s="33">
        <v>28</v>
      </c>
      <c r="K70" s="36">
        <v>1</v>
      </c>
    </row>
    <row r="71" spans="2:20" x14ac:dyDescent="0.25">
      <c r="B71" s="10" t="s">
        <v>34</v>
      </c>
      <c r="C71" s="33">
        <v>4</v>
      </c>
      <c r="D71" s="36"/>
      <c r="H71" s="10" t="s">
        <v>34</v>
      </c>
      <c r="I71" s="12"/>
      <c r="J71" s="33">
        <v>4</v>
      </c>
      <c r="K71" s="36">
        <v>0.8</v>
      </c>
      <c r="L71" t="s">
        <v>10</v>
      </c>
    </row>
    <row r="72" spans="2:20" x14ac:dyDescent="0.25">
      <c r="B72" s="10" t="s">
        <v>33</v>
      </c>
      <c r="C72" s="33">
        <v>33</v>
      </c>
      <c r="D72" s="36">
        <v>2.5710000000000002</v>
      </c>
      <c r="H72" s="10" t="s">
        <v>33</v>
      </c>
      <c r="I72" s="12"/>
      <c r="J72" s="33">
        <v>33</v>
      </c>
      <c r="K72" s="36">
        <v>2.2999999999999998</v>
      </c>
      <c r="L72" t="s">
        <v>12</v>
      </c>
    </row>
    <row r="73" spans="2:20" x14ac:dyDescent="0.25">
      <c r="B73" s="10" t="s">
        <v>31</v>
      </c>
      <c r="C73" s="33">
        <v>31</v>
      </c>
      <c r="D73" s="36">
        <v>2.0569999999999999</v>
      </c>
      <c r="H73" s="10" t="s">
        <v>31</v>
      </c>
      <c r="I73" s="12"/>
      <c r="J73" s="33">
        <v>31</v>
      </c>
      <c r="K73" s="36">
        <v>2</v>
      </c>
      <c r="L73" t="s">
        <v>11</v>
      </c>
    </row>
    <row r="74" spans="2:20" x14ac:dyDescent="0.25">
      <c r="B74" s="10" t="s">
        <v>32</v>
      </c>
      <c r="C74" s="33">
        <v>60</v>
      </c>
      <c r="D74" s="36">
        <v>6.4160000000000004</v>
      </c>
      <c r="H74" s="10" t="s">
        <v>32</v>
      </c>
      <c r="I74" s="12"/>
      <c r="J74" s="33">
        <v>60</v>
      </c>
      <c r="K74" s="36">
        <v>5.9</v>
      </c>
    </row>
    <row r="75" spans="2:20" x14ac:dyDescent="0.25">
      <c r="B75" s="10" t="s">
        <v>36</v>
      </c>
      <c r="C75" s="33">
        <v>30</v>
      </c>
      <c r="D75" s="36">
        <v>2.7029999999999998</v>
      </c>
      <c r="H75" s="10" t="s">
        <v>36</v>
      </c>
      <c r="I75" s="12"/>
      <c r="J75" s="33">
        <v>30</v>
      </c>
      <c r="K75" s="36">
        <v>2.5</v>
      </c>
    </row>
    <row r="76" spans="2:20" ht="21.75" x14ac:dyDescent="0.3">
      <c r="B76" s="31" t="s">
        <v>27</v>
      </c>
      <c r="C76" s="34">
        <v>18</v>
      </c>
      <c r="D76" s="37">
        <v>0.96799999999999997</v>
      </c>
      <c r="H76" s="31" t="s">
        <v>27</v>
      </c>
      <c r="I76" s="15"/>
      <c r="J76" s="34">
        <v>18</v>
      </c>
      <c r="K76" s="37">
        <v>1</v>
      </c>
      <c r="Q76" s="39" t="s">
        <v>39</v>
      </c>
      <c r="R76" s="39" t="s">
        <v>41</v>
      </c>
      <c r="S76" s="39"/>
      <c r="T76" s="3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2022-02-25T17:49:12Z</dcterms:modified>
</cp:coreProperties>
</file>