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el\OneDrive\2021LaneLeeCCIFall2021\Github\MSRESOLVESG\UnitTests\TuningCorrector\test_10 Manual SLS\9\"/>
    </mc:Choice>
  </mc:AlternateContent>
  <xr:revisionPtr revIDLastSave="0" documentId="13_ncr:1_{59369075-CA09-4F54-AC75-9FFAA274F41C}" xr6:coauthVersionLast="47" xr6:coauthVersionMax="47" xr10:uidLastSave="{00000000-0000-0000-0000-000000000000}"/>
  <bookViews>
    <workbookView xWindow="22035" yWindow="930" windowWidth="28800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19" i="1" s="1"/>
  <c r="H115" i="1"/>
  <c r="H119" i="1" s="1"/>
  <c r="I115" i="1"/>
  <c r="I119" i="1" s="1"/>
  <c r="J115" i="1"/>
  <c r="J119" i="1" s="1"/>
  <c r="K115" i="1"/>
  <c r="K119" i="1" s="1"/>
  <c r="K125" i="1" s="1"/>
  <c r="K129" i="1" s="1"/>
  <c r="E105" i="1"/>
  <c r="E109" i="1" s="1"/>
  <c r="E111" i="1" s="1"/>
  <c r="E112" i="1" s="1"/>
  <c r="F105" i="1"/>
  <c r="F109" i="1" s="1"/>
  <c r="F115" i="1" s="1"/>
  <c r="F119" i="1" s="1"/>
  <c r="G105" i="1"/>
  <c r="G109" i="1" s="1"/>
  <c r="H105" i="1"/>
  <c r="H109" i="1" s="1"/>
  <c r="I105" i="1"/>
  <c r="I109" i="1" s="1"/>
  <c r="J105" i="1"/>
  <c r="J109" i="1" s="1"/>
  <c r="K105" i="1"/>
  <c r="K109" i="1" s="1"/>
  <c r="L105" i="1"/>
  <c r="L109" i="1" s="1"/>
  <c r="L115" i="1" s="1"/>
  <c r="L119" i="1" s="1"/>
  <c r="M105" i="1"/>
  <c r="M109" i="1" s="1"/>
  <c r="M115" i="1" s="1"/>
  <c r="M119" i="1" s="1"/>
  <c r="N105" i="1"/>
  <c r="N109" i="1" s="1"/>
  <c r="N115" i="1" s="1"/>
  <c r="N119" i="1" s="1"/>
  <c r="O105" i="1"/>
  <c r="O109" i="1" s="1"/>
  <c r="O115" i="1" s="1"/>
  <c r="O119" i="1" s="1"/>
  <c r="O125" i="1" s="1"/>
  <c r="O129" i="1" s="1"/>
  <c r="P105" i="1"/>
  <c r="P109" i="1" s="1"/>
  <c r="P115" i="1" s="1"/>
  <c r="P119" i="1" s="1"/>
  <c r="P125" i="1" s="1"/>
  <c r="P129" i="1" s="1"/>
  <c r="Q105" i="1"/>
  <c r="Q109" i="1" s="1"/>
  <c r="Q115" i="1" s="1"/>
  <c r="Q119" i="1" s="1"/>
  <c r="Q125" i="1" s="1"/>
  <c r="Q129" i="1" s="1"/>
  <c r="D104" i="1"/>
  <c r="D105" i="1" s="1"/>
  <c r="D109" i="1" s="1"/>
  <c r="D115" i="1" s="1"/>
  <c r="D119" i="1" s="1"/>
  <c r="D125" i="1" s="1"/>
  <c r="D129" i="1" s="1"/>
  <c r="D135" i="1" s="1"/>
  <c r="D138" i="1" s="1"/>
  <c r="D144" i="1" s="1"/>
  <c r="D148" i="1" s="1"/>
  <c r="D154" i="1" s="1"/>
  <c r="D158" i="1" s="1"/>
  <c r="D164" i="1" s="1"/>
  <c r="D168" i="1" s="1"/>
  <c r="D102" i="1"/>
  <c r="D101" i="1"/>
  <c r="N121" i="1" l="1"/>
  <c r="E114" i="1"/>
  <c r="E115" i="1" s="1"/>
  <c r="E119" i="1" s="1"/>
  <c r="N124" i="1" l="1"/>
  <c r="N122" i="1"/>
  <c r="C67" i="1"/>
  <c r="C77" i="1" s="1"/>
  <c r="C87" i="1" s="1"/>
  <c r="J124" i="1" l="1"/>
  <c r="J125" i="1" s="1"/>
  <c r="J129" i="1" s="1"/>
  <c r="L124" i="1"/>
  <c r="L125" i="1" s="1"/>
  <c r="L129" i="1" s="1"/>
  <c r="M124" i="1"/>
  <c r="M125" i="1" s="1"/>
  <c r="M129" i="1" s="1"/>
  <c r="I124" i="1"/>
  <c r="I125" i="1" s="1"/>
  <c r="I129" i="1" s="1"/>
  <c r="F124" i="1"/>
  <c r="F125" i="1" s="1"/>
  <c r="F129" i="1" s="1"/>
  <c r="G124" i="1"/>
  <c r="G125" i="1" s="1"/>
  <c r="G129" i="1" s="1"/>
  <c r="E124" i="1"/>
  <c r="E125" i="1" s="1"/>
  <c r="E129" i="1" s="1"/>
  <c r="H124" i="1"/>
  <c r="H125" i="1" s="1"/>
  <c r="H129" i="1" s="1"/>
  <c r="N125" i="1"/>
  <c r="N129" i="1" s="1"/>
  <c r="J39" i="1"/>
  <c r="K39" i="1" s="1"/>
  <c r="N29" i="1"/>
  <c r="E19" i="1"/>
  <c r="D9" i="1"/>
  <c r="V9" i="1"/>
  <c r="V10" i="1"/>
  <c r="V11" i="1"/>
  <c r="V12" i="1"/>
  <c r="V13" i="1"/>
  <c r="V14" i="1"/>
  <c r="V15" i="1"/>
  <c r="V16" i="1"/>
  <c r="V8" i="1"/>
  <c r="D10" i="1" l="1"/>
  <c r="D13" i="1" s="1"/>
  <c r="J131" i="1"/>
  <c r="D14" i="1"/>
  <c r="D18" i="1" s="1"/>
  <c r="D24" i="1" s="1"/>
  <c r="D28" i="1" s="1"/>
  <c r="D34" i="1" s="1"/>
  <c r="D38" i="1" s="1"/>
  <c r="D44" i="1" s="1"/>
  <c r="E14" i="1"/>
  <c r="E18" i="1" s="1"/>
  <c r="E2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19" i="1"/>
  <c r="B20" i="1"/>
  <c r="B21" i="1"/>
  <c r="B22" i="1"/>
  <c r="B23" i="1"/>
  <c r="B33" i="1" s="1"/>
  <c r="B43" i="1" s="1"/>
  <c r="B52" i="1" s="1"/>
  <c r="B62" i="1" s="1"/>
  <c r="B72" i="1" s="1"/>
  <c r="B82" i="1" s="1"/>
  <c r="B24" i="1"/>
  <c r="F24" i="1"/>
  <c r="F28" i="1" s="1"/>
  <c r="B28" i="1"/>
  <c r="B38" i="1" s="1"/>
  <c r="B47" i="1" s="1"/>
  <c r="B57" i="1" s="1"/>
  <c r="B67" i="1" s="1"/>
  <c r="B77" i="1" s="1"/>
  <c r="B87" i="1" s="1"/>
  <c r="B29" i="1"/>
  <c r="B39" i="1" s="1"/>
  <c r="B48" i="1" s="1"/>
  <c r="B58" i="1" s="1"/>
  <c r="B68" i="1" s="1"/>
  <c r="B78" i="1" s="1"/>
  <c r="B88" i="1" s="1"/>
  <c r="B30" i="1"/>
  <c r="B40" i="1" s="1"/>
  <c r="B49" i="1" s="1"/>
  <c r="B59" i="1" s="1"/>
  <c r="B69" i="1" s="1"/>
  <c r="B79" i="1" s="1"/>
  <c r="B89" i="1" s="1"/>
  <c r="B31" i="1"/>
  <c r="B32" i="1"/>
  <c r="B34" i="1"/>
  <c r="B44" i="1" s="1"/>
  <c r="B53" i="1" s="1"/>
  <c r="B63" i="1" s="1"/>
  <c r="B73" i="1" s="1"/>
  <c r="B83" i="1" s="1"/>
  <c r="B41" i="1"/>
  <c r="B50" i="1" s="1"/>
  <c r="B60" i="1" s="1"/>
  <c r="B70" i="1" s="1"/>
  <c r="B80" i="1" s="1"/>
  <c r="B42" i="1"/>
  <c r="B51" i="1" s="1"/>
  <c r="B61" i="1" s="1"/>
  <c r="B71" i="1" s="1"/>
  <c r="B81" i="1" s="1"/>
  <c r="C47" i="1"/>
  <c r="D11" i="1" l="1"/>
  <c r="N31" i="1"/>
  <c r="N33" i="1"/>
  <c r="J134" i="1"/>
  <c r="J132" i="1"/>
  <c r="E21" i="1"/>
  <c r="E23" i="1"/>
  <c r="D47" i="1"/>
  <c r="D53" i="1" s="1"/>
  <c r="D57" i="1" s="1"/>
  <c r="D63" i="1" s="1"/>
  <c r="D67" i="1" s="1"/>
  <c r="D73" i="1" s="1"/>
  <c r="D77" i="1" s="1"/>
  <c r="E24" i="1"/>
  <c r="E28" i="1" s="1"/>
  <c r="N134" i="1" l="1"/>
  <c r="N135" i="1" s="1"/>
  <c r="N138" i="1" s="1"/>
  <c r="M134" i="1"/>
  <c r="M135" i="1" s="1"/>
  <c r="M138" i="1" s="1"/>
  <c r="L134" i="1"/>
  <c r="L135" i="1" s="1"/>
  <c r="L138" i="1" s="1"/>
  <c r="O134" i="1"/>
  <c r="O135" i="1" s="1"/>
  <c r="O138" i="1" s="1"/>
  <c r="P134" i="1"/>
  <c r="P135" i="1" s="1"/>
  <c r="P138" i="1" s="1"/>
  <c r="Q134" i="1"/>
  <c r="Q135" i="1" s="1"/>
  <c r="Q138" i="1" s="1"/>
  <c r="Q144" i="1" s="1"/>
  <c r="Q148" i="1" s="1"/>
  <c r="Q154" i="1" s="1"/>
  <c r="Q158" i="1" s="1"/>
  <c r="Q164" i="1" s="1"/>
  <c r="Q168" i="1" s="1"/>
  <c r="Q174" i="1" s="1"/>
  <c r="Q178" i="1" s="1"/>
  <c r="K134" i="1"/>
  <c r="K135" i="1" s="1"/>
  <c r="K138" i="1" s="1"/>
  <c r="F134" i="1"/>
  <c r="F135" i="1" s="1"/>
  <c r="F138" i="1" s="1"/>
  <c r="H134" i="1"/>
  <c r="H135" i="1" s="1"/>
  <c r="H138" i="1" s="1"/>
  <c r="I134" i="1"/>
  <c r="I135" i="1" s="1"/>
  <c r="I138" i="1" s="1"/>
  <c r="E134" i="1"/>
  <c r="E135" i="1" s="1"/>
  <c r="E138" i="1" s="1"/>
  <c r="G134" i="1"/>
  <c r="G135" i="1" s="1"/>
  <c r="G138" i="1" s="1"/>
  <c r="J135" i="1"/>
  <c r="J138" i="1" s="1"/>
  <c r="G33" i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K140" i="1" l="1"/>
  <c r="J38" i="1"/>
  <c r="J40" i="1" s="1"/>
  <c r="J43" i="1" s="1"/>
  <c r="M34" i="1"/>
  <c r="M38" i="1" s="1"/>
  <c r="K143" i="1" l="1"/>
  <c r="K141" i="1"/>
  <c r="J41" i="1"/>
  <c r="K40" i="1"/>
  <c r="I143" i="1" l="1"/>
  <c r="I144" i="1" s="1"/>
  <c r="I148" i="1" s="1"/>
  <c r="M143" i="1"/>
  <c r="M144" i="1" s="1"/>
  <c r="M148" i="1" s="1"/>
  <c r="O143" i="1"/>
  <c r="O144" i="1" s="1"/>
  <c r="O148" i="1" s="1"/>
  <c r="O154" i="1" s="1"/>
  <c r="O158" i="1" s="1"/>
  <c r="O164" i="1" s="1"/>
  <c r="O168" i="1" s="1"/>
  <c r="O174" i="1" s="1"/>
  <c r="O178" i="1" s="1"/>
  <c r="E143" i="1"/>
  <c r="E144" i="1" s="1"/>
  <c r="E148" i="1" s="1"/>
  <c r="E154" i="1" s="1"/>
  <c r="E158" i="1" s="1"/>
  <c r="E164" i="1" s="1"/>
  <c r="E168" i="1" s="1"/>
  <c r="E174" i="1" s="1"/>
  <c r="E178" i="1" s="1"/>
  <c r="G143" i="1"/>
  <c r="G144" i="1" s="1"/>
  <c r="G148" i="1" s="1"/>
  <c r="J143" i="1"/>
  <c r="J144" i="1" s="1"/>
  <c r="J148" i="1" s="1"/>
  <c r="J154" i="1" s="1"/>
  <c r="J158" i="1" s="1"/>
  <c r="J164" i="1" s="1"/>
  <c r="J168" i="1" s="1"/>
  <c r="J174" i="1" s="1"/>
  <c r="J178" i="1" s="1"/>
  <c r="N143" i="1"/>
  <c r="N144" i="1" s="1"/>
  <c r="N148" i="1" s="1"/>
  <c r="N154" i="1" s="1"/>
  <c r="N158" i="1" s="1"/>
  <c r="P143" i="1"/>
  <c r="P144" i="1" s="1"/>
  <c r="P148" i="1" s="1"/>
  <c r="P154" i="1" s="1"/>
  <c r="P158" i="1" s="1"/>
  <c r="P164" i="1" s="1"/>
  <c r="P168" i="1" s="1"/>
  <c r="P174" i="1" s="1"/>
  <c r="P178" i="1" s="1"/>
  <c r="L143" i="1"/>
  <c r="L144" i="1" s="1"/>
  <c r="L148" i="1" s="1"/>
  <c r="F143" i="1"/>
  <c r="F144" i="1" s="1"/>
  <c r="F148" i="1" s="1"/>
  <c r="H143" i="1"/>
  <c r="H144" i="1" s="1"/>
  <c r="H148" i="1" s="1"/>
  <c r="K144" i="1"/>
  <c r="K148" i="1" s="1"/>
  <c r="K154" i="1" s="1"/>
  <c r="K158" i="1" s="1"/>
  <c r="K164" i="1" s="1"/>
  <c r="K168" i="1" s="1"/>
  <c r="K174" i="1" s="1"/>
  <c r="K178" i="1" s="1"/>
  <c r="G43" i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F43" i="1"/>
  <c r="F44" i="1" s="1"/>
  <c r="F47" i="1" s="1"/>
  <c r="N43" i="1"/>
  <c r="N44" i="1" s="1"/>
  <c r="N47" i="1" s="1"/>
  <c r="J44" i="1"/>
  <c r="J47" i="1" s="1"/>
  <c r="I150" i="1" l="1"/>
  <c r="K52" i="1"/>
  <c r="K50" i="1"/>
  <c r="I44" i="1"/>
  <c r="I47" i="1" s="1"/>
  <c r="I153" i="1" l="1"/>
  <c r="I151" i="1"/>
  <c r="N52" i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O52" i="1"/>
  <c r="O53" i="1" s="1"/>
  <c r="O57" i="1" s="1"/>
  <c r="O63" i="1" s="1"/>
  <c r="O67" i="1" s="1"/>
  <c r="O73" i="1" s="1"/>
  <c r="O77" i="1" s="1"/>
  <c r="O83" i="1" s="1"/>
  <c r="O87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F52" i="1"/>
  <c r="F53" i="1" s="1"/>
  <c r="F57" i="1" s="1"/>
  <c r="I59" i="1" l="1"/>
  <c r="M153" i="1"/>
  <c r="M154" i="1" s="1"/>
  <c r="M158" i="1" s="1"/>
  <c r="L153" i="1"/>
  <c r="L154" i="1" s="1"/>
  <c r="L158" i="1" s="1"/>
  <c r="L164" i="1" s="1"/>
  <c r="L168" i="1" s="1"/>
  <c r="L174" i="1" s="1"/>
  <c r="L178" i="1" s="1"/>
  <c r="F153" i="1"/>
  <c r="F154" i="1" s="1"/>
  <c r="F158" i="1" s="1"/>
  <c r="F164" i="1" s="1"/>
  <c r="F168" i="1" s="1"/>
  <c r="G153" i="1"/>
  <c r="G154" i="1" s="1"/>
  <c r="G158" i="1" s="1"/>
  <c r="G164" i="1" s="1"/>
  <c r="G168" i="1" s="1"/>
  <c r="H153" i="1"/>
  <c r="H154" i="1" s="1"/>
  <c r="H158" i="1" s="1"/>
  <c r="I154" i="1"/>
  <c r="I158" i="1" s="1"/>
  <c r="F170" i="1" l="1"/>
  <c r="M160" i="1"/>
  <c r="I62" i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G62" i="1"/>
  <c r="G63" i="1" s="1"/>
  <c r="G67" i="1" s="1"/>
  <c r="G73" i="1" s="1"/>
  <c r="G77" i="1" s="1"/>
  <c r="I63" i="1"/>
  <c r="I67" i="1" s="1"/>
  <c r="M163" i="1"/>
  <c r="M161" i="1"/>
  <c r="F173" i="1"/>
  <c r="F171" i="1"/>
  <c r="D173" i="1" l="1"/>
  <c r="D174" i="1" s="1"/>
  <c r="D178" i="1" s="1"/>
  <c r="G173" i="1"/>
  <c r="G174" i="1" s="1"/>
  <c r="G178" i="1" s="1"/>
  <c r="H173" i="1"/>
  <c r="I173" i="1"/>
  <c r="F174" i="1"/>
  <c r="F178" i="1" s="1"/>
  <c r="N163" i="1"/>
  <c r="N164" i="1" s="1"/>
  <c r="N168" i="1" s="1"/>
  <c r="N174" i="1" s="1"/>
  <c r="N178" i="1" s="1"/>
  <c r="H163" i="1"/>
  <c r="H164" i="1" s="1"/>
  <c r="H168" i="1" s="1"/>
  <c r="H174" i="1" s="1"/>
  <c r="H178" i="1" s="1"/>
  <c r="H180" i="1" s="1"/>
  <c r="I163" i="1"/>
  <c r="I164" i="1" s="1"/>
  <c r="I168" i="1" s="1"/>
  <c r="I174" i="1" s="1"/>
  <c r="I178" i="1" s="1"/>
  <c r="M164" i="1"/>
  <c r="M168" i="1" s="1"/>
  <c r="M174" i="1" s="1"/>
  <c r="M178" i="1" s="1"/>
  <c r="F79" i="1"/>
  <c r="M69" i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I72" i="1"/>
  <c r="I73" i="1" s="1"/>
  <c r="I77" i="1" s="1"/>
  <c r="M73" i="1"/>
  <c r="M77" i="1" s="1"/>
  <c r="M83" i="1" s="1"/>
  <c r="M87" i="1" s="1"/>
  <c r="D82" i="1"/>
  <c r="D83" i="1" s="1"/>
  <c r="D87" i="1" s="1"/>
  <c r="G82" i="1"/>
  <c r="G83" i="1" s="1"/>
  <c r="G87" i="1" s="1"/>
  <c r="H82" i="1"/>
  <c r="I82" i="1"/>
  <c r="F83" i="1"/>
  <c r="F87" i="1" s="1"/>
  <c r="I83" i="1" l="1"/>
  <c r="I87" i="1" s="1"/>
  <c r="H83" i="1"/>
  <c r="H87" i="1" s="1"/>
  <c r="H89" i="1" s="1"/>
</calcChain>
</file>

<file path=xl/sharedStrings.xml><?xml version="1.0" encoding="utf-8"?>
<sst xmlns="http://schemas.openxmlformats.org/spreadsheetml/2006/main" count="314" uniqueCount="42">
  <si>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</si>
  <si>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</si>
  <si>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</si>
  <si>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</si>
  <si>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</si>
  <si>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</si>
  <si>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</si>
  <si>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</si>
  <si>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</si>
  <si>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</si>
  <si>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</si>
  <si>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</si>
  <si>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</si>
  <si>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</si>
  <si>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</si>
  <si>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</si>
  <si>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</si>
  <si>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</si>
  <si>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</si>
  <si>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</si>
  <si>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</si>
  <si>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</si>
  <si>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</si>
  <si>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</si>
  <si>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</si>
  <si>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</si>
  <si>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</si>
  <si>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</si>
  <si>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</si>
  <si>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</si>
  <si>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</si>
  <si>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</si>
  <si>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</si>
  <si>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</si>
  <si>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</si>
  <si>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</si>
  <si>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Reciprocal Correction Factor</t>
  </si>
  <si>
    <t>Correction factors are Highlighted:</t>
  </si>
  <si>
    <t xml:space="preserve">Strandardized Patterns are Highlighted: </t>
  </si>
  <si>
    <t>Unit Test 10 Manual SLS:</t>
  </si>
  <si>
    <t>Relationship Used:</t>
  </si>
  <si>
    <t>(C-1  * Concentration = Signal) or (Signal * C = Concentration)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</si>
</sst>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0" fillId="36" borderId="10" xfId="0" applyFill="1" applyBorder="1"/>
    <xf numFmtId="0" fontId="16" fillId="0" borderId="0" xfId="0" applyFont="1" applyFill="1" applyBorder="1"/>
    <xf numFmtId="0" fontId="0" fillId="37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80"/>
  <sheetViews>
    <sheetView tabSelected="1" topLeftCell="A124" zoomScale="115" zoomScaleNormal="115" workbookViewId="0">
      <selection activeCell="S133" sqref="S133"/>
    </sheetView>
  </sheetViews>
  <sheetFormatPr defaultRowHeight="15" x14ac:dyDescent="0.25"/>
  <cols>
    <col min="2" max="2" width="20.710937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6" t="s">
        <v>39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4" t="s">
        <v>36</v>
      </c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11.796577712807565</v>
      </c>
      <c r="V8">
        <f>U8^-1</f>
        <v>8.4770348176005164E-2</v>
      </c>
    </row>
    <row r="9" spans="1:22" x14ac:dyDescent="0.25">
      <c r="B9" t="s">
        <v>18</v>
      </c>
      <c r="C9" s="1"/>
      <c r="D9" s="2">
        <f>U16</f>
        <v>0.55024373334910903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13.217722050000001</v>
      </c>
      <c r="V9">
        <f t="shared" ref="V9:V16" si="0">U9^-1</f>
        <v>7.5656001557393923E-2</v>
      </c>
    </row>
    <row r="10" spans="1:22" x14ac:dyDescent="0.25">
      <c r="B10" t="s">
        <v>19</v>
      </c>
      <c r="C10" s="1"/>
      <c r="D10" s="1">
        <f>D8*D9</f>
        <v>0.8690720100073166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4.6111176053797056</v>
      </c>
      <c r="V10">
        <f t="shared" si="0"/>
        <v>0.21686716444475815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1.174559381512214</v>
      </c>
      <c r="V11">
        <f t="shared" si="0"/>
        <v>0.85138309372875354</v>
      </c>
    </row>
    <row r="12" spans="1:22" x14ac:dyDescent="0.25">
      <c r="B12" t="s">
        <v>21</v>
      </c>
      <c r="C12" s="1"/>
      <c r="D12" s="15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1.3857401285993789</v>
      </c>
      <c r="V12">
        <f t="shared" si="0"/>
        <v>0.72163602638161217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2.398810003281703</v>
      </c>
      <c r="V13">
        <f t="shared" si="0"/>
        <v>0.41687336580718998</v>
      </c>
    </row>
    <row r="14" spans="1:22" x14ac:dyDescent="0.25">
      <c r="B14" t="s">
        <v>23</v>
      </c>
      <c r="C14" s="1"/>
      <c r="D14" s="1">
        <f t="shared" ref="D14:Q14" si="1">D8-D13</f>
        <v>0</v>
      </c>
      <c r="E14" s="1">
        <f t="shared" si="1"/>
        <v>0.18166199999999999</v>
      </c>
      <c r="F14" s="1">
        <f t="shared" si="1"/>
        <v>0.166435</v>
      </c>
      <c r="G14" s="1">
        <f t="shared" si="1"/>
        <v>0.13122700000000001</v>
      </c>
      <c r="H14" s="1">
        <f t="shared" si="1"/>
        <v>3.8631890000000002</v>
      </c>
      <c r="I14" s="1">
        <f t="shared" si="1"/>
        <v>0.25121500000000002</v>
      </c>
      <c r="J14" s="1">
        <f t="shared" si="1"/>
        <v>6.1466E-2</v>
      </c>
      <c r="K14" s="1">
        <f t="shared" si="1"/>
        <v>3.5978000000000003E-2</v>
      </c>
      <c r="L14" s="1">
        <f t="shared" si="1"/>
        <v>4.8861000000000002E-2</v>
      </c>
      <c r="M14" s="1">
        <f t="shared" si="1"/>
        <v>1.173705</v>
      </c>
      <c r="N14" s="1">
        <f t="shared" si="1"/>
        <v>3.4122E-2</v>
      </c>
      <c r="O14" s="1">
        <f t="shared" si="1"/>
        <v>1.4425E-2</v>
      </c>
      <c r="P14" s="1">
        <f t="shared" si="1"/>
        <v>-2.0010000000000002E-3</v>
      </c>
      <c r="Q14" s="1">
        <f t="shared" si="1"/>
        <v>9.9500000000000001E-4</v>
      </c>
      <c r="S14" s="5" t="s">
        <v>33</v>
      </c>
      <c r="T14" s="6">
        <v>26</v>
      </c>
      <c r="U14" s="8">
        <v>3.7247935702954544</v>
      </c>
      <c r="V14">
        <f t="shared" si="0"/>
        <v>0.26847125380982628</v>
      </c>
    </row>
    <row r="15" spans="1:22" x14ac:dyDescent="0.25">
      <c r="S15" s="5" t="s">
        <v>34</v>
      </c>
      <c r="T15" s="6">
        <v>28</v>
      </c>
      <c r="U15" s="8">
        <v>1.0392792202424785</v>
      </c>
      <c r="V15">
        <f t="shared" si="0"/>
        <v>0.96220532511627233</v>
      </c>
    </row>
    <row r="16" spans="1:22" x14ac:dyDescent="0.25">
      <c r="S16" s="9" t="s">
        <v>16</v>
      </c>
      <c r="T16" s="10">
        <v>2</v>
      </c>
      <c r="U16" s="11">
        <v>0.55024373334910903</v>
      </c>
      <c r="V16">
        <f t="shared" si="0"/>
        <v>1.8173764450044858</v>
      </c>
    </row>
    <row r="17" spans="1:21" x14ac:dyDescent="0.25">
      <c r="C17" s="1" t="str">
        <f t="shared" ref="C17:Q17" si="2">C7</f>
        <v>Time</v>
      </c>
      <c r="D17" s="1" t="str">
        <f t="shared" si="2"/>
        <v>m2</v>
      </c>
      <c r="E17" s="1" t="str">
        <f t="shared" si="2"/>
        <v>m18</v>
      </c>
      <c r="F17" s="1" t="str">
        <f t="shared" si="2"/>
        <v>m26</v>
      </c>
      <c r="G17" s="1" t="str">
        <f t="shared" si="2"/>
        <v>m27</v>
      </c>
      <c r="H17" s="1" t="str">
        <f t="shared" si="2"/>
        <v>m28</v>
      </c>
      <c r="I17" s="1" t="str">
        <f t="shared" si="2"/>
        <v>m29</v>
      </c>
      <c r="J17" s="1" t="str">
        <f t="shared" si="2"/>
        <v>m31</v>
      </c>
      <c r="K17" s="1" t="str">
        <f t="shared" si="2"/>
        <v>m39</v>
      </c>
      <c r="L17" s="1" t="str">
        <f t="shared" si="2"/>
        <v>m41</v>
      </c>
      <c r="M17" s="1" t="str">
        <f t="shared" si="2"/>
        <v>m44</v>
      </c>
      <c r="N17" s="1" t="str">
        <f t="shared" si="2"/>
        <v>m45</v>
      </c>
      <c r="O17" s="1" t="str">
        <f t="shared" si="2"/>
        <v>m56</v>
      </c>
      <c r="P17" s="1" t="str">
        <f t="shared" si="2"/>
        <v>m57</v>
      </c>
      <c r="Q17" s="1" t="str">
        <f t="shared" si="2"/>
        <v>m70</v>
      </c>
    </row>
    <row r="18" spans="1:21" x14ac:dyDescent="0.25">
      <c r="A18" t="s">
        <v>24</v>
      </c>
      <c r="B18" t="str">
        <f t="shared" ref="B18:B24" si="3">B8</f>
        <v>Remaining Signals</v>
      </c>
      <c r="C18" s="1">
        <v>176.84809999999999</v>
      </c>
      <c r="D18" s="1">
        <f>D14</f>
        <v>0</v>
      </c>
      <c r="E18" s="1">
        <f t="shared" ref="E18:Q18" si="4">E14</f>
        <v>0.18166199999999999</v>
      </c>
      <c r="F18" s="1">
        <f t="shared" si="4"/>
        <v>0.166435</v>
      </c>
      <c r="G18" s="1">
        <f t="shared" si="4"/>
        <v>0.13122700000000001</v>
      </c>
      <c r="H18" s="1">
        <f t="shared" si="4"/>
        <v>3.8631890000000002</v>
      </c>
      <c r="I18" s="1">
        <f t="shared" si="4"/>
        <v>0.25121500000000002</v>
      </c>
      <c r="J18" s="1">
        <f t="shared" si="4"/>
        <v>6.1466E-2</v>
      </c>
      <c r="K18" s="1">
        <f t="shared" si="4"/>
        <v>3.5978000000000003E-2</v>
      </c>
      <c r="L18" s="1">
        <f t="shared" si="4"/>
        <v>4.8861000000000002E-2</v>
      </c>
      <c r="M18" s="1">
        <f t="shared" si="4"/>
        <v>1.173705</v>
      </c>
      <c r="N18" s="1">
        <f t="shared" si="4"/>
        <v>3.4122E-2</v>
      </c>
      <c r="O18" s="1">
        <f t="shared" si="4"/>
        <v>1.4425E-2</v>
      </c>
      <c r="P18" s="1">
        <f t="shared" si="4"/>
        <v>-2.0010000000000002E-3</v>
      </c>
      <c r="Q18" s="1">
        <f t="shared" si="4"/>
        <v>9.9500000000000001E-4</v>
      </c>
      <c r="S18" t="s">
        <v>37</v>
      </c>
      <c r="U18" s="3"/>
    </row>
    <row r="19" spans="1:21" x14ac:dyDescent="0.25">
      <c r="B19" t="str">
        <f t="shared" si="3"/>
        <v>Correction factors</v>
      </c>
      <c r="C19" s="1"/>
      <c r="D19" s="1"/>
      <c r="E19" s="3">
        <f>U11</f>
        <v>1.174559381512214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3"/>
        <v>Concentrations</v>
      </c>
      <c r="C20" s="1"/>
      <c r="D20" s="1"/>
      <c r="E20" s="1">
        <f>E18*E19</f>
        <v>0.21337280636427181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38</v>
      </c>
      <c r="U20" s="15"/>
    </row>
    <row r="21" spans="1:21" x14ac:dyDescent="0.25">
      <c r="B21" t="str">
        <f t="shared" si="3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3"/>
        <v>Standardized pattern</v>
      </c>
      <c r="C22" s="1"/>
      <c r="D22" s="1"/>
      <c r="E22" s="15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t="s">
        <v>40</v>
      </c>
      <c r="T22" t="s">
        <v>41</v>
      </c>
    </row>
    <row r="23" spans="1:21" x14ac:dyDescent="0.25">
      <c r="B23" t="str">
        <f t="shared" si="3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3"/>
        <v>After subtraction</v>
      </c>
      <c r="C24" s="1"/>
      <c r="D24" s="1">
        <f t="shared" ref="D24:Q24" si="5">D18-D23</f>
        <v>0</v>
      </c>
      <c r="E24" s="1">
        <f>E18-E23</f>
        <v>0</v>
      </c>
      <c r="F24" s="1">
        <f t="shared" si="5"/>
        <v>0.166435</v>
      </c>
      <c r="G24" s="1">
        <f t="shared" si="5"/>
        <v>0.13122700000000001</v>
      </c>
      <c r="H24" s="1">
        <f t="shared" si="5"/>
        <v>3.8631890000000002</v>
      </c>
      <c r="I24" s="1">
        <f t="shared" si="5"/>
        <v>0.25121500000000002</v>
      </c>
      <c r="J24" s="1">
        <f t="shared" si="5"/>
        <v>6.1466E-2</v>
      </c>
      <c r="K24" s="1">
        <f t="shared" si="5"/>
        <v>3.5978000000000003E-2</v>
      </c>
      <c r="L24" s="1">
        <f t="shared" si="5"/>
        <v>4.8861000000000002E-2</v>
      </c>
      <c r="M24" s="1">
        <f t="shared" si="5"/>
        <v>1.173705</v>
      </c>
      <c r="N24" s="1">
        <f t="shared" si="5"/>
        <v>3.4122E-2</v>
      </c>
      <c r="O24" s="1">
        <f t="shared" si="5"/>
        <v>1.4425E-2</v>
      </c>
      <c r="P24" s="1">
        <f t="shared" si="5"/>
        <v>-2.0010000000000002E-3</v>
      </c>
      <c r="Q24" s="1">
        <f t="shared" si="5"/>
        <v>9.9500000000000001E-4</v>
      </c>
    </row>
    <row r="27" spans="1:21" x14ac:dyDescent="0.25">
      <c r="C27" s="1" t="str">
        <f t="shared" ref="C27:Q27" si="6">C17</f>
        <v>Time</v>
      </c>
      <c r="D27" s="1" t="str">
        <f t="shared" si="6"/>
        <v>m2</v>
      </c>
      <c r="E27" s="1" t="str">
        <f t="shared" si="6"/>
        <v>m18</v>
      </c>
      <c r="F27" s="1" t="str">
        <f t="shared" si="6"/>
        <v>m26</v>
      </c>
      <c r="G27" s="1" t="str">
        <f t="shared" si="6"/>
        <v>m27</v>
      </c>
      <c r="H27" s="1" t="str">
        <f t="shared" si="6"/>
        <v>m28</v>
      </c>
      <c r="I27" s="1" t="str">
        <f t="shared" si="6"/>
        <v>m29</v>
      </c>
      <c r="J27" s="1" t="str">
        <f t="shared" si="6"/>
        <v>m31</v>
      </c>
      <c r="K27" s="1" t="str">
        <f t="shared" si="6"/>
        <v>m39</v>
      </c>
      <c r="L27" s="1" t="str">
        <f t="shared" si="6"/>
        <v>m41</v>
      </c>
      <c r="M27" s="1" t="str">
        <f t="shared" si="6"/>
        <v>m44</v>
      </c>
      <c r="N27" s="1" t="str">
        <f t="shared" si="6"/>
        <v>m45</v>
      </c>
      <c r="O27" s="1" t="str">
        <f t="shared" si="6"/>
        <v>m56</v>
      </c>
      <c r="P27" s="1" t="str">
        <f t="shared" si="6"/>
        <v>m57</v>
      </c>
      <c r="Q27" s="1" t="str">
        <f t="shared" si="6"/>
        <v>m70</v>
      </c>
    </row>
    <row r="28" spans="1:21" x14ac:dyDescent="0.25">
      <c r="A28" t="s">
        <v>25</v>
      </c>
      <c r="B28" t="str">
        <f t="shared" ref="B28:B34" si="7">B18</f>
        <v>Remaining Signals</v>
      </c>
      <c r="C28" s="1">
        <v>176.84809999999999</v>
      </c>
      <c r="D28" s="1">
        <f>D24</f>
        <v>0</v>
      </c>
      <c r="E28" s="1">
        <f t="shared" ref="E28:Q28" si="8">E24</f>
        <v>0</v>
      </c>
      <c r="F28" s="1">
        <f t="shared" si="8"/>
        <v>0.166435</v>
      </c>
      <c r="G28" s="1">
        <f t="shared" si="8"/>
        <v>0.13122700000000001</v>
      </c>
      <c r="H28" s="1">
        <f t="shared" si="8"/>
        <v>3.8631890000000002</v>
      </c>
      <c r="I28" s="1">
        <f t="shared" si="8"/>
        <v>0.25121500000000002</v>
      </c>
      <c r="J28" s="1">
        <f t="shared" si="8"/>
        <v>6.1466E-2</v>
      </c>
      <c r="K28" s="1">
        <f t="shared" si="8"/>
        <v>3.5978000000000003E-2</v>
      </c>
      <c r="L28" s="1">
        <f t="shared" si="8"/>
        <v>4.8861000000000002E-2</v>
      </c>
      <c r="M28" s="1">
        <f t="shared" si="8"/>
        <v>1.173705</v>
      </c>
      <c r="N28" s="1">
        <f t="shared" si="8"/>
        <v>3.4122E-2</v>
      </c>
      <c r="O28" s="1">
        <f t="shared" si="8"/>
        <v>1.4425E-2</v>
      </c>
      <c r="P28" s="1">
        <f t="shared" si="8"/>
        <v>-2.0010000000000002E-3</v>
      </c>
      <c r="Q28" s="1">
        <f t="shared" si="8"/>
        <v>9.9500000000000001E-4</v>
      </c>
    </row>
    <row r="29" spans="1:21" x14ac:dyDescent="0.25">
      <c r="B29" t="str">
        <f t="shared" si="7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4.6111176053797056</v>
      </c>
      <c r="O29" s="1"/>
      <c r="P29" s="1"/>
      <c r="Q29" s="1"/>
    </row>
    <row r="30" spans="1:21" x14ac:dyDescent="0.25">
      <c r="B30" t="str">
        <f t="shared" si="7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0.15734055493076632</v>
      </c>
      <c r="O30" s="1"/>
      <c r="P30" s="1"/>
      <c r="Q30" s="1"/>
    </row>
    <row r="31" spans="1:21" x14ac:dyDescent="0.25">
      <c r="B31" t="str">
        <f t="shared" si="7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7"/>
        <v>Standardized pattern</v>
      </c>
      <c r="C32" s="1"/>
      <c r="D32" s="1"/>
      <c r="E32" s="15">
        <v>0.67593182299999999</v>
      </c>
      <c r="F32" s="15">
        <v>10.61767423</v>
      </c>
      <c r="G32" s="15">
        <v>23.78485908</v>
      </c>
      <c r="H32" s="15">
        <v>3.60619355</v>
      </c>
      <c r="I32" s="15">
        <v>30.736730099999999</v>
      </c>
      <c r="J32" s="15">
        <v>100</v>
      </c>
      <c r="K32" s="1"/>
      <c r="L32" s="15">
        <v>1.209212575</v>
      </c>
      <c r="M32" s="15">
        <v>0.608706105</v>
      </c>
      <c r="N32" s="15">
        <v>43.762209859999999</v>
      </c>
      <c r="O32" s="1"/>
      <c r="P32" s="1"/>
      <c r="Q32" s="1"/>
    </row>
    <row r="33" spans="1:17" x14ac:dyDescent="0.25">
      <c r="B33" t="str">
        <f t="shared" si="7"/>
        <v>Signal to subtract</v>
      </c>
      <c r="C33" s="1"/>
      <c r="D33" s="1"/>
      <c r="E33" s="1">
        <f t="shared" ref="E33:J33" si="9">(E32*$N$33)/$N$32</f>
        <v>5.2703338652665562E-4</v>
      </c>
      <c r="F33" s="1">
        <f t="shared" si="9"/>
        <v>8.2787473766769235E-3</v>
      </c>
      <c r="G33" s="1">
        <f t="shared" si="9"/>
        <v>1.8545383428398926E-2</v>
      </c>
      <c r="H33" s="1">
        <f t="shared" si="9"/>
        <v>2.8117989632322465E-3</v>
      </c>
      <c r="I33" s="1">
        <f t="shared" si="9"/>
        <v>2.3965853365893075E-2</v>
      </c>
      <c r="J33" s="1">
        <f t="shared" si="9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7"/>
        <v>After subtraction</v>
      </c>
      <c r="C34" s="1"/>
      <c r="D34" s="1">
        <f t="shared" ref="D34:Q34" si="10">D28-D33</f>
        <v>0</v>
      </c>
      <c r="E34" s="1">
        <f t="shared" si="10"/>
        <v>-5.2703338652665562E-4</v>
      </c>
      <c r="F34" s="1">
        <f t="shared" si="10"/>
        <v>0.15815625262332308</v>
      </c>
      <c r="G34" s="1">
        <f t="shared" si="10"/>
        <v>0.11268161657160108</v>
      </c>
      <c r="H34" s="1">
        <f t="shared" si="10"/>
        <v>3.8603772010367678</v>
      </c>
      <c r="I34" s="1">
        <f t="shared" si="10"/>
        <v>0.22724914663410695</v>
      </c>
      <c r="J34" s="1">
        <f>J28-J33</f>
        <v>-1.6505382407698187E-2</v>
      </c>
      <c r="K34" s="1">
        <f t="shared" si="10"/>
        <v>3.5978000000000003E-2</v>
      </c>
      <c r="L34" s="1">
        <f t="shared" si="10"/>
        <v>4.791816023902478E-2</v>
      </c>
      <c r="M34" s="1">
        <f t="shared" si="10"/>
        <v>1.1732303834351314</v>
      </c>
      <c r="N34" s="1">
        <f t="shared" si="10"/>
        <v>0</v>
      </c>
      <c r="O34" s="1">
        <f t="shared" si="10"/>
        <v>1.4425E-2</v>
      </c>
      <c r="P34" s="1">
        <f t="shared" si="10"/>
        <v>-2.0010000000000002E-3</v>
      </c>
      <c r="Q34" s="1">
        <f t="shared" si="10"/>
        <v>9.9500000000000001E-4</v>
      </c>
    </row>
    <row r="37" spans="1:17" x14ac:dyDescent="0.25">
      <c r="C37" s="1" t="str">
        <f t="shared" ref="C37:Q37" si="11">C27</f>
        <v>Time</v>
      </c>
      <c r="D37" s="1" t="str">
        <f t="shared" si="11"/>
        <v>m2</v>
      </c>
      <c r="E37" s="1" t="str">
        <f t="shared" si="11"/>
        <v>m18</v>
      </c>
      <c r="F37" s="1" t="str">
        <f t="shared" si="11"/>
        <v>m26</v>
      </c>
      <c r="G37" s="1" t="str">
        <f t="shared" si="11"/>
        <v>m27</v>
      </c>
      <c r="H37" s="1" t="str">
        <f t="shared" si="11"/>
        <v>m28</v>
      </c>
      <c r="I37" s="1" t="str">
        <f t="shared" si="11"/>
        <v>m29</v>
      </c>
      <c r="J37" s="1" t="str">
        <f t="shared" si="11"/>
        <v>m31</v>
      </c>
      <c r="K37" s="1" t="str">
        <f t="shared" si="11"/>
        <v>m39</v>
      </c>
      <c r="L37" s="1" t="str">
        <f t="shared" si="11"/>
        <v>m41</v>
      </c>
      <c r="M37" s="1" t="str">
        <f t="shared" si="11"/>
        <v>m44</v>
      </c>
      <c r="N37" s="1" t="str">
        <f t="shared" si="11"/>
        <v>m45</v>
      </c>
      <c r="O37" s="1" t="str">
        <f t="shared" si="11"/>
        <v>m56</v>
      </c>
      <c r="P37" s="1" t="str">
        <f t="shared" si="11"/>
        <v>m57</v>
      </c>
      <c r="Q37" s="1" t="str">
        <f t="shared" si="11"/>
        <v>m70</v>
      </c>
    </row>
    <row r="38" spans="1:17" x14ac:dyDescent="0.25">
      <c r="A38" t="s">
        <v>26</v>
      </c>
      <c r="B38" t="str">
        <f t="shared" ref="B38:B44" si="12">B28</f>
        <v>Remaining Signals</v>
      </c>
      <c r="C38" s="1">
        <v>176.84809999999999</v>
      </c>
      <c r="D38" s="1">
        <f>D34</f>
        <v>0</v>
      </c>
      <c r="E38" s="1">
        <f t="shared" ref="E38:Q38" si="13">E34</f>
        <v>-5.2703338652665562E-4</v>
      </c>
      <c r="F38" s="1">
        <f t="shared" si="13"/>
        <v>0.15815625262332308</v>
      </c>
      <c r="G38" s="1">
        <f t="shared" si="13"/>
        <v>0.11268161657160108</v>
      </c>
      <c r="H38" s="1">
        <f t="shared" si="13"/>
        <v>3.8603772010367678</v>
      </c>
      <c r="I38" s="1">
        <f t="shared" si="13"/>
        <v>0.22724914663410695</v>
      </c>
      <c r="J38" s="1">
        <f t="shared" si="13"/>
        <v>-1.6505382407698187E-2</v>
      </c>
      <c r="K38" s="1">
        <f t="shared" si="13"/>
        <v>3.5978000000000003E-2</v>
      </c>
      <c r="L38" s="1">
        <f t="shared" si="13"/>
        <v>4.791816023902478E-2</v>
      </c>
      <c r="M38" s="1">
        <f t="shared" si="13"/>
        <v>1.1732303834351314</v>
      </c>
      <c r="N38" s="1">
        <f t="shared" si="13"/>
        <v>0</v>
      </c>
      <c r="O38" s="1">
        <f t="shared" si="13"/>
        <v>1.4425E-2</v>
      </c>
      <c r="P38" s="1">
        <f t="shared" si="13"/>
        <v>-2.0010000000000002E-3</v>
      </c>
      <c r="Q38" s="1">
        <f t="shared" si="13"/>
        <v>9.9500000000000001E-4</v>
      </c>
    </row>
    <row r="39" spans="1:17" x14ac:dyDescent="0.25">
      <c r="B39" t="str">
        <f t="shared" si="12"/>
        <v>Correction factors</v>
      </c>
      <c r="C39" s="1"/>
      <c r="D39" s="1"/>
      <c r="E39" s="1"/>
      <c r="F39" s="1"/>
      <c r="G39" s="1"/>
      <c r="H39" s="1"/>
      <c r="I39" s="1"/>
      <c r="J39" s="12">
        <f>U8</f>
        <v>11.796577712807565</v>
      </c>
      <c r="K39" s="1">
        <f>J39/100</f>
        <v>0.11796577712807566</v>
      </c>
      <c r="L39" s="1"/>
      <c r="M39" s="1"/>
      <c r="N39" s="1"/>
      <c r="O39" s="1"/>
      <c r="P39" s="1"/>
      <c r="Q39" s="1"/>
    </row>
    <row r="40" spans="1:17" x14ac:dyDescent="0.25">
      <c r="B40" t="str">
        <f t="shared" si="12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-0.19470702625201849</v>
      </c>
      <c r="K40" s="1">
        <f>J40/100</f>
        <v>-1.947070262520185E-3</v>
      </c>
      <c r="L40" s="1"/>
      <c r="M40" s="1"/>
      <c r="N40" s="1"/>
      <c r="O40" s="1"/>
      <c r="P40" s="1"/>
      <c r="Q40" s="1"/>
    </row>
    <row r="41" spans="1:17" x14ac:dyDescent="0.25">
      <c r="B41" t="str">
        <f t="shared" si="12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2"/>
        <v>Standardized pattern</v>
      </c>
      <c r="C42" s="1"/>
      <c r="D42" s="1"/>
      <c r="E42" s="15">
        <v>1.013157519</v>
      </c>
      <c r="F42" s="15">
        <v>14.635768860000001</v>
      </c>
      <c r="G42" s="15">
        <v>54.221916810000003</v>
      </c>
      <c r="H42" s="15">
        <v>18.461720809999999</v>
      </c>
      <c r="I42" s="15">
        <v>93.41620159</v>
      </c>
      <c r="J42" s="15">
        <v>36.214665580000002</v>
      </c>
      <c r="K42" s="15">
        <v>58.973784790000003</v>
      </c>
      <c r="L42" s="15">
        <v>34.386683769999998</v>
      </c>
      <c r="M42" s="15">
        <v>11.544121840000001</v>
      </c>
      <c r="N42" s="15">
        <v>3.269790301</v>
      </c>
      <c r="O42" s="15">
        <v>0.46079427499999998</v>
      </c>
      <c r="P42" s="15">
        <v>100</v>
      </c>
      <c r="Q42" s="15">
        <v>3.2371154309999999</v>
      </c>
    </row>
    <row r="43" spans="1:17" x14ac:dyDescent="0.25">
      <c r="B43" t="str">
        <f t="shared" si="12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4">(K42*$J$43)/$J$42</f>
        <v>-2.6878195736420352E-2</v>
      </c>
      <c r="L43" s="1">
        <f t="shared" si="14"/>
        <v>-1.5672252008034109E-2</v>
      </c>
      <c r="M43" s="1">
        <f t="shared" si="14"/>
        <v>-5.2614083957049874E-3</v>
      </c>
      <c r="N43" s="1">
        <f t="shared" si="14"/>
        <v>-1.4902564595486059E-3</v>
      </c>
      <c r="O43" s="1">
        <f t="shared" si="14"/>
        <v>-2.1001397081389368E-4</v>
      </c>
      <c r="P43" s="1">
        <f t="shared" si="14"/>
        <v>-4.5576514771997471E-2</v>
      </c>
      <c r="Q43" s="1">
        <f t="shared" si="14"/>
        <v>-1.4753643925963246E-3</v>
      </c>
    </row>
    <row r="44" spans="1:17" x14ac:dyDescent="0.25">
      <c r="B44" t="str">
        <f t="shared" si="12"/>
        <v>After subtraction</v>
      </c>
      <c r="C44" s="1"/>
      <c r="D44" s="1">
        <f t="shared" ref="D44:Q44" si="15">D38-D43</f>
        <v>0</v>
      </c>
      <c r="E44" s="1">
        <f t="shared" si="15"/>
        <v>-6.5271500216017471E-5</v>
      </c>
      <c r="F44" s="1">
        <f t="shared" si="15"/>
        <v>0.16482672597979639</v>
      </c>
      <c r="G44" s="1">
        <f t="shared" si="15"/>
        <v>0.13739407649617091</v>
      </c>
      <c r="H44" s="1">
        <f t="shared" si="15"/>
        <v>3.8687914099489022</v>
      </c>
      <c r="I44" s="1">
        <f t="shared" si="15"/>
        <v>0.26982499555121225</v>
      </c>
      <c r="J44" s="1">
        <f t="shared" si="15"/>
        <v>0</v>
      </c>
      <c r="K44" s="1">
        <f t="shared" si="15"/>
        <v>6.2856195736420359E-2</v>
      </c>
      <c r="L44" s="1">
        <f t="shared" si="15"/>
        <v>6.3590412247058886E-2</v>
      </c>
      <c r="M44" s="1">
        <f t="shared" si="15"/>
        <v>1.1784917918308364</v>
      </c>
      <c r="N44" s="1">
        <f t="shared" si="15"/>
        <v>1.4902564595486059E-3</v>
      </c>
      <c r="O44" s="1">
        <f t="shared" si="15"/>
        <v>1.4635013970813893E-2</v>
      </c>
      <c r="P44" s="1">
        <f t="shared" si="15"/>
        <v>4.3575514771997469E-2</v>
      </c>
      <c r="Q44" s="1">
        <f t="shared" si="15"/>
        <v>2.4703643925963244E-3</v>
      </c>
    </row>
    <row r="46" spans="1:17" x14ac:dyDescent="0.25">
      <c r="C46" s="1" t="str">
        <f t="shared" ref="C46:Q46" si="16">C37</f>
        <v>Time</v>
      </c>
      <c r="D46" s="1" t="str">
        <f t="shared" si="16"/>
        <v>m2</v>
      </c>
      <c r="E46" s="1" t="str">
        <f t="shared" si="16"/>
        <v>m18</v>
      </c>
      <c r="F46" s="1" t="str">
        <f t="shared" si="16"/>
        <v>m26</v>
      </c>
      <c r="G46" s="1" t="str">
        <f t="shared" si="16"/>
        <v>m27</v>
      </c>
      <c r="H46" s="1" t="str">
        <f t="shared" si="16"/>
        <v>m28</v>
      </c>
      <c r="I46" s="1" t="str">
        <f t="shared" si="16"/>
        <v>m29</v>
      </c>
      <c r="J46" s="1" t="str">
        <f t="shared" si="16"/>
        <v>m31</v>
      </c>
      <c r="K46" s="1" t="str">
        <f t="shared" si="16"/>
        <v>m39</v>
      </c>
      <c r="L46" s="1" t="str">
        <f t="shared" si="16"/>
        <v>m41</v>
      </c>
      <c r="M46" s="1" t="str">
        <f t="shared" si="16"/>
        <v>m44</v>
      </c>
      <c r="N46" s="1" t="str">
        <f t="shared" si="16"/>
        <v>m45</v>
      </c>
      <c r="O46" s="1" t="str">
        <f t="shared" si="16"/>
        <v>m56</v>
      </c>
      <c r="P46" s="1" t="str">
        <f t="shared" si="16"/>
        <v>m57</v>
      </c>
      <c r="Q46" s="1" t="str">
        <f t="shared" si="16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7">E44</f>
        <v>-6.5271500216017471E-5</v>
      </c>
      <c r="F47" s="1">
        <f t="shared" si="17"/>
        <v>0.16482672597979639</v>
      </c>
      <c r="G47" s="1">
        <f t="shared" si="17"/>
        <v>0.13739407649617091</v>
      </c>
      <c r="H47" s="1">
        <f>H44</f>
        <v>3.8687914099489022</v>
      </c>
      <c r="I47" s="1">
        <f t="shared" si="17"/>
        <v>0.26982499555121225</v>
      </c>
      <c r="J47" s="1">
        <f t="shared" si="17"/>
        <v>0</v>
      </c>
      <c r="K47" s="1">
        <f t="shared" si="17"/>
        <v>6.2856195736420359E-2</v>
      </c>
      <c r="L47" s="1">
        <f t="shared" si="17"/>
        <v>6.3590412247058886E-2</v>
      </c>
      <c r="M47" s="1">
        <f t="shared" si="17"/>
        <v>1.1784917918308364</v>
      </c>
      <c r="N47" s="1">
        <f t="shared" si="17"/>
        <v>1.4902564595486059E-3</v>
      </c>
      <c r="O47" s="1">
        <f t="shared" si="17"/>
        <v>1.4635013970813893E-2</v>
      </c>
      <c r="P47" s="1">
        <f t="shared" si="17"/>
        <v>4.3575514771997469E-2</v>
      </c>
      <c r="Q47" s="1">
        <f t="shared" si="17"/>
        <v>2.4703643925963244E-3</v>
      </c>
    </row>
    <row r="48" spans="1:17" x14ac:dyDescent="0.25">
      <c r="B48" t="str">
        <f t="shared" ref="B48:B53" si="18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v>13.217722050000001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8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0.83081572436439943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8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8"/>
        <v>Standardized pattern</v>
      </c>
      <c r="C51" s="1"/>
      <c r="D51" s="1"/>
      <c r="E51" s="15">
        <v>1.2038428459999999</v>
      </c>
      <c r="F51" s="15">
        <v>5.1408711399999998</v>
      </c>
      <c r="G51" s="15">
        <v>48.29635914</v>
      </c>
      <c r="H51" s="15">
        <v>12.293452690000001</v>
      </c>
      <c r="I51" s="15">
        <v>44.718108170000001</v>
      </c>
      <c r="J51" s="15">
        <v>2.363940285</v>
      </c>
      <c r="K51" s="15">
        <v>21.424294870000001</v>
      </c>
      <c r="L51" s="15">
        <v>57.765171299999999</v>
      </c>
      <c r="M51" s="15">
        <v>100</v>
      </c>
      <c r="N51" s="15">
        <v>3.5588517070000001</v>
      </c>
      <c r="O51" s="15">
        <v>0.49809994899999999</v>
      </c>
      <c r="P51" s="15">
        <v>32.793175490000003</v>
      </c>
      <c r="Q51" s="1"/>
    </row>
    <row r="52" spans="1:17" x14ac:dyDescent="0.25">
      <c r="B52" t="str">
        <f t="shared" si="18"/>
        <v>Signal to subtract</v>
      </c>
      <c r="C52" s="1"/>
      <c r="D52" s="1"/>
      <c r="E52" s="1">
        <f t="shared" ref="E52:J52" si="19">(E51*$K$52)/$K$51</f>
        <v>3.5319240153860588E-3</v>
      </c>
      <c r="F52" s="1">
        <f t="shared" si="19"/>
        <v>1.5082671546125637E-2</v>
      </c>
      <c r="G52" s="1">
        <f t="shared" si="19"/>
        <v>0.1416954640458743</v>
      </c>
      <c r="H52" s="1">
        <f t="shared" si="19"/>
        <v>3.6067449278859902E-2</v>
      </c>
      <c r="I52" s="1">
        <f t="shared" si="19"/>
        <v>0.13119732421307634</v>
      </c>
      <c r="J52" s="1">
        <f t="shared" si="19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8"/>
        <v>After subtraction</v>
      </c>
      <c r="C53" s="1"/>
      <c r="D53" s="1">
        <f t="shared" ref="D53" si="20">D47-D52</f>
        <v>0</v>
      </c>
      <c r="E53" s="1">
        <f t="shared" ref="E53" si="21">E47-E52</f>
        <v>-3.5971955156020763E-3</v>
      </c>
      <c r="F53" s="1">
        <f t="shared" ref="F53" si="22">F47-F52</f>
        <v>0.14974405443367075</v>
      </c>
      <c r="G53" s="1">
        <f t="shared" ref="G53" si="23">G47-G52</f>
        <v>-4.3013875497033838E-3</v>
      </c>
      <c r="H53" s="1">
        <f t="shared" ref="H53" si="24">H47-H52</f>
        <v>3.8327239606700423</v>
      </c>
      <c r="I53" s="1">
        <f t="shared" ref="I53" si="25">I47-I52</f>
        <v>0.13862767133813592</v>
      </c>
      <c r="J53" s="1">
        <f t="shared" ref="J53" si="26">J47-J52</f>
        <v>-6.9355044898693242E-3</v>
      </c>
      <c r="K53" s="1">
        <f t="shared" ref="K53" si="27">K47-K52</f>
        <v>0</v>
      </c>
      <c r="L53" s="1">
        <f t="shared" ref="L53" si="28">L47-L52</f>
        <v>-0.10588535981510241</v>
      </c>
      <c r="M53" s="1">
        <f t="shared" ref="M53" si="29">M47-M52</f>
        <v>0.88510432625577751</v>
      </c>
      <c r="N53" s="1">
        <f t="shared" ref="N53" si="30">N47-N52</f>
        <v>-8.9509683671934147E-3</v>
      </c>
      <c r="O53" s="1">
        <f t="shared" ref="O53" si="31">O47-O52</f>
        <v>1.3173651154412132E-2</v>
      </c>
      <c r="P53" s="1">
        <f t="shared" ref="P53" si="32">P47-P52</f>
        <v>-5.2635551679694935E-2</v>
      </c>
      <c r="Q53" s="1">
        <f t="shared" ref="Q53" si="33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4">B47</f>
        <v>Remaining Signals</v>
      </c>
      <c r="C57" s="1">
        <v>176.84809999999999</v>
      </c>
      <c r="D57" s="1">
        <f>D53</f>
        <v>0</v>
      </c>
      <c r="E57" s="1">
        <f t="shared" ref="E57:Q57" si="35">E53</f>
        <v>-3.5971955156020763E-3</v>
      </c>
      <c r="F57" s="1">
        <f t="shared" si="35"/>
        <v>0.14974405443367075</v>
      </c>
      <c r="G57" s="1">
        <f t="shared" si="35"/>
        <v>-4.3013875497033838E-3</v>
      </c>
      <c r="H57" s="1">
        <f t="shared" si="35"/>
        <v>3.8327239606700423</v>
      </c>
      <c r="I57" s="1">
        <f t="shared" si="35"/>
        <v>0.13862767133813592</v>
      </c>
      <c r="J57" s="1">
        <f t="shared" si="35"/>
        <v>-6.9355044898693242E-3</v>
      </c>
      <c r="K57" s="1">
        <f t="shared" si="35"/>
        <v>0</v>
      </c>
      <c r="L57" s="1">
        <f t="shared" si="35"/>
        <v>-0.10588535981510241</v>
      </c>
      <c r="M57" s="1">
        <f t="shared" si="35"/>
        <v>0.88510432625577751</v>
      </c>
      <c r="N57" s="1">
        <f t="shared" si="35"/>
        <v>-8.9509683671934147E-3</v>
      </c>
      <c r="O57" s="1">
        <f t="shared" si="35"/>
        <v>1.3173651154412132E-2</v>
      </c>
      <c r="P57" s="1">
        <f t="shared" si="35"/>
        <v>-5.2635551679694935E-2</v>
      </c>
      <c r="Q57" s="1">
        <f t="shared" si="35"/>
        <v>2.4703643925963244E-3</v>
      </c>
    </row>
    <row r="58" spans="1:17" x14ac:dyDescent="0.25">
      <c r="B58" t="str">
        <f t="shared" si="34"/>
        <v>Correction factors</v>
      </c>
      <c r="C58" s="1"/>
      <c r="D58" s="1"/>
      <c r="E58" s="1"/>
      <c r="F58" s="1"/>
      <c r="G58" s="1"/>
      <c r="H58" s="1"/>
      <c r="I58" s="3">
        <v>2.398810003281703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4"/>
        <v>Concentrations</v>
      </c>
      <c r="C59" s="1"/>
      <c r="D59" s="1"/>
      <c r="E59" s="1"/>
      <c r="F59" s="1"/>
      <c r="G59" s="1"/>
      <c r="H59" s="1"/>
      <c r="I59" s="1">
        <f>I58*I57</f>
        <v>0.33254144473756864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4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4"/>
        <v>Standardized pattern</v>
      </c>
      <c r="C61" s="1"/>
      <c r="D61" s="1"/>
      <c r="E61" s="1"/>
      <c r="F61" s="15">
        <v>10.70107011</v>
      </c>
      <c r="G61" s="15">
        <v>7.7407740770000002</v>
      </c>
      <c r="H61" s="15">
        <v>61.036103609999998</v>
      </c>
      <c r="I61" s="15">
        <v>100</v>
      </c>
      <c r="J61" s="1"/>
      <c r="K61" s="1"/>
      <c r="L61" s="15">
        <v>5.460546055</v>
      </c>
      <c r="M61" s="15">
        <v>99.989998999999997</v>
      </c>
      <c r="N61" s="1"/>
      <c r="O61" s="1"/>
      <c r="P61" s="1"/>
      <c r="Q61" s="1"/>
    </row>
    <row r="62" spans="1:17" x14ac:dyDescent="0.25">
      <c r="B62" t="str">
        <f t="shared" si="34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4"/>
        <v>After subtraction</v>
      </c>
      <c r="C63" s="1"/>
      <c r="D63" s="1">
        <f t="shared" ref="D63:Q63" si="36">D57-D62</f>
        <v>0</v>
      </c>
      <c r="E63" s="1">
        <f t="shared" si="36"/>
        <v>-3.5971955156020763E-3</v>
      </c>
      <c r="F63" s="1">
        <f t="shared" si="36"/>
        <v>0.13490941013191646</v>
      </c>
      <c r="G63" s="1">
        <f t="shared" si="36"/>
        <v>-1.5032242396194568E-2</v>
      </c>
      <c r="H63" s="1">
        <f t="shared" si="36"/>
        <v>3.7481110315599673</v>
      </c>
      <c r="I63" s="1">
        <f t="shared" si="36"/>
        <v>0</v>
      </c>
      <c r="J63" s="1">
        <f t="shared" si="36"/>
        <v>-6.9355044898693242E-3</v>
      </c>
      <c r="K63" s="1">
        <f t="shared" si="36"/>
        <v>0</v>
      </c>
      <c r="L63" s="1">
        <f t="shared" si="36"/>
        <v>-0.11345518765349535</v>
      </c>
      <c r="M63" s="1">
        <f t="shared" si="36"/>
        <v>0.74649051907105213</v>
      </c>
      <c r="N63" s="1">
        <f t="shared" si="36"/>
        <v>-8.9509683671934147E-3</v>
      </c>
      <c r="O63" s="1">
        <f t="shared" si="36"/>
        <v>1.3173651154412132E-2</v>
      </c>
      <c r="P63" s="1">
        <f t="shared" si="36"/>
        <v>-5.2635551679694935E-2</v>
      </c>
      <c r="Q63" s="1">
        <f t="shared" si="36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7">E63</f>
        <v>-3.5971955156020763E-3</v>
      </c>
      <c r="F67" s="1">
        <f t="shared" si="37"/>
        <v>0.13490941013191646</v>
      </c>
      <c r="G67" s="1">
        <f t="shared" si="37"/>
        <v>-1.5032242396194568E-2</v>
      </c>
      <c r="H67" s="1">
        <f t="shared" si="37"/>
        <v>3.7481110315599673</v>
      </c>
      <c r="I67" s="1">
        <f t="shared" si="37"/>
        <v>0</v>
      </c>
      <c r="J67" s="1">
        <f t="shared" si="37"/>
        <v>-6.9355044898693242E-3</v>
      </c>
      <c r="K67" s="1">
        <f t="shared" si="37"/>
        <v>0</v>
      </c>
      <c r="L67" s="1">
        <f t="shared" si="37"/>
        <v>-0.11345518765349535</v>
      </c>
      <c r="M67" s="1">
        <f t="shared" si="37"/>
        <v>0.74649051907105213</v>
      </c>
      <c r="N67" s="1">
        <f t="shared" si="37"/>
        <v>-8.9509683671934147E-3</v>
      </c>
      <c r="O67" s="1">
        <f t="shared" si="37"/>
        <v>1.3173651154412132E-2</v>
      </c>
      <c r="P67" s="1">
        <f t="shared" si="37"/>
        <v>-5.2635551679694935E-2</v>
      </c>
      <c r="Q67" s="1">
        <f t="shared" si="37"/>
        <v>2.4703643925963244E-3</v>
      </c>
    </row>
    <row r="68" spans="1:17" x14ac:dyDescent="0.25">
      <c r="B68" t="str">
        <f t="shared" ref="B68:B73" si="38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1.3857401285993789</v>
      </c>
      <c r="N68" s="1"/>
      <c r="O68" s="1"/>
      <c r="P68" s="1"/>
      <c r="Q68" s="1"/>
    </row>
    <row r="69" spans="1:17" x14ac:dyDescent="0.25">
      <c r="B69" t="str">
        <f t="shared" si="38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1.0344418678957368</v>
      </c>
      <c r="N69" s="1"/>
      <c r="O69" s="1"/>
      <c r="P69" s="1"/>
      <c r="Q69" s="1"/>
    </row>
    <row r="70" spans="1:17" x14ac:dyDescent="0.25">
      <c r="B70" t="str">
        <f t="shared" si="38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0.74649051907105202</v>
      </c>
      <c r="N70" s="1"/>
      <c r="O70" s="1"/>
      <c r="P70" s="1"/>
      <c r="Q70" s="1"/>
    </row>
    <row r="71" spans="1:17" x14ac:dyDescent="0.25">
      <c r="B71" t="str">
        <f t="shared" si="38"/>
        <v>Standardized pattern</v>
      </c>
      <c r="C71" s="1"/>
      <c r="D71" s="1"/>
      <c r="E71" s="1"/>
      <c r="F71" s="1"/>
      <c r="G71" s="1"/>
      <c r="H71" s="15">
        <v>11.96170444</v>
      </c>
      <c r="I71" s="15">
        <v>0.120117823</v>
      </c>
      <c r="J71" s="1"/>
      <c r="K71" s="1"/>
      <c r="L71" s="1"/>
      <c r="M71" s="15">
        <v>100</v>
      </c>
      <c r="N71" s="15">
        <v>1.1897390640000001</v>
      </c>
      <c r="O71" s="1"/>
      <c r="P71" s="1"/>
      <c r="Q71" s="1"/>
    </row>
    <row r="72" spans="1:17" x14ac:dyDescent="0.25">
      <c r="B72" t="str">
        <f t="shared" si="38"/>
        <v>Signal to subtract</v>
      </c>
      <c r="C72" s="1"/>
      <c r="D72" s="1"/>
      <c r="E72" s="1"/>
      <c r="F72" s="1"/>
      <c r="G72" s="1"/>
      <c r="H72" s="1">
        <f>(H71*$M$72)/$M$71</f>
        <v>8.9292989563901082E-2</v>
      </c>
      <c r="I72" s="1">
        <f>(I71*$M$72)/$M$71</f>
        <v>8.966681604095475E-4</v>
      </c>
      <c r="J72" s="1"/>
      <c r="K72" s="1"/>
      <c r="L72" s="1"/>
      <c r="M72" s="1">
        <f>M69/M68</f>
        <v>0.74649051907105202</v>
      </c>
      <c r="N72" s="1">
        <f>(N71*$M$72)/$M$71</f>
        <v>8.8812893144446757E-3</v>
      </c>
      <c r="O72" s="1"/>
      <c r="P72" s="1"/>
      <c r="Q72" s="1"/>
    </row>
    <row r="73" spans="1:17" x14ac:dyDescent="0.25">
      <c r="B73" t="str">
        <f t="shared" si="38"/>
        <v>After subtraction</v>
      </c>
      <c r="C73" s="1"/>
      <c r="D73" s="1">
        <f t="shared" ref="D73:Q73" si="39">D67-D72</f>
        <v>0</v>
      </c>
      <c r="E73" s="1">
        <f t="shared" si="39"/>
        <v>-3.5971955156020763E-3</v>
      </c>
      <c r="F73" s="1">
        <f t="shared" si="39"/>
        <v>0.13490941013191646</v>
      </c>
      <c r="G73" s="1">
        <f t="shared" si="39"/>
        <v>-1.5032242396194568E-2</v>
      </c>
      <c r="H73" s="1">
        <f t="shared" si="39"/>
        <v>3.6588180419960663</v>
      </c>
      <c r="I73" s="1">
        <f t="shared" si="39"/>
        <v>-8.966681604095475E-4</v>
      </c>
      <c r="J73" s="1">
        <f t="shared" si="39"/>
        <v>-6.9355044898693242E-3</v>
      </c>
      <c r="K73" s="1">
        <f t="shared" si="39"/>
        <v>0</v>
      </c>
      <c r="L73" s="1">
        <f t="shared" si="39"/>
        <v>-0.11345518765349535</v>
      </c>
      <c r="M73" s="1">
        <f t="shared" si="39"/>
        <v>0</v>
      </c>
      <c r="N73" s="1">
        <f t="shared" si="39"/>
        <v>-1.783225768163809E-2</v>
      </c>
      <c r="O73" s="1">
        <f t="shared" si="39"/>
        <v>1.3173651154412132E-2</v>
      </c>
      <c r="P73" s="1">
        <f t="shared" si="39"/>
        <v>-5.2635551679694935E-2</v>
      </c>
      <c r="Q73" s="1">
        <f t="shared" si="39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40">E73</f>
        <v>-3.5971955156020763E-3</v>
      </c>
      <c r="F77" s="1">
        <f t="shared" si="40"/>
        <v>0.13490941013191646</v>
      </c>
      <c r="G77" s="1">
        <f t="shared" si="40"/>
        <v>-1.5032242396194568E-2</v>
      </c>
      <c r="H77" s="1">
        <f t="shared" si="40"/>
        <v>3.6588180419960663</v>
      </c>
      <c r="I77" s="1">
        <f t="shared" si="40"/>
        <v>-8.966681604095475E-4</v>
      </c>
      <c r="J77" s="1">
        <f t="shared" si="40"/>
        <v>-6.9355044898693242E-3</v>
      </c>
      <c r="K77" s="1">
        <f t="shared" si="40"/>
        <v>0</v>
      </c>
      <c r="L77" s="1">
        <f t="shared" si="40"/>
        <v>-0.11345518765349535</v>
      </c>
      <c r="M77" s="1">
        <f t="shared" si="40"/>
        <v>0</v>
      </c>
      <c r="N77" s="1">
        <f t="shared" si="40"/>
        <v>-1.783225768163809E-2</v>
      </c>
      <c r="O77" s="1">
        <f t="shared" si="40"/>
        <v>1.3173651154412132E-2</v>
      </c>
      <c r="P77" s="1">
        <f t="shared" si="40"/>
        <v>-5.2635551679694935E-2</v>
      </c>
      <c r="Q77" s="1">
        <f t="shared" si="40"/>
        <v>2.4703643925963244E-3</v>
      </c>
    </row>
    <row r="78" spans="1:17" x14ac:dyDescent="0.25">
      <c r="B78" t="str">
        <f t="shared" ref="B78:B83" si="41">B68</f>
        <v>Correction factors</v>
      </c>
      <c r="C78" s="1"/>
      <c r="D78" s="1"/>
      <c r="E78" s="1"/>
      <c r="F78" s="3">
        <v>3.7247935702954544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1"/>
        <v>Concentrations</v>
      </c>
      <c r="C79" s="1"/>
      <c r="D79" s="1"/>
      <c r="E79" s="1"/>
      <c r="F79" s="1">
        <f>F78*F77</f>
        <v>0.50250970343171486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1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1"/>
        <v>Standardized pattern</v>
      </c>
      <c r="C81" s="1"/>
      <c r="D81" s="15">
        <v>0.15584514299999999</v>
      </c>
      <c r="E81" s="1"/>
      <c r="F81" s="15">
        <v>54.61005634</v>
      </c>
      <c r="G81" s="15">
        <v>63.325456209999999</v>
      </c>
      <c r="H81" s="15">
        <v>100</v>
      </c>
      <c r="I81" s="15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1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1"/>
        <v>After subtraction</v>
      </c>
      <c r="C83" s="1"/>
      <c r="D83" s="1">
        <f t="shared" ref="D83:Q83" si="42">D77-D82</f>
        <v>-3.8500191582212473E-4</v>
      </c>
      <c r="E83" s="1">
        <f t="shared" si="42"/>
        <v>-3.5971955156020763E-3</v>
      </c>
      <c r="F83" s="1">
        <f t="shared" si="42"/>
        <v>0</v>
      </c>
      <c r="G83" s="1">
        <f t="shared" si="42"/>
        <v>-0.17147229238325171</v>
      </c>
      <c r="H83" s="1">
        <f t="shared" si="42"/>
        <v>3.4117767108317549</v>
      </c>
      <c r="I83" s="1">
        <f t="shared" si="42"/>
        <v>-6.4945570920876116E-3</v>
      </c>
      <c r="J83" s="1">
        <f t="shared" si="42"/>
        <v>-6.9355044898693242E-3</v>
      </c>
      <c r="K83" s="1">
        <f t="shared" si="42"/>
        <v>0</v>
      </c>
      <c r="L83" s="1">
        <f t="shared" si="42"/>
        <v>-0.11345518765349535</v>
      </c>
      <c r="M83" s="1">
        <f t="shared" si="42"/>
        <v>0</v>
      </c>
      <c r="N83" s="1">
        <f t="shared" si="42"/>
        <v>-1.783225768163809E-2</v>
      </c>
      <c r="O83" s="1">
        <f t="shared" si="42"/>
        <v>1.3173651154412132E-2</v>
      </c>
      <c r="P83" s="1">
        <f t="shared" si="42"/>
        <v>-5.2635551679694935E-2</v>
      </c>
      <c r="Q83" s="1">
        <f t="shared" si="42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3">E83</f>
        <v>-3.5971955156020763E-3</v>
      </c>
      <c r="F87" s="1">
        <f t="shared" si="43"/>
        <v>0</v>
      </c>
      <c r="G87" s="1">
        <f t="shared" si="43"/>
        <v>-0.17147229238325171</v>
      </c>
      <c r="H87" s="1">
        <f t="shared" si="43"/>
        <v>3.4117767108317549</v>
      </c>
      <c r="I87" s="1">
        <f t="shared" si="43"/>
        <v>-6.4945570920876116E-3</v>
      </c>
      <c r="J87" s="1">
        <f t="shared" si="43"/>
        <v>-6.9355044898693242E-3</v>
      </c>
      <c r="K87" s="1">
        <f t="shared" si="43"/>
        <v>0</v>
      </c>
      <c r="L87" s="1">
        <f t="shared" si="43"/>
        <v>-0.11345518765349535</v>
      </c>
      <c r="M87" s="1">
        <f t="shared" si="43"/>
        <v>0</v>
      </c>
      <c r="N87" s="1">
        <f t="shared" si="43"/>
        <v>-1.783225768163809E-2</v>
      </c>
      <c r="O87" s="1">
        <f t="shared" si="43"/>
        <v>1.3173651154412132E-2</v>
      </c>
      <c r="P87" s="1">
        <f t="shared" si="43"/>
        <v>-5.2635551679694935E-2</v>
      </c>
      <c r="Q87" s="1">
        <f t="shared" si="43"/>
        <v>2.4703643925963244E-3</v>
      </c>
    </row>
    <row r="88" spans="1:17" x14ac:dyDescent="0.25">
      <c r="B88" t="str">
        <f t="shared" ref="B88:B89" si="44">B78</f>
        <v>Correction factors</v>
      </c>
      <c r="C88" s="1"/>
      <c r="D88" s="1"/>
      <c r="E88" s="1"/>
      <c r="F88" s="1"/>
      <c r="G88" s="1"/>
      <c r="H88" s="3">
        <v>1.0392792202424785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4"/>
        <v>Concentrations</v>
      </c>
      <c r="C89" s="1"/>
      <c r="D89" s="1"/>
      <c r="E89" s="1"/>
      <c r="F89" s="1"/>
      <c r="G89" s="1"/>
      <c r="H89" s="1">
        <f>H88*H87</f>
        <v>3.5457886396746745</v>
      </c>
      <c r="I89" s="1"/>
      <c r="J89" s="1"/>
      <c r="K89" s="1"/>
      <c r="L89" s="1"/>
      <c r="M89" s="1"/>
      <c r="N89" s="1"/>
      <c r="O89" s="1"/>
      <c r="P89" s="1"/>
      <c r="Q89" s="1"/>
    </row>
    <row r="97" spans="1:17" x14ac:dyDescent="0.25">
      <c r="A97" t="s">
        <v>0</v>
      </c>
    </row>
    <row r="98" spans="1:17" x14ac:dyDescent="0.25">
      <c r="C98" s="13" t="s">
        <v>15</v>
      </c>
      <c r="D98" s="13" t="s">
        <v>1</v>
      </c>
      <c r="E98" s="13" t="s">
        <v>2</v>
      </c>
      <c r="F98" s="13" t="s">
        <v>3</v>
      </c>
      <c r="G98" s="13" t="s">
        <v>4</v>
      </c>
      <c r="H98" s="13" t="s">
        <v>5</v>
      </c>
      <c r="I98" s="13" t="s">
        <v>6</v>
      </c>
      <c r="J98" s="13" t="s">
        <v>7</v>
      </c>
      <c r="K98" s="13" t="s">
        <v>8</v>
      </c>
      <c r="L98" s="13" t="s">
        <v>9</v>
      </c>
      <c r="M98" s="13" t="s">
        <v>10</v>
      </c>
      <c r="N98" s="13" t="s">
        <v>11</v>
      </c>
      <c r="O98" s="13" t="s">
        <v>12</v>
      </c>
      <c r="P98" s="13" t="s">
        <v>13</v>
      </c>
      <c r="Q98" s="13" t="s">
        <v>14</v>
      </c>
    </row>
    <row r="99" spans="1:17" x14ac:dyDescent="0.25">
      <c r="A99" t="s">
        <v>16</v>
      </c>
      <c r="B99" t="s">
        <v>17</v>
      </c>
      <c r="C99" s="13">
        <v>176.89449999999999</v>
      </c>
      <c r="D99" s="13">
        <v>1.27962</v>
      </c>
      <c r="E99" s="13">
        <v>0.19200200000000001</v>
      </c>
      <c r="F99" s="13">
        <v>0.127716</v>
      </c>
      <c r="G99" s="13">
        <v>0.118322</v>
      </c>
      <c r="H99" s="13">
        <v>3.9687160000000001</v>
      </c>
      <c r="I99" s="13">
        <v>0.26807700000000001</v>
      </c>
      <c r="J99" s="13">
        <v>4.4794E-2</v>
      </c>
      <c r="K99" s="13">
        <v>2.5499999999999998E-2</v>
      </c>
      <c r="L99" s="13">
        <v>6.8904999999999994E-2</v>
      </c>
      <c r="M99" s="13">
        <v>1.2277750000000001</v>
      </c>
      <c r="N99" s="13">
        <v>6.5240000000000003E-3</v>
      </c>
      <c r="O99" s="13">
        <v>8.6E-3</v>
      </c>
      <c r="P99" s="13">
        <v>2.6696000000000001E-2</v>
      </c>
      <c r="Q99" s="13">
        <v>1.2674E-2</v>
      </c>
    </row>
    <row r="100" spans="1:17" x14ac:dyDescent="0.25">
      <c r="B100" t="s">
        <v>18</v>
      </c>
      <c r="C100" s="13"/>
      <c r="D100" s="3">
        <v>0.55024373334910903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x14ac:dyDescent="0.25">
      <c r="B101" t="s">
        <v>19</v>
      </c>
      <c r="C101" s="13"/>
      <c r="D101" s="13">
        <f>D100*D99</f>
        <v>0.70410288606818694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x14ac:dyDescent="0.25">
      <c r="B102" t="s">
        <v>20</v>
      </c>
      <c r="C102" s="13"/>
      <c r="D102" s="13">
        <f>D101/D100</f>
        <v>1.27962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x14ac:dyDescent="0.25">
      <c r="B103" t="s">
        <v>21</v>
      </c>
      <c r="C103" s="13"/>
      <c r="D103" s="15">
        <v>100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x14ac:dyDescent="0.25">
      <c r="B104" t="s">
        <v>22</v>
      </c>
      <c r="C104" s="13"/>
      <c r="D104" s="13">
        <f>D101/D100</f>
        <v>1.27962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x14ac:dyDescent="0.25">
      <c r="B105" t="s">
        <v>23</v>
      </c>
      <c r="C105" s="13"/>
      <c r="D105" s="13">
        <f>D99-D104</f>
        <v>0</v>
      </c>
      <c r="E105" s="13">
        <f t="shared" ref="E105:Q105" si="45">E99-E104</f>
        <v>0.19200200000000001</v>
      </c>
      <c r="F105" s="13">
        <f t="shared" si="45"/>
        <v>0.127716</v>
      </c>
      <c r="G105" s="13">
        <f t="shared" si="45"/>
        <v>0.118322</v>
      </c>
      <c r="H105" s="13">
        <f t="shared" si="45"/>
        <v>3.9687160000000001</v>
      </c>
      <c r="I105" s="13">
        <f t="shared" si="45"/>
        <v>0.26807700000000001</v>
      </c>
      <c r="J105" s="13">
        <f t="shared" si="45"/>
        <v>4.4794E-2</v>
      </c>
      <c r="K105" s="13">
        <f t="shared" si="45"/>
        <v>2.5499999999999998E-2</v>
      </c>
      <c r="L105" s="13">
        <f t="shared" si="45"/>
        <v>6.8904999999999994E-2</v>
      </c>
      <c r="M105" s="13">
        <f t="shared" si="45"/>
        <v>1.2277750000000001</v>
      </c>
      <c r="N105" s="13">
        <f t="shared" si="45"/>
        <v>6.5240000000000003E-3</v>
      </c>
      <c r="O105" s="13">
        <f t="shared" si="45"/>
        <v>8.6E-3</v>
      </c>
      <c r="P105" s="13">
        <f t="shared" si="45"/>
        <v>2.6696000000000001E-2</v>
      </c>
      <c r="Q105" s="13">
        <f t="shared" si="45"/>
        <v>1.2674E-2</v>
      </c>
    </row>
    <row r="108" spans="1:17" x14ac:dyDescent="0.25">
      <c r="C108" s="13" t="s">
        <v>15</v>
      </c>
      <c r="D108" s="13" t="s">
        <v>1</v>
      </c>
      <c r="E108" s="13" t="s">
        <v>2</v>
      </c>
      <c r="F108" s="13" t="s">
        <v>3</v>
      </c>
      <c r="G108" s="13" t="s">
        <v>4</v>
      </c>
      <c r="H108" s="13" t="s">
        <v>5</v>
      </c>
      <c r="I108" s="13" t="s">
        <v>6</v>
      </c>
      <c r="J108" s="13" t="s">
        <v>7</v>
      </c>
      <c r="K108" s="13" t="s">
        <v>8</v>
      </c>
      <c r="L108" s="13" t="s">
        <v>9</v>
      </c>
      <c r="M108" s="13" t="s">
        <v>10</v>
      </c>
      <c r="N108" s="13" t="s">
        <v>11</v>
      </c>
      <c r="O108" s="13" t="s">
        <v>12</v>
      </c>
      <c r="P108" s="13" t="s">
        <v>13</v>
      </c>
      <c r="Q108" s="13" t="s">
        <v>14</v>
      </c>
    </row>
    <row r="109" spans="1:17" x14ac:dyDescent="0.25">
      <c r="A109" t="s">
        <v>24</v>
      </c>
      <c r="B109" t="s">
        <v>17</v>
      </c>
      <c r="C109" s="13">
        <v>176.89449999999999</v>
      </c>
      <c r="D109" s="13">
        <f>D105</f>
        <v>0</v>
      </c>
      <c r="E109" s="13">
        <f t="shared" ref="E109:Q109" si="46">E105</f>
        <v>0.19200200000000001</v>
      </c>
      <c r="F109" s="13">
        <f t="shared" si="46"/>
        <v>0.127716</v>
      </c>
      <c r="G109" s="13">
        <f t="shared" si="46"/>
        <v>0.118322</v>
      </c>
      <c r="H109" s="13">
        <f t="shared" si="46"/>
        <v>3.9687160000000001</v>
      </c>
      <c r="I109" s="13">
        <f t="shared" si="46"/>
        <v>0.26807700000000001</v>
      </c>
      <c r="J109" s="13">
        <f t="shared" si="46"/>
        <v>4.4794E-2</v>
      </c>
      <c r="K109" s="13">
        <f t="shared" si="46"/>
        <v>2.5499999999999998E-2</v>
      </c>
      <c r="L109" s="13">
        <f t="shared" si="46"/>
        <v>6.8904999999999994E-2</v>
      </c>
      <c r="M109" s="13">
        <f t="shared" si="46"/>
        <v>1.2277750000000001</v>
      </c>
      <c r="N109" s="13">
        <f t="shared" si="46"/>
        <v>6.5240000000000003E-3</v>
      </c>
      <c r="O109" s="13">
        <f t="shared" si="46"/>
        <v>8.6E-3</v>
      </c>
      <c r="P109" s="13">
        <f t="shared" si="46"/>
        <v>2.6696000000000001E-2</v>
      </c>
      <c r="Q109" s="13">
        <f t="shared" si="46"/>
        <v>1.2674E-2</v>
      </c>
    </row>
    <row r="110" spans="1:17" x14ac:dyDescent="0.25">
      <c r="B110" t="s">
        <v>18</v>
      </c>
      <c r="C110" s="13"/>
      <c r="D110" s="13"/>
      <c r="E110" s="3">
        <v>1.174559381512214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x14ac:dyDescent="0.25">
      <c r="B111" t="s">
        <v>19</v>
      </c>
      <c r="C111" s="13"/>
      <c r="D111" s="13"/>
      <c r="E111" s="13">
        <f>E110*E109</f>
        <v>0.22551775036910812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x14ac:dyDescent="0.25">
      <c r="B112" t="s">
        <v>20</v>
      </c>
      <c r="C112" s="13"/>
      <c r="D112" s="13"/>
      <c r="E112" s="13">
        <f>E111/E110</f>
        <v>0.19200200000000001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x14ac:dyDescent="0.25">
      <c r="B113" t="s">
        <v>21</v>
      </c>
      <c r="C113" s="13"/>
      <c r="D113" s="13"/>
      <c r="E113" s="15">
        <v>100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x14ac:dyDescent="0.25">
      <c r="B114" t="s">
        <v>22</v>
      </c>
      <c r="C114" s="13"/>
      <c r="D114" s="13"/>
      <c r="E114" s="13">
        <f>E111/E110</f>
        <v>0.19200200000000001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x14ac:dyDescent="0.25">
      <c r="B115" t="s">
        <v>23</v>
      </c>
      <c r="C115" s="13"/>
      <c r="D115" s="13">
        <f>D109-D114</f>
        <v>0</v>
      </c>
      <c r="E115" s="13">
        <f t="shared" ref="E115:G115" si="47">E109-E114</f>
        <v>0</v>
      </c>
      <c r="F115" s="13">
        <f t="shared" si="47"/>
        <v>0.127716</v>
      </c>
      <c r="G115" s="13">
        <f t="shared" si="47"/>
        <v>0.118322</v>
      </c>
      <c r="H115" s="13">
        <f t="shared" ref="H115" si="48">H109-H114</f>
        <v>3.9687160000000001</v>
      </c>
      <c r="I115" s="13">
        <f t="shared" ref="I115:J115" si="49">I109-I114</f>
        <v>0.26807700000000001</v>
      </c>
      <c r="J115" s="13">
        <f t="shared" si="49"/>
        <v>4.4794E-2</v>
      </c>
      <c r="K115" s="13">
        <f t="shared" ref="K115" si="50">K109-K114</f>
        <v>2.5499999999999998E-2</v>
      </c>
      <c r="L115" s="13">
        <f t="shared" ref="L115:M115" si="51">L109-L114</f>
        <v>6.8904999999999994E-2</v>
      </c>
      <c r="M115" s="13">
        <f t="shared" si="51"/>
        <v>1.2277750000000001</v>
      </c>
      <c r="N115" s="13">
        <f t="shared" ref="N115" si="52">N109-N114</f>
        <v>6.5240000000000003E-3</v>
      </c>
      <c r="O115" s="13">
        <f t="shared" ref="O115:P115" si="53">O109-O114</f>
        <v>8.6E-3</v>
      </c>
      <c r="P115" s="13">
        <f t="shared" si="53"/>
        <v>2.6696000000000001E-2</v>
      </c>
      <c r="Q115" s="13">
        <f t="shared" ref="Q115" si="54">Q109-Q114</f>
        <v>1.2674E-2</v>
      </c>
    </row>
    <row r="118" spans="1:17" x14ac:dyDescent="0.25">
      <c r="C118" s="13" t="s">
        <v>15</v>
      </c>
      <c r="D118" s="13" t="s">
        <v>1</v>
      </c>
      <c r="E118" s="13" t="s">
        <v>2</v>
      </c>
      <c r="F118" s="13" t="s">
        <v>3</v>
      </c>
      <c r="G118" s="13" t="s">
        <v>4</v>
      </c>
      <c r="H118" s="13" t="s">
        <v>5</v>
      </c>
      <c r="I118" s="13" t="s">
        <v>6</v>
      </c>
      <c r="J118" s="13" t="s">
        <v>7</v>
      </c>
      <c r="K118" s="13" t="s">
        <v>8</v>
      </c>
      <c r="L118" s="13" t="s">
        <v>9</v>
      </c>
      <c r="M118" s="13" t="s">
        <v>10</v>
      </c>
      <c r="N118" s="13" t="s">
        <v>11</v>
      </c>
      <c r="O118" s="13" t="s">
        <v>12</v>
      </c>
      <c r="P118" s="13" t="s">
        <v>13</v>
      </c>
      <c r="Q118" s="13" t="s">
        <v>14</v>
      </c>
    </row>
    <row r="119" spans="1:17" x14ac:dyDescent="0.25">
      <c r="A119" t="s">
        <v>25</v>
      </c>
      <c r="B119" t="s">
        <v>17</v>
      </c>
      <c r="C119" s="13">
        <v>176.89449999999999</v>
      </c>
      <c r="D119" s="13">
        <f>D115</f>
        <v>0</v>
      </c>
      <c r="E119" s="13">
        <f t="shared" ref="E119:Q119" si="55">E115</f>
        <v>0</v>
      </c>
      <c r="F119" s="13">
        <f t="shared" si="55"/>
        <v>0.127716</v>
      </c>
      <c r="G119" s="13">
        <f t="shared" si="55"/>
        <v>0.118322</v>
      </c>
      <c r="H119" s="13">
        <f t="shared" si="55"/>
        <v>3.9687160000000001</v>
      </c>
      <c r="I119" s="13">
        <f t="shared" si="55"/>
        <v>0.26807700000000001</v>
      </c>
      <c r="J119" s="13">
        <f t="shared" si="55"/>
        <v>4.4794E-2</v>
      </c>
      <c r="K119" s="13">
        <f t="shared" si="55"/>
        <v>2.5499999999999998E-2</v>
      </c>
      <c r="L119" s="13">
        <f t="shared" si="55"/>
        <v>6.8904999999999994E-2</v>
      </c>
      <c r="M119" s="13">
        <f t="shared" si="55"/>
        <v>1.2277750000000001</v>
      </c>
      <c r="N119" s="13">
        <f t="shared" si="55"/>
        <v>6.5240000000000003E-3</v>
      </c>
      <c r="O119" s="13">
        <f t="shared" si="55"/>
        <v>8.6E-3</v>
      </c>
      <c r="P119" s="13">
        <f t="shared" si="55"/>
        <v>2.6696000000000001E-2</v>
      </c>
      <c r="Q119" s="13">
        <f t="shared" si="55"/>
        <v>1.2674E-2</v>
      </c>
    </row>
    <row r="120" spans="1:17" x14ac:dyDescent="0.25">
      <c r="B120" t="s">
        <v>18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3">
        <v>4.6111176053797056</v>
      </c>
      <c r="O120" s="13"/>
      <c r="P120" s="13"/>
      <c r="Q120" s="13"/>
    </row>
    <row r="121" spans="1:17" x14ac:dyDescent="0.25">
      <c r="B121" t="s">
        <v>19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>
        <f>N120*N119</f>
        <v>3.0082931257497201E-2</v>
      </c>
      <c r="O121" s="13"/>
      <c r="P121" s="13"/>
      <c r="Q121" s="13"/>
    </row>
    <row r="122" spans="1:17" x14ac:dyDescent="0.25">
      <c r="B122" t="s">
        <v>20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>
        <f>N121/N120</f>
        <v>6.5240000000000003E-3</v>
      </c>
      <c r="O122" s="13"/>
      <c r="P122" s="13"/>
      <c r="Q122" s="13"/>
    </row>
    <row r="123" spans="1:17" x14ac:dyDescent="0.25">
      <c r="B123" t="s">
        <v>21</v>
      </c>
      <c r="C123" s="13"/>
      <c r="D123" s="13"/>
      <c r="E123" s="15">
        <v>0.67593182299999999</v>
      </c>
      <c r="F123" s="15">
        <v>10.61767423</v>
      </c>
      <c r="G123" s="15">
        <v>23.78485908</v>
      </c>
      <c r="H123" s="15">
        <v>3.60619355</v>
      </c>
      <c r="I123" s="15">
        <v>30.736730099999999</v>
      </c>
      <c r="J123" s="15">
        <v>100</v>
      </c>
      <c r="K123" s="13"/>
      <c r="L123" s="15">
        <v>1.209212575</v>
      </c>
      <c r="M123" s="15">
        <v>0.608706105</v>
      </c>
      <c r="N123" s="15">
        <v>43.762209859999999</v>
      </c>
      <c r="O123" s="13"/>
      <c r="P123" s="13"/>
      <c r="Q123" s="13"/>
    </row>
    <row r="124" spans="1:17" x14ac:dyDescent="0.25">
      <c r="B124" t="s">
        <v>22</v>
      </c>
      <c r="C124" s="13"/>
      <c r="D124" s="13"/>
      <c r="E124" s="13">
        <f t="shared" ref="E124:J124" si="56">(E123*$N$124)/$N$123</f>
        <v>1.0076683118515626E-4</v>
      </c>
      <c r="F124" s="13">
        <f t="shared" si="56"/>
        <v>1.5828658310017073E-3</v>
      </c>
      <c r="G124" s="13">
        <f t="shared" si="56"/>
        <v>3.5458086128267565E-3</v>
      </c>
      <c r="H124" s="13">
        <f t="shared" si="56"/>
        <v>5.3760554586856511E-4</v>
      </c>
      <c r="I124" s="13">
        <f t="shared" si="56"/>
        <v>4.5821823855309298E-3</v>
      </c>
      <c r="J124" s="13">
        <f t="shared" si="56"/>
        <v>1.4907839482674608E-2</v>
      </c>
      <c r="K124" s="13"/>
      <c r="L124" s="13">
        <f>(L123*$N$124)/$N$123</f>
        <v>1.8026746968531632E-4</v>
      </c>
      <c r="M124" s="13">
        <f>(M123*$N$124)/$N$123</f>
        <v>9.0744929054640766E-5</v>
      </c>
      <c r="N124" s="13">
        <f>N121/N120</f>
        <v>6.5240000000000003E-3</v>
      </c>
      <c r="O124" s="13"/>
      <c r="P124" s="13"/>
      <c r="Q124" s="13"/>
    </row>
    <row r="125" spans="1:17" x14ac:dyDescent="0.25">
      <c r="B125" t="s">
        <v>23</v>
      </c>
      <c r="C125" s="13"/>
      <c r="D125" s="13">
        <f>D119-D124</f>
        <v>0</v>
      </c>
      <c r="E125" s="13">
        <f t="shared" ref="E125:G125" si="57">E119-E124</f>
        <v>-1.0076683118515626E-4</v>
      </c>
      <c r="F125" s="13">
        <f t="shared" si="57"/>
        <v>0.1261331341689983</v>
      </c>
      <c r="G125" s="13">
        <f t="shared" si="57"/>
        <v>0.11477619138717324</v>
      </c>
      <c r="H125" s="13">
        <f t="shared" ref="H125" si="58">H119-H124</f>
        <v>3.9681783944541316</v>
      </c>
      <c r="I125" s="13">
        <f t="shared" ref="I125:J125" si="59">I119-I124</f>
        <v>0.26349481761446908</v>
      </c>
      <c r="J125" s="13">
        <f t="shared" si="59"/>
        <v>2.9886160517325393E-2</v>
      </c>
      <c r="K125" s="13">
        <f t="shared" ref="K125" si="60">K119-K124</f>
        <v>2.5499999999999998E-2</v>
      </c>
      <c r="L125" s="13">
        <f t="shared" ref="L125:M125" si="61">L119-L124</f>
        <v>6.8724732530314678E-2</v>
      </c>
      <c r="M125" s="13">
        <f t="shared" si="61"/>
        <v>1.2276842550709455</v>
      </c>
      <c r="N125" s="13">
        <f t="shared" ref="N125" si="62">N119-N124</f>
        <v>0</v>
      </c>
      <c r="O125" s="13">
        <f t="shared" ref="O125" si="63">O119-O124</f>
        <v>8.6E-3</v>
      </c>
      <c r="P125" s="13">
        <f t="shared" ref="P125" si="64">P119-P124</f>
        <v>2.6696000000000001E-2</v>
      </c>
      <c r="Q125" s="13">
        <f t="shared" ref="Q125" si="65">Q119-Q124</f>
        <v>1.2674E-2</v>
      </c>
    </row>
    <row r="128" spans="1:17" x14ac:dyDescent="0.25">
      <c r="C128" s="13" t="s">
        <v>15</v>
      </c>
      <c r="D128" s="13" t="s">
        <v>1</v>
      </c>
      <c r="E128" s="13" t="s">
        <v>2</v>
      </c>
      <c r="F128" s="13" t="s">
        <v>3</v>
      </c>
      <c r="G128" s="13" t="s">
        <v>4</v>
      </c>
      <c r="H128" s="13" t="s">
        <v>5</v>
      </c>
      <c r="I128" s="13" t="s">
        <v>6</v>
      </c>
      <c r="J128" s="13" t="s">
        <v>7</v>
      </c>
      <c r="K128" s="13" t="s">
        <v>8</v>
      </c>
      <c r="L128" s="13" t="s">
        <v>9</v>
      </c>
      <c r="M128" s="13" t="s">
        <v>10</v>
      </c>
      <c r="N128" s="13" t="s">
        <v>11</v>
      </c>
      <c r="O128" s="13" t="s">
        <v>12</v>
      </c>
      <c r="P128" s="13" t="s">
        <v>13</v>
      </c>
      <c r="Q128" s="13" t="s">
        <v>14</v>
      </c>
    </row>
    <row r="129" spans="1:17" x14ac:dyDescent="0.25">
      <c r="A129" t="s">
        <v>26</v>
      </c>
      <c r="B129" t="s">
        <v>17</v>
      </c>
      <c r="C129" s="13">
        <v>176.89449999999999</v>
      </c>
      <c r="D129" s="13">
        <f>D125</f>
        <v>0</v>
      </c>
      <c r="E129" s="13">
        <f t="shared" ref="E129:Q129" si="66">E125</f>
        <v>-1.0076683118515626E-4</v>
      </c>
      <c r="F129" s="13">
        <f t="shared" si="66"/>
        <v>0.1261331341689983</v>
      </c>
      <c r="G129" s="13">
        <f t="shared" si="66"/>
        <v>0.11477619138717324</v>
      </c>
      <c r="H129" s="13">
        <f t="shared" si="66"/>
        <v>3.9681783944541316</v>
      </c>
      <c r="I129" s="13">
        <f t="shared" si="66"/>
        <v>0.26349481761446908</v>
      </c>
      <c r="J129" s="13">
        <f t="shared" si="66"/>
        <v>2.9886160517325393E-2</v>
      </c>
      <c r="K129" s="13">
        <f t="shared" si="66"/>
        <v>2.5499999999999998E-2</v>
      </c>
      <c r="L129" s="13">
        <f t="shared" si="66"/>
        <v>6.8724732530314678E-2</v>
      </c>
      <c r="M129" s="13">
        <f t="shared" si="66"/>
        <v>1.2276842550709455</v>
      </c>
      <c r="N129" s="13">
        <f t="shared" si="66"/>
        <v>0</v>
      </c>
      <c r="O129" s="13">
        <f t="shared" si="66"/>
        <v>8.6E-3</v>
      </c>
      <c r="P129" s="13">
        <f t="shared" si="66"/>
        <v>2.6696000000000001E-2</v>
      </c>
      <c r="Q129" s="13">
        <f t="shared" si="66"/>
        <v>1.2674E-2</v>
      </c>
    </row>
    <row r="130" spans="1:17" x14ac:dyDescent="0.25">
      <c r="B130" t="s">
        <v>18</v>
      </c>
      <c r="C130" s="13"/>
      <c r="D130" s="13"/>
      <c r="E130" s="13"/>
      <c r="F130" s="13"/>
      <c r="G130" s="13"/>
      <c r="H130" s="13"/>
      <c r="I130" s="13"/>
      <c r="J130" s="3">
        <v>11.796577712807565</v>
      </c>
      <c r="K130" s="13"/>
      <c r="L130" s="13"/>
      <c r="M130" s="13"/>
      <c r="N130" s="13"/>
      <c r="O130" s="13"/>
      <c r="P130" s="13"/>
      <c r="Q130" s="13"/>
    </row>
    <row r="131" spans="1:17" x14ac:dyDescent="0.25">
      <c r="B131" t="s">
        <v>19</v>
      </c>
      <c r="C131" s="13"/>
      <c r="D131" s="13"/>
      <c r="E131" s="13"/>
      <c r="F131" s="13"/>
      <c r="G131" s="13"/>
      <c r="H131" s="13"/>
      <c r="I131" s="13"/>
      <c r="J131" s="13">
        <f>J130*J129</f>
        <v>0.35255441508007013</v>
      </c>
      <c r="K131" s="13"/>
      <c r="L131" s="13"/>
      <c r="M131" s="13"/>
      <c r="N131" s="13"/>
      <c r="O131" s="13"/>
      <c r="P131" s="13"/>
      <c r="Q131" s="13"/>
    </row>
    <row r="132" spans="1:17" x14ac:dyDescent="0.25">
      <c r="B132" t="s">
        <v>20</v>
      </c>
      <c r="C132" s="13"/>
      <c r="D132" s="13"/>
      <c r="E132" s="13"/>
      <c r="F132" s="13"/>
      <c r="G132" s="13"/>
      <c r="H132" s="13"/>
      <c r="I132" s="13"/>
      <c r="J132" s="13">
        <f>J131/J130</f>
        <v>2.9886160517325393E-2</v>
      </c>
      <c r="K132" s="13"/>
      <c r="L132" s="13"/>
      <c r="M132" s="13"/>
      <c r="N132" s="13"/>
      <c r="O132" s="13"/>
      <c r="P132" s="13"/>
      <c r="Q132" s="13"/>
    </row>
    <row r="133" spans="1:17" x14ac:dyDescent="0.25">
      <c r="B133" t="s">
        <v>21</v>
      </c>
      <c r="C133" s="13"/>
      <c r="D133" s="13"/>
      <c r="E133" s="15">
        <v>1.013157519</v>
      </c>
      <c r="F133" s="15">
        <v>14.635768860000001</v>
      </c>
      <c r="G133" s="15">
        <v>54.221916810000003</v>
      </c>
      <c r="H133" s="15">
        <v>18.461720809999999</v>
      </c>
      <c r="I133" s="15">
        <v>93.41620159</v>
      </c>
      <c r="J133" s="15">
        <v>36.214665580000002</v>
      </c>
      <c r="K133" s="15">
        <v>58.973784790000003</v>
      </c>
      <c r="L133" s="15">
        <v>34.386683769999998</v>
      </c>
      <c r="M133" s="15">
        <v>11.544121840000001</v>
      </c>
      <c r="N133" s="15">
        <v>3.269790301</v>
      </c>
      <c r="O133" s="15">
        <v>0.46079427499999998</v>
      </c>
      <c r="P133" s="15">
        <v>100</v>
      </c>
      <c r="Q133" s="15">
        <v>3.2371154309999999</v>
      </c>
    </row>
    <row r="134" spans="1:17" x14ac:dyDescent="0.25">
      <c r="B134" t="s">
        <v>22</v>
      </c>
      <c r="C134" s="13"/>
      <c r="D134" s="13"/>
      <c r="E134" s="13">
        <f>(E133*$J$134)/$J$133</f>
        <v>8.3610845930029291E-4</v>
      </c>
      <c r="F134" s="13">
        <f>(F133*$J$134)/$J$133</f>
        <v>1.2078171382755938E-2</v>
      </c>
      <c r="G134" s="13">
        <f>(G133*$J$134)/$J$133</f>
        <v>4.4746648447187565E-2</v>
      </c>
      <c r="H134" s="13">
        <f>(H133*$J$134)/$J$133</f>
        <v>1.5235539047982189E-2</v>
      </c>
      <c r="I134" s="13">
        <f>(I133*$J$134)/$J$133</f>
        <v>7.7091740346745111E-2</v>
      </c>
      <c r="J134" s="13">
        <f>J131/J130</f>
        <v>2.9886160517325393E-2</v>
      </c>
      <c r="K134" s="13">
        <f t="shared" ref="K134:Q134" si="67">(K133*$J$134)/$J$133</f>
        <v>4.8668128514253221E-2</v>
      </c>
      <c r="L134" s="13">
        <f t="shared" si="67"/>
        <v>2.8377618137561376E-2</v>
      </c>
      <c r="M134" s="13">
        <f t="shared" si="67"/>
        <v>9.5267890181025879E-3</v>
      </c>
      <c r="N134" s="13">
        <f t="shared" si="67"/>
        <v>2.6983951454089255E-3</v>
      </c>
      <c r="O134" s="13">
        <f t="shared" si="67"/>
        <v>3.8027057402181255E-4</v>
      </c>
      <c r="P134" s="13">
        <f t="shared" si="67"/>
        <v>8.2525021393074507E-2</v>
      </c>
      <c r="Q134" s="13">
        <f t="shared" si="67"/>
        <v>2.6714302019512663E-3</v>
      </c>
    </row>
    <row r="135" spans="1:17" x14ac:dyDescent="0.25">
      <c r="B135" t="s">
        <v>23</v>
      </c>
      <c r="C135" s="13"/>
      <c r="D135" s="13">
        <f>D129-D134</f>
        <v>0</v>
      </c>
      <c r="E135" s="13">
        <f t="shared" ref="E135:Q135" si="68">E129-E134</f>
        <v>-9.3687529048544916E-4</v>
      </c>
      <c r="F135" s="13">
        <f t="shared" si="68"/>
        <v>0.11405496278624236</v>
      </c>
      <c r="G135" s="13">
        <f t="shared" si="68"/>
        <v>7.0029542939985673E-2</v>
      </c>
      <c r="H135" s="13">
        <f t="shared" si="68"/>
        <v>3.9529428554061492</v>
      </c>
      <c r="I135" s="13">
        <f t="shared" si="68"/>
        <v>0.18640307726772398</v>
      </c>
      <c r="J135" s="13">
        <f t="shared" si="68"/>
        <v>0</v>
      </c>
      <c r="K135" s="13">
        <f t="shared" si="68"/>
        <v>-2.3168128514253223E-2</v>
      </c>
      <c r="L135" s="13">
        <f t="shared" si="68"/>
        <v>4.0347114392753305E-2</v>
      </c>
      <c r="M135" s="13">
        <f t="shared" si="68"/>
        <v>1.2181574660528429</v>
      </c>
      <c r="N135" s="13">
        <f t="shared" si="68"/>
        <v>-2.6983951454089255E-3</v>
      </c>
      <c r="O135" s="13">
        <f t="shared" si="68"/>
        <v>8.219729425978187E-3</v>
      </c>
      <c r="P135" s="13">
        <f t="shared" si="68"/>
        <v>-5.582902139307451E-2</v>
      </c>
      <c r="Q135" s="13">
        <f t="shared" si="68"/>
        <v>1.0002569798048734E-2</v>
      </c>
    </row>
    <row r="137" spans="1:17" x14ac:dyDescent="0.25">
      <c r="C137" s="13" t="s">
        <v>15</v>
      </c>
      <c r="D137" s="13" t="s">
        <v>1</v>
      </c>
      <c r="E137" s="13" t="s">
        <v>2</v>
      </c>
      <c r="F137" s="13" t="s">
        <v>3</v>
      </c>
      <c r="G137" s="13" t="s">
        <v>4</v>
      </c>
      <c r="H137" s="13" t="s">
        <v>5</v>
      </c>
      <c r="I137" s="13" t="s">
        <v>6</v>
      </c>
      <c r="J137" s="13" t="s">
        <v>7</v>
      </c>
      <c r="K137" s="13" t="s">
        <v>8</v>
      </c>
      <c r="L137" s="13" t="s">
        <v>9</v>
      </c>
      <c r="M137" s="13" t="s">
        <v>10</v>
      </c>
      <c r="N137" s="13" t="s">
        <v>11</v>
      </c>
      <c r="O137" s="13" t="s">
        <v>12</v>
      </c>
      <c r="P137" s="13" t="s">
        <v>13</v>
      </c>
      <c r="Q137" s="13" t="s">
        <v>14</v>
      </c>
    </row>
    <row r="138" spans="1:17" x14ac:dyDescent="0.25">
      <c r="A138" t="s">
        <v>27</v>
      </c>
      <c r="B138" t="s">
        <v>17</v>
      </c>
      <c r="C138" s="13">
        <v>176.89449999999999</v>
      </c>
      <c r="D138" s="13">
        <f>D135</f>
        <v>0</v>
      </c>
      <c r="E138" s="13">
        <f t="shared" ref="E138:Q138" si="69">E135</f>
        <v>-9.3687529048544916E-4</v>
      </c>
      <c r="F138" s="13">
        <f t="shared" si="69"/>
        <v>0.11405496278624236</v>
      </c>
      <c r="G138" s="13">
        <f t="shared" si="69"/>
        <v>7.0029542939985673E-2</v>
      </c>
      <c r="H138" s="13">
        <f t="shared" si="69"/>
        <v>3.9529428554061492</v>
      </c>
      <c r="I138" s="13">
        <f t="shared" si="69"/>
        <v>0.18640307726772398</v>
      </c>
      <c r="J138" s="13">
        <f t="shared" si="69"/>
        <v>0</v>
      </c>
      <c r="K138" s="13">
        <f t="shared" si="69"/>
        <v>-2.3168128514253223E-2</v>
      </c>
      <c r="L138" s="13">
        <f t="shared" si="69"/>
        <v>4.0347114392753305E-2</v>
      </c>
      <c r="M138" s="13">
        <f t="shared" si="69"/>
        <v>1.2181574660528429</v>
      </c>
      <c r="N138" s="13">
        <f t="shared" si="69"/>
        <v>-2.6983951454089255E-3</v>
      </c>
      <c r="O138" s="13">
        <f t="shared" si="69"/>
        <v>8.219729425978187E-3</v>
      </c>
      <c r="P138" s="13">
        <f t="shared" si="69"/>
        <v>-5.582902139307451E-2</v>
      </c>
      <c r="Q138" s="13">
        <f t="shared" si="69"/>
        <v>1.0002569798048734E-2</v>
      </c>
    </row>
    <row r="139" spans="1:17" x14ac:dyDescent="0.25">
      <c r="B139" t="s">
        <v>18</v>
      </c>
      <c r="C139" s="13"/>
      <c r="D139" s="13"/>
      <c r="E139" s="13"/>
      <c r="F139" s="13"/>
      <c r="G139" s="13"/>
      <c r="H139" s="13"/>
      <c r="I139" s="13"/>
      <c r="J139" s="13"/>
      <c r="K139" s="3">
        <v>13.217722050000001</v>
      </c>
      <c r="L139" s="13"/>
      <c r="M139" s="13"/>
      <c r="N139" s="13"/>
      <c r="O139" s="13"/>
      <c r="P139" s="13"/>
      <c r="Q139" s="13"/>
    </row>
    <row r="140" spans="1:17" x14ac:dyDescent="0.25">
      <c r="B140" t="s">
        <v>19</v>
      </c>
      <c r="C140" s="13"/>
      <c r="D140" s="13"/>
      <c r="E140" s="13"/>
      <c r="F140" s="13"/>
      <c r="G140" s="13"/>
      <c r="H140" s="13"/>
      <c r="I140" s="13"/>
      <c r="J140" s="13"/>
      <c r="K140" s="13">
        <f>K139*K138</f>
        <v>-0.30622988312007859</v>
      </c>
      <c r="L140" s="13"/>
      <c r="M140" s="13"/>
      <c r="N140" s="13"/>
      <c r="O140" s="13"/>
      <c r="P140" s="13"/>
      <c r="Q140" s="13"/>
    </row>
    <row r="141" spans="1:17" x14ac:dyDescent="0.25">
      <c r="B141" t="s">
        <v>20</v>
      </c>
      <c r="C141" s="13"/>
      <c r="D141" s="13"/>
      <c r="E141" s="13"/>
      <c r="F141" s="13"/>
      <c r="G141" s="13"/>
      <c r="H141" s="13"/>
      <c r="I141" s="13"/>
      <c r="J141" s="13"/>
      <c r="K141" s="13">
        <f>K140/K139</f>
        <v>-2.3168128514253223E-2</v>
      </c>
      <c r="L141" s="13"/>
      <c r="M141" s="13"/>
      <c r="N141" s="13"/>
      <c r="O141" s="13"/>
      <c r="P141" s="13"/>
      <c r="Q141" s="13"/>
    </row>
    <row r="142" spans="1:17" x14ac:dyDescent="0.25">
      <c r="B142" t="s">
        <v>21</v>
      </c>
      <c r="C142" s="13"/>
      <c r="D142" s="13"/>
      <c r="E142" s="15">
        <v>1.2038428459999999</v>
      </c>
      <c r="F142" s="15">
        <v>5.1408711399999998</v>
      </c>
      <c r="G142" s="15">
        <v>48.29635914</v>
      </c>
      <c r="H142" s="15">
        <v>12.293452690000001</v>
      </c>
      <c r="I142" s="15">
        <v>44.718108170000001</v>
      </c>
      <c r="J142" s="15">
        <v>2.363940285</v>
      </c>
      <c r="K142" s="15">
        <v>21.424294870000001</v>
      </c>
      <c r="L142" s="15">
        <v>57.765171299999999</v>
      </c>
      <c r="M142" s="15">
        <v>100</v>
      </c>
      <c r="N142" s="15">
        <v>3.5588517070000001</v>
      </c>
      <c r="O142" s="15">
        <v>0.49809994899999999</v>
      </c>
      <c r="P142" s="15">
        <v>32.793175490000003</v>
      </c>
      <c r="Q142" s="13"/>
    </row>
    <row r="143" spans="1:17" x14ac:dyDescent="0.25">
      <c r="B143" t="s">
        <v>22</v>
      </c>
      <c r="C143" s="13"/>
      <c r="D143" s="13"/>
      <c r="E143" s="13">
        <f t="shared" ref="E143:J143" si="70">(E142*$K$143)/$K$142</f>
        <v>-1.3018298121982648E-3</v>
      </c>
      <c r="F143" s="13">
        <f t="shared" si="70"/>
        <v>-5.5593131054929076E-3</v>
      </c>
      <c r="G143" s="13">
        <f t="shared" si="70"/>
        <v>-5.222744842318576E-2</v>
      </c>
      <c r="H143" s="13">
        <f t="shared" si="70"/>
        <v>-1.3294080086837974E-2</v>
      </c>
      <c r="I143" s="13">
        <f t="shared" si="70"/>
        <v>-4.835794518715178E-2</v>
      </c>
      <c r="J143" s="13">
        <f t="shared" si="70"/>
        <v>-2.5563535535347301E-3</v>
      </c>
      <c r="K143" s="13">
        <f>K140/K139</f>
        <v>-2.3168128514253223E-2</v>
      </c>
      <c r="L143" s="13">
        <f>(L142*$K$143)/$K$142</f>
        <v>-6.2466975947024571E-2</v>
      </c>
      <c r="M143" s="13">
        <f>(M142*$K$143)/$K$142</f>
        <v>-0.10813951476505804</v>
      </c>
      <c r="N143" s="13">
        <f>(N142*$K$143)/$K$142</f>
        <v>-3.8485249671577852E-3</v>
      </c>
      <c r="O143" s="13">
        <f>(O142*$K$143)/$K$142</f>
        <v>-5.3864286789360159E-4</v>
      </c>
      <c r="P143" s="13">
        <f>(P142*$K$143)/$K$142</f>
        <v>-3.5462380850939945E-2</v>
      </c>
      <c r="Q143" s="13"/>
    </row>
    <row r="144" spans="1:17" x14ac:dyDescent="0.25">
      <c r="B144" t="s">
        <v>23</v>
      </c>
      <c r="C144" s="13"/>
      <c r="D144" s="13">
        <f>D138-D143</f>
        <v>0</v>
      </c>
      <c r="E144" s="13">
        <f t="shared" ref="E144:Q144" si="71">E138-E143</f>
        <v>3.6495452171281565E-4</v>
      </c>
      <c r="F144" s="13">
        <f t="shared" si="71"/>
        <v>0.11961427589173526</v>
      </c>
      <c r="G144" s="13">
        <f t="shared" si="71"/>
        <v>0.12225699136317143</v>
      </c>
      <c r="H144" s="13">
        <f t="shared" si="71"/>
        <v>3.9662369354929874</v>
      </c>
      <c r="I144" s="13">
        <f t="shared" si="71"/>
        <v>0.23476102245487576</v>
      </c>
      <c r="J144" s="13">
        <f t="shared" si="71"/>
        <v>2.5563535535347301E-3</v>
      </c>
      <c r="K144" s="13">
        <f t="shared" si="71"/>
        <v>0</v>
      </c>
      <c r="L144" s="13">
        <f t="shared" si="71"/>
        <v>0.10281409033977787</v>
      </c>
      <c r="M144" s="13">
        <f t="shared" si="71"/>
        <v>1.326296980817901</v>
      </c>
      <c r="N144" s="13">
        <f t="shared" si="71"/>
        <v>1.1501298217488597E-3</v>
      </c>
      <c r="O144" s="13">
        <f t="shared" si="71"/>
        <v>8.7583722938717884E-3</v>
      </c>
      <c r="P144" s="13">
        <f t="shared" si="71"/>
        <v>-2.0366640542134565E-2</v>
      </c>
      <c r="Q144" s="13">
        <f t="shared" si="71"/>
        <v>1.0002569798048734E-2</v>
      </c>
    </row>
    <row r="147" spans="1:17" x14ac:dyDescent="0.25">
      <c r="A147" t="s">
        <v>32</v>
      </c>
      <c r="C147" s="13" t="s">
        <v>15</v>
      </c>
      <c r="D147" s="13" t="s">
        <v>1</v>
      </c>
      <c r="E147" s="13" t="s">
        <v>2</v>
      </c>
      <c r="F147" s="13" t="s">
        <v>3</v>
      </c>
      <c r="G147" s="13" t="s">
        <v>4</v>
      </c>
      <c r="H147" s="13" t="s">
        <v>5</v>
      </c>
      <c r="I147" s="13" t="s">
        <v>6</v>
      </c>
      <c r="J147" s="13" t="s">
        <v>7</v>
      </c>
      <c r="K147" s="13" t="s">
        <v>8</v>
      </c>
      <c r="L147" s="13" t="s">
        <v>9</v>
      </c>
      <c r="M147" s="13" t="s">
        <v>10</v>
      </c>
      <c r="N147" s="13" t="s">
        <v>11</v>
      </c>
      <c r="O147" s="13" t="s">
        <v>12</v>
      </c>
      <c r="P147" s="13" t="s">
        <v>13</v>
      </c>
      <c r="Q147" s="13" t="s">
        <v>14</v>
      </c>
    </row>
    <row r="148" spans="1:17" x14ac:dyDescent="0.25">
      <c r="B148" t="s">
        <v>17</v>
      </c>
      <c r="C148" s="13">
        <v>176.89449999999999</v>
      </c>
      <c r="D148" s="13">
        <f>D144</f>
        <v>0</v>
      </c>
      <c r="E148" s="13">
        <f t="shared" ref="E148:Q148" si="72">E144</f>
        <v>3.6495452171281565E-4</v>
      </c>
      <c r="F148" s="13">
        <f t="shared" si="72"/>
        <v>0.11961427589173526</v>
      </c>
      <c r="G148" s="13">
        <f t="shared" si="72"/>
        <v>0.12225699136317143</v>
      </c>
      <c r="H148" s="13">
        <f t="shared" si="72"/>
        <v>3.9662369354929874</v>
      </c>
      <c r="I148" s="13">
        <f t="shared" si="72"/>
        <v>0.23476102245487576</v>
      </c>
      <c r="J148" s="13">
        <f t="shared" si="72"/>
        <v>2.5563535535347301E-3</v>
      </c>
      <c r="K148" s="13">
        <f t="shared" si="72"/>
        <v>0</v>
      </c>
      <c r="L148" s="13">
        <f t="shared" si="72"/>
        <v>0.10281409033977787</v>
      </c>
      <c r="M148" s="13">
        <f t="shared" si="72"/>
        <v>1.326296980817901</v>
      </c>
      <c r="N148" s="13">
        <f t="shared" si="72"/>
        <v>1.1501298217488597E-3</v>
      </c>
      <c r="O148" s="13">
        <f t="shared" si="72"/>
        <v>8.7583722938717884E-3</v>
      </c>
      <c r="P148" s="13">
        <f t="shared" si="72"/>
        <v>-2.0366640542134565E-2</v>
      </c>
      <c r="Q148" s="13">
        <f t="shared" si="72"/>
        <v>1.0002569798048734E-2</v>
      </c>
    </row>
    <row r="149" spans="1:17" x14ac:dyDescent="0.25">
      <c r="B149" t="s">
        <v>18</v>
      </c>
      <c r="C149" s="13"/>
      <c r="D149" s="13"/>
      <c r="E149" s="13"/>
      <c r="F149" s="13"/>
      <c r="G149" s="13"/>
      <c r="H149" s="13"/>
      <c r="I149" s="3">
        <v>2.398810003281703</v>
      </c>
      <c r="J149" s="13"/>
      <c r="K149" s="13"/>
      <c r="L149" s="13"/>
      <c r="M149" s="13"/>
      <c r="N149" s="13"/>
      <c r="O149" s="13"/>
      <c r="P149" s="13"/>
      <c r="Q149" s="13"/>
    </row>
    <row r="150" spans="1:17" x14ac:dyDescent="0.25">
      <c r="B150" t="s">
        <v>19</v>
      </c>
      <c r="C150" s="13"/>
      <c r="D150" s="13"/>
      <c r="E150" s="13"/>
      <c r="F150" s="13"/>
      <c r="G150" s="13"/>
      <c r="H150" s="13"/>
      <c r="I150" s="13">
        <f>I149*I148</f>
        <v>0.56314708904539645</v>
      </c>
      <c r="J150" s="13"/>
      <c r="K150" s="13"/>
      <c r="L150" s="13"/>
      <c r="M150" s="13"/>
      <c r="N150" s="13"/>
      <c r="O150" s="13"/>
      <c r="P150" s="13"/>
      <c r="Q150" s="13"/>
    </row>
    <row r="151" spans="1:17" x14ac:dyDescent="0.25">
      <c r="B151" t="s">
        <v>20</v>
      </c>
      <c r="C151" s="13"/>
      <c r="D151" s="13"/>
      <c r="E151" s="13"/>
      <c r="F151" s="13"/>
      <c r="G151" s="13"/>
      <c r="H151" s="13"/>
      <c r="I151" s="13">
        <f>I150/I149</f>
        <v>0.23476102245487576</v>
      </c>
      <c r="J151" s="13"/>
      <c r="K151" s="13"/>
      <c r="L151" s="13"/>
      <c r="M151" s="13"/>
      <c r="N151" s="13"/>
      <c r="O151" s="13"/>
      <c r="P151" s="13"/>
      <c r="Q151" s="13"/>
    </row>
    <row r="152" spans="1:17" x14ac:dyDescent="0.25">
      <c r="B152" t="s">
        <v>21</v>
      </c>
      <c r="C152" s="13"/>
      <c r="D152" s="13"/>
      <c r="E152" s="13"/>
      <c r="F152" s="15">
        <v>10.70107011</v>
      </c>
      <c r="G152" s="15">
        <v>7.7407740770000002</v>
      </c>
      <c r="H152" s="15">
        <v>61.036103609999998</v>
      </c>
      <c r="I152" s="15">
        <v>100</v>
      </c>
      <c r="J152" s="13"/>
      <c r="K152" s="13"/>
      <c r="L152" s="15">
        <v>5.460546055</v>
      </c>
      <c r="M152" s="15">
        <v>99.989998999999997</v>
      </c>
      <c r="N152" s="13"/>
      <c r="O152" s="13"/>
      <c r="P152" s="13"/>
      <c r="Q152" s="13"/>
    </row>
    <row r="153" spans="1:17" x14ac:dyDescent="0.25">
      <c r="B153" t="s">
        <v>22</v>
      </c>
      <c r="C153" s="13"/>
      <c r="D153" s="13"/>
      <c r="E153" s="13"/>
      <c r="F153" s="13">
        <f>(F152*$I$153)/$I$152</f>
        <v>2.5121941603849098E-2</v>
      </c>
      <c r="G153" s="13">
        <f>(G152*$I$153)/$I$152</f>
        <v>1.8172320369087173E-2</v>
      </c>
      <c r="H153" s="13">
        <f>(H152*$I$153)/$I$152</f>
        <v>0.14328898090145334</v>
      </c>
      <c r="I153" s="13">
        <f>I150/I149</f>
        <v>0.23476102245487576</v>
      </c>
      <c r="J153" s="13"/>
      <c r="K153" s="13"/>
      <c r="L153" s="13">
        <f>(L152*$I$153)/$I$152</f>
        <v>1.2819233750337382E-2</v>
      </c>
      <c r="M153" s="13">
        <f>(M152*$I$153)/$I$152</f>
        <v>0.23473754400502003</v>
      </c>
      <c r="N153" s="13"/>
      <c r="O153" s="13"/>
      <c r="P153" s="13"/>
      <c r="Q153" s="13"/>
    </row>
    <row r="154" spans="1:17" x14ac:dyDescent="0.25">
      <c r="B154" t="s">
        <v>23</v>
      </c>
      <c r="C154" s="13"/>
      <c r="D154" s="13">
        <f>D148-D153</f>
        <v>0</v>
      </c>
      <c r="E154" s="13">
        <f t="shared" ref="E154:Q154" si="73">E148-E153</f>
        <v>3.6495452171281565E-4</v>
      </c>
      <c r="F154" s="13">
        <f t="shared" si="73"/>
        <v>9.4492334287886171E-2</v>
      </c>
      <c r="G154" s="13">
        <f t="shared" si="73"/>
        <v>0.10408467099408426</v>
      </c>
      <c r="H154" s="13">
        <f t="shared" si="73"/>
        <v>3.8229479545915339</v>
      </c>
      <c r="I154" s="13">
        <f t="shared" si="73"/>
        <v>0</v>
      </c>
      <c r="J154" s="13">
        <f t="shared" si="73"/>
        <v>2.5563535535347301E-3</v>
      </c>
      <c r="K154" s="13">
        <f t="shared" si="73"/>
        <v>0</v>
      </c>
      <c r="L154" s="13">
        <f t="shared" si="73"/>
        <v>8.9994856589440481E-2</v>
      </c>
      <c r="M154" s="13">
        <f t="shared" si="73"/>
        <v>1.0915594368128809</v>
      </c>
      <c r="N154" s="13">
        <f t="shared" si="73"/>
        <v>1.1501298217488597E-3</v>
      </c>
      <c r="O154" s="13">
        <f t="shared" si="73"/>
        <v>8.7583722938717884E-3</v>
      </c>
      <c r="P154" s="13">
        <f t="shared" si="73"/>
        <v>-2.0366640542134565E-2</v>
      </c>
      <c r="Q154" s="13">
        <f t="shared" si="73"/>
        <v>1.0002569798048734E-2</v>
      </c>
    </row>
    <row r="157" spans="1:17" x14ac:dyDescent="0.25">
      <c r="A157" t="s">
        <v>31</v>
      </c>
      <c r="C157" s="13" t="s">
        <v>15</v>
      </c>
      <c r="D157" s="13" t="s">
        <v>1</v>
      </c>
      <c r="E157" s="13" t="s">
        <v>2</v>
      </c>
      <c r="F157" s="13" t="s">
        <v>3</v>
      </c>
      <c r="G157" s="13" t="s">
        <v>4</v>
      </c>
      <c r="H157" s="13" t="s">
        <v>5</v>
      </c>
      <c r="I157" s="13" t="s">
        <v>6</v>
      </c>
      <c r="J157" s="13" t="s">
        <v>7</v>
      </c>
      <c r="K157" s="13" t="s">
        <v>8</v>
      </c>
      <c r="L157" s="13" t="s">
        <v>9</v>
      </c>
      <c r="M157" s="13" t="s">
        <v>10</v>
      </c>
      <c r="N157" s="13" t="s">
        <v>11</v>
      </c>
      <c r="O157" s="13" t="s">
        <v>12</v>
      </c>
      <c r="P157" s="13" t="s">
        <v>13</v>
      </c>
      <c r="Q157" s="13" t="s">
        <v>14</v>
      </c>
    </row>
    <row r="158" spans="1:17" x14ac:dyDescent="0.25">
      <c r="B158" t="s">
        <v>17</v>
      </c>
      <c r="C158" s="13">
        <v>176.89449999999999</v>
      </c>
      <c r="D158" s="13">
        <f>D154</f>
        <v>0</v>
      </c>
      <c r="E158" s="13">
        <f t="shared" ref="E158:Q158" si="74">E154</f>
        <v>3.6495452171281565E-4</v>
      </c>
      <c r="F158" s="13">
        <f t="shared" si="74"/>
        <v>9.4492334287886171E-2</v>
      </c>
      <c r="G158" s="13">
        <f t="shared" si="74"/>
        <v>0.10408467099408426</v>
      </c>
      <c r="H158" s="13">
        <f t="shared" si="74"/>
        <v>3.8229479545915339</v>
      </c>
      <c r="I158" s="13">
        <f t="shared" si="74"/>
        <v>0</v>
      </c>
      <c r="J158" s="13">
        <f t="shared" si="74"/>
        <v>2.5563535535347301E-3</v>
      </c>
      <c r="K158" s="13">
        <f t="shared" si="74"/>
        <v>0</v>
      </c>
      <c r="L158" s="13">
        <f t="shared" si="74"/>
        <v>8.9994856589440481E-2</v>
      </c>
      <c r="M158" s="13">
        <f t="shared" si="74"/>
        <v>1.0915594368128809</v>
      </c>
      <c r="N158" s="13">
        <f t="shared" si="74"/>
        <v>1.1501298217488597E-3</v>
      </c>
      <c r="O158" s="13">
        <f t="shared" si="74"/>
        <v>8.7583722938717884E-3</v>
      </c>
      <c r="P158" s="13">
        <f t="shared" si="74"/>
        <v>-2.0366640542134565E-2</v>
      </c>
      <c r="Q158" s="13">
        <f t="shared" si="74"/>
        <v>1.0002569798048734E-2</v>
      </c>
    </row>
    <row r="159" spans="1:17" x14ac:dyDescent="0.25">
      <c r="B159" t="s">
        <v>18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>
        <v>1.3857401285993789</v>
      </c>
      <c r="N159" s="13"/>
      <c r="O159" s="13"/>
      <c r="P159" s="13"/>
      <c r="Q159" s="13"/>
    </row>
    <row r="160" spans="1:17" x14ac:dyDescent="0.25">
      <c r="B160" t="s">
        <v>19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>
        <f>M159*M158</f>
        <v>1.5126177143429471</v>
      </c>
      <c r="N160" s="13"/>
      <c r="O160" s="13"/>
      <c r="P160" s="13"/>
      <c r="Q160" s="13"/>
    </row>
    <row r="161" spans="1:17" x14ac:dyDescent="0.25">
      <c r="B161" t="s">
        <v>20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>
        <f>M160/M159</f>
        <v>1.0915594368128809</v>
      </c>
      <c r="N161" s="13"/>
      <c r="O161" s="13"/>
      <c r="P161" s="13"/>
      <c r="Q161" s="13"/>
    </row>
    <row r="162" spans="1:17" x14ac:dyDescent="0.25">
      <c r="B162" t="s">
        <v>21</v>
      </c>
      <c r="C162" s="13"/>
      <c r="D162" s="13"/>
      <c r="E162" s="13"/>
      <c r="F162" s="13"/>
      <c r="G162" s="13"/>
      <c r="H162" s="15">
        <v>11.96170444</v>
      </c>
      <c r="I162" s="15">
        <v>0.120117823</v>
      </c>
      <c r="J162" s="13"/>
      <c r="K162" s="13"/>
      <c r="L162" s="13"/>
      <c r="M162" s="15">
        <v>100</v>
      </c>
      <c r="N162" s="15">
        <v>1.1897390640000001</v>
      </c>
      <c r="O162" s="13"/>
      <c r="P162" s="13"/>
      <c r="Q162" s="13"/>
    </row>
    <row r="163" spans="1:17" x14ac:dyDescent="0.25">
      <c r="B163" t="s">
        <v>22</v>
      </c>
      <c r="C163" s="13"/>
      <c r="D163" s="13"/>
      <c r="E163" s="13"/>
      <c r="F163" s="13"/>
      <c r="G163" s="13"/>
      <c r="H163" s="13">
        <f>(H162*$M$163)/$M$162</f>
        <v>0.13056911361848539</v>
      </c>
      <c r="I163" s="13">
        <f>(I162*$M$163)/$M$162</f>
        <v>1.311157432250693E-3</v>
      </c>
      <c r="J163" s="13"/>
      <c r="K163" s="13"/>
      <c r="L163" s="13"/>
      <c r="M163" s="13">
        <f>M160/M159</f>
        <v>1.0915594368128809</v>
      </c>
      <c r="N163" s="13">
        <f>(N162*$M$163)/$M$162</f>
        <v>1.298670902654124E-2</v>
      </c>
      <c r="O163" s="13"/>
      <c r="P163" s="13"/>
      <c r="Q163" s="13"/>
    </row>
    <row r="164" spans="1:17" x14ac:dyDescent="0.25">
      <c r="B164" t="s">
        <v>23</v>
      </c>
      <c r="C164" s="13"/>
      <c r="D164" s="13">
        <f>D158-D163</f>
        <v>0</v>
      </c>
      <c r="E164" s="13">
        <f t="shared" ref="E164:P164" si="75">E158-E163</f>
        <v>3.6495452171281565E-4</v>
      </c>
      <c r="F164" s="13">
        <f t="shared" si="75"/>
        <v>9.4492334287886171E-2</v>
      </c>
      <c r="G164" s="13">
        <f t="shared" si="75"/>
        <v>0.10408467099408426</v>
      </c>
      <c r="H164" s="13">
        <f t="shared" si="75"/>
        <v>3.6923788409730487</v>
      </c>
      <c r="I164" s="13">
        <f t="shared" si="75"/>
        <v>-1.311157432250693E-3</v>
      </c>
      <c r="J164" s="13">
        <f t="shared" si="75"/>
        <v>2.5563535535347301E-3</v>
      </c>
      <c r="K164" s="13">
        <f t="shared" si="75"/>
        <v>0</v>
      </c>
      <c r="L164" s="13">
        <f t="shared" si="75"/>
        <v>8.9994856589440481E-2</v>
      </c>
      <c r="M164" s="13">
        <f t="shared" si="75"/>
        <v>0</v>
      </c>
      <c r="N164" s="13">
        <f t="shared" si="75"/>
        <v>-1.1836579204792381E-2</v>
      </c>
      <c r="O164" s="13">
        <f t="shared" si="75"/>
        <v>8.7583722938717884E-3</v>
      </c>
      <c r="P164" s="13">
        <f t="shared" si="75"/>
        <v>-2.0366640542134565E-2</v>
      </c>
      <c r="Q164" s="13">
        <f>Q158-Q163</f>
        <v>1.0002569798048734E-2</v>
      </c>
    </row>
    <row r="167" spans="1:17" x14ac:dyDescent="0.25">
      <c r="A167" t="s">
        <v>35</v>
      </c>
      <c r="C167" s="13" t="s">
        <v>15</v>
      </c>
      <c r="D167" s="13" t="s">
        <v>1</v>
      </c>
      <c r="E167" s="13" t="s">
        <v>2</v>
      </c>
      <c r="F167" s="13" t="s">
        <v>3</v>
      </c>
      <c r="G167" s="13" t="s">
        <v>4</v>
      </c>
      <c r="H167" s="13" t="s">
        <v>5</v>
      </c>
      <c r="I167" s="13" t="s">
        <v>6</v>
      </c>
      <c r="J167" s="13" t="s">
        <v>7</v>
      </c>
      <c r="K167" s="13" t="s">
        <v>8</v>
      </c>
      <c r="L167" s="13" t="s">
        <v>9</v>
      </c>
      <c r="M167" s="13" t="s">
        <v>10</v>
      </c>
      <c r="N167" s="13" t="s">
        <v>11</v>
      </c>
      <c r="O167" s="13" t="s">
        <v>12</v>
      </c>
      <c r="P167" s="13" t="s">
        <v>13</v>
      </c>
      <c r="Q167" s="13" t="s">
        <v>14</v>
      </c>
    </row>
    <row r="168" spans="1:17" x14ac:dyDescent="0.25">
      <c r="B168" t="s">
        <v>17</v>
      </c>
      <c r="C168" s="13">
        <v>176.89449999999999</v>
      </c>
      <c r="D168" s="13">
        <f>D164</f>
        <v>0</v>
      </c>
      <c r="E168" s="13">
        <f t="shared" ref="E168:Q168" si="76">E164</f>
        <v>3.6495452171281565E-4</v>
      </c>
      <c r="F168" s="13">
        <f t="shared" si="76"/>
        <v>9.4492334287886171E-2</v>
      </c>
      <c r="G168" s="13">
        <f t="shared" si="76"/>
        <v>0.10408467099408426</v>
      </c>
      <c r="H168" s="13">
        <f t="shared" si="76"/>
        <v>3.6923788409730487</v>
      </c>
      <c r="I168" s="13">
        <f t="shared" si="76"/>
        <v>-1.311157432250693E-3</v>
      </c>
      <c r="J168" s="13">
        <f t="shared" si="76"/>
        <v>2.5563535535347301E-3</v>
      </c>
      <c r="K168" s="13">
        <f t="shared" si="76"/>
        <v>0</v>
      </c>
      <c r="L168" s="13">
        <f t="shared" si="76"/>
        <v>8.9994856589440481E-2</v>
      </c>
      <c r="M168" s="13">
        <f t="shared" si="76"/>
        <v>0</v>
      </c>
      <c r="N168" s="13">
        <f t="shared" si="76"/>
        <v>-1.1836579204792381E-2</v>
      </c>
      <c r="O168" s="13">
        <f t="shared" si="76"/>
        <v>8.7583722938717884E-3</v>
      </c>
      <c r="P168" s="13">
        <f t="shared" si="76"/>
        <v>-2.0366640542134565E-2</v>
      </c>
      <c r="Q168" s="13">
        <f t="shared" si="76"/>
        <v>1.0002569798048734E-2</v>
      </c>
    </row>
    <row r="169" spans="1:17" x14ac:dyDescent="0.25">
      <c r="B169" t="s">
        <v>18</v>
      </c>
      <c r="C169" s="13"/>
      <c r="D169" s="13"/>
      <c r="E169" s="13"/>
      <c r="F169" s="3">
        <v>3.7247935702954544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x14ac:dyDescent="0.25">
      <c r="B170" t="s">
        <v>19</v>
      </c>
      <c r="C170" s="13"/>
      <c r="D170" s="13"/>
      <c r="E170" s="13"/>
      <c r="F170" s="13">
        <f>F169*F168</f>
        <v>0.35196443919772713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x14ac:dyDescent="0.25">
      <c r="B171" t="s">
        <v>20</v>
      </c>
      <c r="C171" s="13"/>
      <c r="D171" s="13"/>
      <c r="E171" s="13"/>
      <c r="F171" s="13">
        <f>F170/F169</f>
        <v>9.4492334287886171E-2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x14ac:dyDescent="0.25">
      <c r="B172" t="s">
        <v>21</v>
      </c>
      <c r="C172" s="13"/>
      <c r="D172" s="15">
        <v>0.15584514299999999</v>
      </c>
      <c r="E172" s="13"/>
      <c r="F172" s="15">
        <v>54.61005634</v>
      </c>
      <c r="G172" s="15">
        <v>63.325456209999999</v>
      </c>
      <c r="H172" s="15">
        <v>100</v>
      </c>
      <c r="I172" s="15">
        <v>2.2659726230000001</v>
      </c>
      <c r="J172" s="13"/>
      <c r="K172" s="13"/>
      <c r="L172" s="13"/>
      <c r="M172" s="13"/>
      <c r="N172" s="13"/>
      <c r="O172" s="13"/>
      <c r="P172" s="13"/>
      <c r="Q172" s="13"/>
    </row>
    <row r="173" spans="1:17" x14ac:dyDescent="0.25">
      <c r="B173" t="s">
        <v>22</v>
      </c>
      <c r="C173" s="13"/>
      <c r="D173" s="13">
        <f>(D172*$F$173)/$F$172</f>
        <v>2.6966043136478153E-4</v>
      </c>
      <c r="E173" s="13"/>
      <c r="F173" s="13">
        <f>F170/F169</f>
        <v>9.4492334287886171E-2</v>
      </c>
      <c r="G173" s="13">
        <f>(G172*$F$173)/$F$172</f>
        <v>0.1095726790661688</v>
      </c>
      <c r="H173" s="13">
        <f>(H172*$F$173)/$F$172</f>
        <v>0.17303101410403374</v>
      </c>
      <c r="I173" s="13">
        <f>(I172*$F$173)/$F$172</f>
        <v>3.9208354088966736E-3</v>
      </c>
      <c r="J173" s="13"/>
      <c r="K173" s="13"/>
      <c r="L173" s="13"/>
      <c r="M173" s="13"/>
      <c r="N173" s="13"/>
      <c r="O173" s="13"/>
      <c r="P173" s="13"/>
      <c r="Q173" s="13"/>
    </row>
    <row r="174" spans="1:17" x14ac:dyDescent="0.25">
      <c r="B174" t="s">
        <v>23</v>
      </c>
      <c r="C174" s="13"/>
      <c r="D174" s="13">
        <f>D168-D173</f>
        <v>-2.6966043136478153E-4</v>
      </c>
      <c r="E174" s="13">
        <f t="shared" ref="E174:Q174" si="77">E168-E173</f>
        <v>3.6495452171281565E-4</v>
      </c>
      <c r="F174" s="13">
        <f t="shared" si="77"/>
        <v>0</v>
      </c>
      <c r="G174" s="13">
        <f t="shared" si="77"/>
        <v>-5.4880080720845353E-3</v>
      </c>
      <c r="H174" s="13">
        <f t="shared" si="77"/>
        <v>3.5193478268690148</v>
      </c>
      <c r="I174" s="13">
        <f t="shared" si="77"/>
        <v>-5.2319928411473666E-3</v>
      </c>
      <c r="J174" s="13">
        <f t="shared" si="77"/>
        <v>2.5563535535347301E-3</v>
      </c>
      <c r="K174" s="13">
        <f t="shared" si="77"/>
        <v>0</v>
      </c>
      <c r="L174" s="13">
        <f t="shared" si="77"/>
        <v>8.9994856589440481E-2</v>
      </c>
      <c r="M174" s="13">
        <f t="shared" si="77"/>
        <v>0</v>
      </c>
      <c r="N174" s="13">
        <f t="shared" si="77"/>
        <v>-1.1836579204792381E-2</v>
      </c>
      <c r="O174" s="13">
        <f t="shared" si="77"/>
        <v>8.7583722938717884E-3</v>
      </c>
      <c r="P174" s="13">
        <f t="shared" si="77"/>
        <v>-2.0366640542134565E-2</v>
      </c>
      <c r="Q174" s="13">
        <f t="shared" si="77"/>
        <v>1.0002569798048734E-2</v>
      </c>
    </row>
    <row r="177" spans="1:17" x14ac:dyDescent="0.25">
      <c r="A177" t="s">
        <v>34</v>
      </c>
      <c r="C177" s="13" t="s">
        <v>15</v>
      </c>
      <c r="D177" s="13" t="s">
        <v>1</v>
      </c>
      <c r="E177" s="13" t="s">
        <v>2</v>
      </c>
      <c r="F177" s="13" t="s">
        <v>3</v>
      </c>
      <c r="G177" s="13" t="s">
        <v>4</v>
      </c>
      <c r="H177" s="13" t="s">
        <v>5</v>
      </c>
      <c r="I177" s="13" t="s">
        <v>6</v>
      </c>
      <c r="J177" s="13" t="s">
        <v>7</v>
      </c>
      <c r="K177" s="13" t="s">
        <v>8</v>
      </c>
      <c r="L177" s="13" t="s">
        <v>9</v>
      </c>
      <c r="M177" s="13" t="s">
        <v>10</v>
      </c>
      <c r="N177" s="13" t="s">
        <v>11</v>
      </c>
      <c r="O177" s="13" t="s">
        <v>12</v>
      </c>
      <c r="P177" s="13" t="s">
        <v>13</v>
      </c>
      <c r="Q177" s="13" t="s">
        <v>14</v>
      </c>
    </row>
    <row r="178" spans="1:17" x14ac:dyDescent="0.25">
      <c r="B178" t="s">
        <v>17</v>
      </c>
      <c r="C178" s="13">
        <v>176.89449999999999</v>
      </c>
      <c r="D178" s="13">
        <f>D174</f>
        <v>-2.6966043136478153E-4</v>
      </c>
      <c r="E178" s="13">
        <f t="shared" ref="E178:Q178" si="78">E174</f>
        <v>3.6495452171281565E-4</v>
      </c>
      <c r="F178" s="13">
        <f t="shared" si="78"/>
        <v>0</v>
      </c>
      <c r="G178" s="13">
        <f t="shared" si="78"/>
        <v>-5.4880080720845353E-3</v>
      </c>
      <c r="H178" s="13">
        <f t="shared" si="78"/>
        <v>3.5193478268690148</v>
      </c>
      <c r="I178" s="13">
        <f t="shared" si="78"/>
        <v>-5.2319928411473666E-3</v>
      </c>
      <c r="J178" s="13">
        <f t="shared" si="78"/>
        <v>2.5563535535347301E-3</v>
      </c>
      <c r="K178" s="13">
        <f t="shared" si="78"/>
        <v>0</v>
      </c>
      <c r="L178" s="13">
        <f t="shared" si="78"/>
        <v>8.9994856589440481E-2</v>
      </c>
      <c r="M178" s="13">
        <f t="shared" si="78"/>
        <v>0</v>
      </c>
      <c r="N178" s="13">
        <f t="shared" si="78"/>
        <v>-1.1836579204792381E-2</v>
      </c>
      <c r="O178" s="13">
        <f t="shared" si="78"/>
        <v>8.7583722938717884E-3</v>
      </c>
      <c r="P178" s="13">
        <f t="shared" si="78"/>
        <v>-2.0366640542134565E-2</v>
      </c>
      <c r="Q178" s="13">
        <f t="shared" si="78"/>
        <v>1.0002569798048734E-2</v>
      </c>
    </row>
    <row r="179" spans="1:17" x14ac:dyDescent="0.25">
      <c r="B179" t="s">
        <v>18</v>
      </c>
      <c r="C179" s="13"/>
      <c r="D179" s="13"/>
      <c r="E179" s="13"/>
      <c r="F179" s="13"/>
      <c r="G179" s="13"/>
      <c r="H179" s="3">
        <v>1.0392792202424785</v>
      </c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B180" t="s">
        <v>19</v>
      </c>
      <c r="C180" s="13"/>
      <c r="D180" s="13"/>
      <c r="E180" s="13"/>
      <c r="F180" s="13"/>
      <c r="G180" s="13"/>
      <c r="H180" s="13">
        <f>H179*H178</f>
        <v>3.6575850652704909</v>
      </c>
      <c r="I180" s="13"/>
      <c r="J180" s="13"/>
      <c r="K180" s="13"/>
      <c r="L180" s="13"/>
      <c r="M180" s="13"/>
      <c r="N180" s="13"/>
      <c r="O180" s="13"/>
      <c r="P180" s="13"/>
      <c r="Q18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lanel</cp:lastModifiedBy>
  <dcterms:created xsi:type="dcterms:W3CDTF">2022-01-31T17:35:42Z</dcterms:created>
  <dcterms:modified xsi:type="dcterms:W3CDTF">2022-03-17T16:44:28Z</dcterms:modified>
</cp:coreProperties>
</file>