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Data Analysis/220113_Manual_TuningCorrection_Unit_Test_10/"/>
    </mc:Choice>
  </mc:AlternateContent>
  <xr:revisionPtr revIDLastSave="146" documentId="13_ncr:1_{8FAFFF76-7F1E-4F57-AA30-C47387B52DD9}" xr6:coauthVersionLast="47" xr6:coauthVersionMax="47" xr10:uidLastSave="{A8B096A1-4E89-4B9A-91F9-C25CB5CBB3BC}"/>
  <bookViews>
    <workbookView xWindow="1170" yWindow="1170" windowWidth="40665" windowHeight="145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27" i="1"/>
  <c r="J68" i="1"/>
  <c r="J69" i="1"/>
  <c r="J70" i="1"/>
  <c r="J71" i="1"/>
  <c r="J72" i="1"/>
  <c r="J73" i="1"/>
  <c r="J74" i="1"/>
  <c r="J75" i="1"/>
  <c r="J67" i="1"/>
  <c r="C53" i="1" l="1"/>
  <c r="C41" i="1"/>
  <c r="C35" i="1"/>
  <c r="C28" i="1"/>
  <c r="K68" i="1"/>
  <c r="K69" i="1"/>
  <c r="K70" i="1"/>
  <c r="K71" i="1"/>
  <c r="K72" i="1"/>
  <c r="K73" i="1"/>
  <c r="K74" i="1"/>
  <c r="K75" i="1"/>
  <c r="K67" i="1"/>
  <c r="S65" i="1" l="1"/>
  <c r="S72" i="1"/>
  <c r="S71" i="1"/>
  <c r="S69" i="1"/>
  <c r="S73" i="1"/>
  <c r="S68" i="1"/>
  <c r="S67" i="1"/>
  <c r="S66" i="1"/>
  <c r="S70" i="1"/>
  <c r="X9" i="1"/>
  <c r="X8" i="1"/>
  <c r="W1" i="1"/>
  <c r="W2" i="1"/>
  <c r="W6" i="1"/>
  <c r="W7" i="1"/>
  <c r="C36" i="1"/>
  <c r="C42" i="1" l="1"/>
  <c r="X3" i="1" l="1"/>
  <c r="X4" i="1"/>
  <c r="X5" i="1"/>
  <c r="X7" i="1"/>
  <c r="X6" i="1"/>
  <c r="X2" i="1"/>
  <c r="X1" i="1"/>
  <c r="C54" i="1" l="1"/>
</calcChain>
</file>

<file path=xl/sharedStrings.xml><?xml version="1.0" encoding="utf-8"?>
<sst xmlns="http://schemas.openxmlformats.org/spreadsheetml/2006/main" count="91" uniqueCount="29">
  <si>
    <t>Species</t>
  </si>
  <si>
    <t>Compound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</si>
  <si>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</si>
  <si>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</si>
  <si>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</si>
  <si>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</si>
  <si>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</si>
  <si>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</si>
  <si>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</si>
  <si>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This document contains a reproduction of the calculation of the correction factor of MS data from the 1980 paper by Ko, Benziger, and Madix, a pdf of the paper can be found in 1980MadixKoMSEquationsMethanol.pdf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</si>
  <si>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</si>
  <si>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</si>
  <si>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</si>
  <si>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</si>
  <si>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</si>
  <si>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</si>
  <si>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</si>
  <si>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Table of correction values for significant molecule-fragment pairs.</t>
  </si>
  <si>
    <t>See yellow highlighted table at end.</t>
  </si>
  <si>
    <t>Crotyl Alcohol</t>
  </si>
  <si>
    <t>1butanal</t>
  </si>
  <si>
    <t>Ethanol</t>
  </si>
  <si>
    <t>H20</t>
  </si>
  <si>
    <t>Acetaldehyde</t>
  </si>
  <si>
    <t>Ethylene</t>
  </si>
  <si>
    <t>CO2</t>
  </si>
  <si>
    <t>CO</t>
  </si>
  <si>
    <t>H2</t>
  </si>
  <si>
    <t>Note: 1butanal data was taken from the external created refernce pattern. The rest of the molecule data was aquired from the initial measured (NonNist) refence data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</si>
</sst>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2" borderId="0" xfId="0" applyFill="1" applyBorder="1"/>
    <xf numFmtId="0" fontId="1" fillId="0" borderId="7" xfId="0" applyFont="1" applyBorder="1"/>
    <xf numFmtId="0" fontId="0" fillId="0" borderId="3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  <xf numFmtId="0" fontId="0" fillId="0" borderId="12" xfId="0" applyBorder="1"/>
    <xf numFmtId="0" fontId="0" fillId="0" borderId="0" xfId="0" applyAlignment="1">
      <alignment wrapText="1"/>
    </xf>
    <xf numFmtId="0" fontId="0" fillId="5" borderId="4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1680</xdr:colOff>
      <xdr:row>20</xdr:row>
      <xdr:rowOff>90206</xdr:rowOff>
    </xdr:from>
    <xdr:to>
      <xdr:col>10</xdr:col>
      <xdr:colOff>714375</xdr:colOff>
      <xdr:row>25</xdr:row>
      <xdr:rowOff>146236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802030" y="3900206"/>
              <a:ext cx="5179920" cy="99900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11</xdr:col>
      <xdr:colOff>273982</xdr:colOff>
      <xdr:row>29</xdr:row>
      <xdr:rowOff>36419</xdr:rowOff>
    </xdr:from>
    <xdr:to>
      <xdr:col>16</xdr:col>
      <xdr:colOff>161925</xdr:colOff>
      <xdr:row>33</xdr:row>
      <xdr:rowOff>85726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8265457" y="6494369"/>
              <a:ext cx="5279093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38</xdr:col>
      <xdr:colOff>379598</xdr:colOff>
      <xdr:row>25</xdr:row>
      <xdr:rowOff>63594</xdr:rowOff>
    </xdr:from>
    <xdr:to>
      <xdr:col>50</xdr:col>
      <xdr:colOff>8124</xdr:colOff>
      <xdr:row>62</xdr:row>
      <xdr:rowOff>121444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29692786" y="5445219"/>
              <a:ext cx="6915151" cy="71063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"/>
  <sheetViews>
    <sheetView tabSelected="1" topLeftCell="A40" zoomScale="80" zoomScaleNormal="80" workbookViewId="0">
      <selection activeCell="P66" sqref="P66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15.85546875" customWidth="1"/>
    <col min="14" max="14" width="40.5703125" customWidth="1"/>
    <col min="15" max="15" width="11.7109375" customWidth="1"/>
    <col min="16" max="16" width="16" customWidth="1"/>
    <col min="17" max="17" width="19.140625" customWidth="1"/>
    <col min="18" max="18" width="17.28515625" customWidth="1"/>
    <col min="19" max="19" width="13" bestFit="1" customWidth="1"/>
    <col min="20" max="20" width="13.5703125" customWidth="1"/>
  </cols>
  <sheetData>
    <row r="1" spans="1:37" x14ac:dyDescent="0.25">
      <c r="A1" t="s">
        <v>9</v>
      </c>
      <c r="V1" s="9" t="s">
        <v>19</v>
      </c>
      <c r="W1" s="14">
        <f>(6*4)+8+8</f>
        <v>40</v>
      </c>
      <c r="X1" s="5">
        <f t="shared" ref="X1:X7" si="0">(0.6*(W1/14))+0.4</f>
        <v>2.1142857142857143</v>
      </c>
    </row>
    <row r="2" spans="1:37" x14ac:dyDescent="0.25">
      <c r="A2" s="25" t="s">
        <v>18</v>
      </c>
      <c r="B2" s="25"/>
      <c r="C2" s="25"/>
      <c r="V2" s="9" t="s">
        <v>20</v>
      </c>
      <c r="W2" s="14">
        <f>(6*5)+10+8</f>
        <v>48</v>
      </c>
      <c r="X2" s="5">
        <f t="shared" si="0"/>
        <v>2.4571428571428569</v>
      </c>
    </row>
    <row r="3" spans="1:37" x14ac:dyDescent="0.25">
      <c r="V3" s="9" t="s">
        <v>21</v>
      </c>
      <c r="W3" s="14">
        <v>26</v>
      </c>
      <c r="X3" s="5">
        <f t="shared" si="0"/>
        <v>1.5142857142857142</v>
      </c>
      <c r="Y3" t="s">
        <v>2</v>
      </c>
    </row>
    <row r="4" spans="1:37" x14ac:dyDescent="0.25">
      <c r="V4" s="9" t="s">
        <v>22</v>
      </c>
      <c r="W4" s="14">
        <v>10</v>
      </c>
      <c r="X4" s="5">
        <f t="shared" si="0"/>
        <v>0.82857142857142851</v>
      </c>
      <c r="Y4" t="s">
        <v>4</v>
      </c>
    </row>
    <row r="5" spans="1:37" x14ac:dyDescent="0.25">
      <c r="V5" s="9" t="s">
        <v>25</v>
      </c>
      <c r="W5" s="14">
        <v>22</v>
      </c>
      <c r="X5" s="5">
        <f t="shared" si="0"/>
        <v>1.342857142857143</v>
      </c>
      <c r="Y5" t="s">
        <v>3</v>
      </c>
    </row>
    <row r="6" spans="1:37" x14ac:dyDescent="0.25">
      <c r="V6" s="9" t="s">
        <v>23</v>
      </c>
      <c r="W6" s="14">
        <f>6+6+4+8</f>
        <v>24</v>
      </c>
      <c r="X6" s="5">
        <f t="shared" si="0"/>
        <v>1.4285714285714284</v>
      </c>
    </row>
    <row r="7" spans="1:37" x14ac:dyDescent="0.25">
      <c r="V7" s="9" t="s">
        <v>24</v>
      </c>
      <c r="W7" s="14">
        <f>6+6+4</f>
        <v>16</v>
      </c>
      <c r="X7" s="5">
        <f t="shared" si="0"/>
        <v>1.0857142857142856</v>
      </c>
    </row>
    <row r="8" spans="1:37" x14ac:dyDescent="0.25">
      <c r="V8" s="9" t="s">
        <v>26</v>
      </c>
      <c r="W8" s="14">
        <v>14</v>
      </c>
      <c r="X8" s="5">
        <f>(0.6*(W8/14))+0.4</f>
        <v>1</v>
      </c>
    </row>
    <row r="9" spans="1:37" x14ac:dyDescent="0.25">
      <c r="V9" s="12" t="s">
        <v>27</v>
      </c>
      <c r="W9" s="18">
        <v>2</v>
      </c>
      <c r="X9" s="5">
        <f>(0.6*(W9/14))+0.4</f>
        <v>0.48571428571428571</v>
      </c>
    </row>
    <row r="10" spans="1:37" x14ac:dyDescent="0.25">
      <c r="B10" t="s">
        <v>5</v>
      </c>
    </row>
    <row r="11" spans="1:37" x14ac:dyDescent="0.25">
      <c r="B11" s="7" t="s">
        <v>1</v>
      </c>
      <c r="C11">
        <v>2</v>
      </c>
      <c r="D11">
        <v>12</v>
      </c>
      <c r="E11">
        <v>15</v>
      </c>
      <c r="F11">
        <v>16</v>
      </c>
      <c r="G11">
        <v>17</v>
      </c>
      <c r="H11">
        <v>18</v>
      </c>
      <c r="I11">
        <v>25</v>
      </c>
      <c r="J11">
        <v>26</v>
      </c>
      <c r="K11">
        <v>27</v>
      </c>
      <c r="L11">
        <v>28</v>
      </c>
      <c r="M11">
        <v>29</v>
      </c>
      <c r="N11">
        <v>30</v>
      </c>
      <c r="O11">
        <v>31</v>
      </c>
      <c r="P11">
        <v>36</v>
      </c>
      <c r="Q11">
        <v>37</v>
      </c>
      <c r="R11">
        <v>38</v>
      </c>
      <c r="S11">
        <v>39</v>
      </c>
      <c r="T11">
        <v>40</v>
      </c>
      <c r="U11">
        <v>41</v>
      </c>
      <c r="V11">
        <v>42</v>
      </c>
      <c r="W11">
        <v>43</v>
      </c>
      <c r="X11">
        <v>44</v>
      </c>
      <c r="Y11">
        <v>45</v>
      </c>
      <c r="Z11">
        <v>46</v>
      </c>
      <c r="AA11">
        <v>50</v>
      </c>
      <c r="AB11">
        <v>51</v>
      </c>
      <c r="AC11">
        <v>53</v>
      </c>
      <c r="AD11">
        <v>54</v>
      </c>
      <c r="AE11">
        <v>55</v>
      </c>
      <c r="AF11">
        <v>57</v>
      </c>
      <c r="AG11">
        <v>68</v>
      </c>
      <c r="AH11">
        <v>69</v>
      </c>
      <c r="AI11">
        <v>70</v>
      </c>
      <c r="AJ11">
        <v>71</v>
      </c>
      <c r="AK11">
        <v>72</v>
      </c>
    </row>
    <row r="12" spans="1:37" x14ac:dyDescent="0.25">
      <c r="B12" s="9" t="s">
        <v>19</v>
      </c>
      <c r="C12" s="17"/>
      <c r="D12" s="17"/>
      <c r="E12" s="17">
        <v>10</v>
      </c>
      <c r="F12" s="17"/>
      <c r="G12" s="17"/>
      <c r="H12" s="17"/>
      <c r="I12" s="17"/>
      <c r="J12" s="17">
        <v>15</v>
      </c>
      <c r="K12" s="17">
        <v>54</v>
      </c>
      <c r="L12" s="17">
        <v>18</v>
      </c>
      <c r="M12" s="17">
        <v>93</v>
      </c>
      <c r="N12" s="17">
        <v>5</v>
      </c>
      <c r="O12" s="17">
        <v>36</v>
      </c>
      <c r="P12" s="17"/>
      <c r="Q12" s="17">
        <v>8</v>
      </c>
      <c r="R12" s="17">
        <v>14</v>
      </c>
      <c r="S12" s="17">
        <v>59</v>
      </c>
      <c r="T12" s="17">
        <v>8</v>
      </c>
      <c r="U12" s="17">
        <v>34</v>
      </c>
      <c r="V12" s="17">
        <v>9</v>
      </c>
      <c r="W12" s="17">
        <v>44</v>
      </c>
      <c r="X12" s="17">
        <v>12</v>
      </c>
      <c r="Y12" s="17"/>
      <c r="Z12" s="17"/>
      <c r="AA12" s="17">
        <v>7</v>
      </c>
      <c r="AB12" s="17">
        <v>6</v>
      </c>
      <c r="AC12" s="17">
        <v>14</v>
      </c>
      <c r="AD12" s="17">
        <v>9</v>
      </c>
      <c r="AE12" s="17">
        <v>9</v>
      </c>
      <c r="AF12" s="17">
        <v>100</v>
      </c>
      <c r="AG12" s="17"/>
      <c r="AH12" s="17"/>
      <c r="AI12" s="17"/>
      <c r="AJ12" s="17">
        <v>7</v>
      </c>
      <c r="AK12" s="17">
        <v>27</v>
      </c>
    </row>
    <row r="13" spans="1:37" x14ac:dyDescent="0.25">
      <c r="B13" s="9" t="s">
        <v>20</v>
      </c>
      <c r="C13" s="17"/>
      <c r="D13" s="17"/>
      <c r="E13" s="17">
        <v>4</v>
      </c>
      <c r="F13" s="17"/>
      <c r="G13" s="17"/>
      <c r="H13" s="17"/>
      <c r="I13" s="17"/>
      <c r="J13" s="17">
        <v>5</v>
      </c>
      <c r="K13" s="17">
        <v>48</v>
      </c>
      <c r="L13" s="17">
        <v>12</v>
      </c>
      <c r="M13" s="17">
        <v>45</v>
      </c>
      <c r="N13" s="17"/>
      <c r="O13" s="17"/>
      <c r="P13" s="17"/>
      <c r="Q13" s="17"/>
      <c r="R13" s="17">
        <v>4</v>
      </c>
      <c r="S13" s="17">
        <v>21</v>
      </c>
      <c r="T13" s="17"/>
      <c r="U13" s="17">
        <v>58</v>
      </c>
      <c r="V13" s="17">
        <v>12</v>
      </c>
      <c r="W13" s="17">
        <v>77</v>
      </c>
      <c r="X13" s="17">
        <v>100</v>
      </c>
      <c r="Y13" s="17"/>
      <c r="Z13" s="17"/>
      <c r="AA13" s="17"/>
      <c r="AB13" s="17"/>
      <c r="AC13" s="17"/>
      <c r="AD13" s="17"/>
      <c r="AE13" s="17"/>
      <c r="AF13" s="17">
        <v>33</v>
      </c>
      <c r="AG13" s="17"/>
      <c r="AH13" s="17"/>
      <c r="AI13" s="17"/>
      <c r="AJ13" s="17"/>
      <c r="AK13" s="17"/>
    </row>
    <row r="14" spans="1:37" x14ac:dyDescent="0.25">
      <c r="B14" s="9" t="s">
        <v>21</v>
      </c>
      <c r="C14" s="17"/>
      <c r="D14" s="17"/>
      <c r="E14" s="17">
        <v>9</v>
      </c>
      <c r="F14" s="17"/>
      <c r="G14" s="17"/>
      <c r="H14" s="17"/>
      <c r="I14" s="17"/>
      <c r="J14" s="17">
        <v>11</v>
      </c>
      <c r="K14" s="17">
        <v>24</v>
      </c>
      <c r="L14" s="17"/>
      <c r="M14" s="17">
        <v>31</v>
      </c>
      <c r="N14" s="17">
        <v>8</v>
      </c>
      <c r="O14" s="17">
        <v>100</v>
      </c>
      <c r="P14" s="17"/>
      <c r="Q14" s="17"/>
      <c r="R14" s="17"/>
      <c r="S14" s="17"/>
      <c r="T14" s="17"/>
      <c r="U14" s="17"/>
      <c r="V14" s="17">
        <v>4</v>
      </c>
      <c r="W14" s="17">
        <v>10</v>
      </c>
      <c r="X14" s="17"/>
      <c r="Y14" s="17">
        <v>44</v>
      </c>
      <c r="Z14" s="17">
        <v>18</v>
      </c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B15" s="9" t="s">
        <v>22</v>
      </c>
      <c r="C15" s="17"/>
      <c r="D15" s="17"/>
      <c r="E15" s="17"/>
      <c r="F15" s="17"/>
      <c r="G15" s="17">
        <v>22</v>
      </c>
      <c r="H15" s="17">
        <v>100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</row>
    <row r="16" spans="1:37" x14ac:dyDescent="0.25">
      <c r="B16" s="9" t="s">
        <v>25</v>
      </c>
      <c r="C16" s="17"/>
      <c r="D16" s="17">
        <v>14</v>
      </c>
      <c r="E16" s="17"/>
      <c r="F16" s="17">
        <v>14</v>
      </c>
      <c r="G16" s="17"/>
      <c r="H16" s="17"/>
      <c r="I16" s="17"/>
      <c r="J16" s="17"/>
      <c r="K16" s="17"/>
      <c r="L16" s="17">
        <v>12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>
        <v>100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</row>
    <row r="17" spans="2:37" x14ac:dyDescent="0.25">
      <c r="B17" s="9" t="s">
        <v>23</v>
      </c>
      <c r="C17" s="17"/>
      <c r="D17" s="17"/>
      <c r="E17" s="17"/>
      <c r="F17" s="17"/>
      <c r="G17" s="17"/>
      <c r="H17" s="17"/>
      <c r="I17" s="17"/>
      <c r="J17" s="17">
        <v>11</v>
      </c>
      <c r="K17" s="17">
        <v>8</v>
      </c>
      <c r="L17" s="17">
        <v>61</v>
      </c>
      <c r="M17" s="17">
        <v>100</v>
      </c>
      <c r="N17" s="17"/>
      <c r="O17" s="17"/>
      <c r="P17" s="17"/>
      <c r="Q17" s="17"/>
      <c r="R17" s="17"/>
      <c r="S17" s="17"/>
      <c r="T17" s="17"/>
      <c r="U17" s="17">
        <v>5</v>
      </c>
      <c r="V17" s="17"/>
      <c r="W17" s="17"/>
      <c r="X17" s="17">
        <v>100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</row>
    <row r="18" spans="2:37" x14ac:dyDescent="0.25">
      <c r="B18" s="9" t="s">
        <v>24</v>
      </c>
      <c r="C18" s="17"/>
      <c r="D18" s="17"/>
      <c r="E18" s="17"/>
      <c r="F18" s="17"/>
      <c r="G18" s="17"/>
      <c r="H18" s="17"/>
      <c r="I18" s="17">
        <v>8</v>
      </c>
      <c r="J18" s="17">
        <v>55</v>
      </c>
      <c r="K18" s="17">
        <v>63</v>
      </c>
      <c r="L18" s="17">
        <v>100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x14ac:dyDescent="0.25">
      <c r="B19" s="9" t="s">
        <v>26</v>
      </c>
      <c r="C19" s="17"/>
      <c r="D19" s="17">
        <v>6</v>
      </c>
      <c r="E19" s="17"/>
      <c r="F19" s="17"/>
      <c r="G19" s="17"/>
      <c r="H19" s="17"/>
      <c r="I19" s="17"/>
      <c r="J19" s="17"/>
      <c r="K19" s="17"/>
      <c r="L19" s="17">
        <v>100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0" spans="2:37" x14ac:dyDescent="0.25">
      <c r="B20" s="12" t="s">
        <v>27</v>
      </c>
      <c r="C20" s="17">
        <v>100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</row>
    <row r="21" spans="2:37" x14ac:dyDescent="0.25">
      <c r="P21" s="10"/>
    </row>
    <row r="22" spans="2:37" ht="64.5" customHeight="1" x14ac:dyDescent="0.25">
      <c r="N22" s="27" t="s">
        <v>28</v>
      </c>
      <c r="P22" s="10"/>
    </row>
    <row r="23" spans="2:37" x14ac:dyDescent="0.25">
      <c r="P23" s="10"/>
    </row>
    <row r="24" spans="2:37" x14ac:dyDescent="0.25">
      <c r="P24" s="10"/>
    </row>
    <row r="25" spans="2:37" ht="14.25" customHeight="1" x14ac:dyDescent="0.25">
      <c r="P25" s="10"/>
    </row>
    <row r="26" spans="2:37" ht="14.25" customHeight="1" x14ac:dyDescent="0.25">
      <c r="P26" s="10"/>
    </row>
    <row r="27" spans="2:37" x14ac:dyDescent="0.25">
      <c r="B27" s="7" t="s">
        <v>8</v>
      </c>
      <c r="C27" s="8">
        <f>C$11</f>
        <v>2</v>
      </c>
      <c r="D27" s="8">
        <f t="shared" ref="D27:AK27" si="1">D$11</f>
        <v>12</v>
      </c>
      <c r="E27" s="8">
        <f t="shared" si="1"/>
        <v>15</v>
      </c>
      <c r="F27" s="8">
        <f t="shared" si="1"/>
        <v>16</v>
      </c>
      <c r="G27" s="8">
        <f t="shared" si="1"/>
        <v>17</v>
      </c>
      <c r="H27" s="8">
        <f t="shared" si="1"/>
        <v>18</v>
      </c>
      <c r="I27" s="8">
        <f t="shared" si="1"/>
        <v>25</v>
      </c>
      <c r="J27" s="8">
        <f t="shared" si="1"/>
        <v>26</v>
      </c>
      <c r="K27" s="8">
        <f t="shared" si="1"/>
        <v>27</v>
      </c>
      <c r="L27" s="8">
        <f t="shared" si="1"/>
        <v>28</v>
      </c>
      <c r="M27" s="8">
        <f t="shared" si="1"/>
        <v>29</v>
      </c>
      <c r="N27" s="8">
        <f t="shared" si="1"/>
        <v>30</v>
      </c>
      <c r="O27" s="8">
        <f t="shared" si="1"/>
        <v>31</v>
      </c>
      <c r="P27" s="8">
        <f t="shared" si="1"/>
        <v>36</v>
      </c>
      <c r="Q27" s="8">
        <f t="shared" si="1"/>
        <v>37</v>
      </c>
      <c r="R27" s="8">
        <f t="shared" si="1"/>
        <v>38</v>
      </c>
      <c r="S27" s="8">
        <f t="shared" si="1"/>
        <v>39</v>
      </c>
      <c r="T27" s="8">
        <f t="shared" si="1"/>
        <v>40</v>
      </c>
      <c r="U27" s="8">
        <f t="shared" si="1"/>
        <v>41</v>
      </c>
      <c r="V27" s="8">
        <f t="shared" si="1"/>
        <v>42</v>
      </c>
      <c r="W27" s="8">
        <f t="shared" si="1"/>
        <v>43</v>
      </c>
      <c r="X27" s="8">
        <f t="shared" si="1"/>
        <v>44</v>
      </c>
      <c r="Y27" s="8">
        <f t="shared" si="1"/>
        <v>45</v>
      </c>
      <c r="Z27" s="8">
        <f t="shared" si="1"/>
        <v>46</v>
      </c>
      <c r="AA27" s="8">
        <f t="shared" si="1"/>
        <v>50</v>
      </c>
      <c r="AB27" s="8">
        <f t="shared" si="1"/>
        <v>51</v>
      </c>
      <c r="AC27" s="8">
        <f t="shared" si="1"/>
        <v>53</v>
      </c>
      <c r="AD27" s="8">
        <f t="shared" si="1"/>
        <v>54</v>
      </c>
      <c r="AE27" s="8">
        <f t="shared" si="1"/>
        <v>55</v>
      </c>
      <c r="AF27" s="8">
        <f t="shared" si="1"/>
        <v>57</v>
      </c>
      <c r="AG27" s="8">
        <f t="shared" si="1"/>
        <v>68</v>
      </c>
      <c r="AH27" s="8">
        <f t="shared" si="1"/>
        <v>69</v>
      </c>
      <c r="AI27" s="8">
        <f t="shared" si="1"/>
        <v>70</v>
      </c>
      <c r="AJ27" s="8">
        <f t="shared" si="1"/>
        <v>71</v>
      </c>
      <c r="AK27" s="8">
        <f t="shared" si="1"/>
        <v>72</v>
      </c>
    </row>
    <row r="28" spans="2:37" x14ac:dyDescent="0.25">
      <c r="B28" s="15" t="s">
        <v>7</v>
      </c>
      <c r="C28" s="6">
        <f>IF(C27&lt;30,1,10^((30-C11)/155))</f>
        <v>1</v>
      </c>
      <c r="D28" s="6">
        <f t="shared" ref="D28:AK28" si="2">IF(D27&lt;30,1,10^((30-D11)/155))</f>
        <v>1</v>
      </c>
      <c r="E28" s="6">
        <f t="shared" si="2"/>
        <v>1</v>
      </c>
      <c r="F28" s="6">
        <f t="shared" si="2"/>
        <v>1</v>
      </c>
      <c r="G28" s="6">
        <f t="shared" si="2"/>
        <v>1</v>
      </c>
      <c r="H28" s="6">
        <f t="shared" si="2"/>
        <v>1</v>
      </c>
      <c r="I28" s="6">
        <f t="shared" si="2"/>
        <v>1</v>
      </c>
      <c r="J28" s="6">
        <f t="shared" si="2"/>
        <v>1</v>
      </c>
      <c r="K28" s="6">
        <f t="shared" si="2"/>
        <v>1</v>
      </c>
      <c r="L28" s="6">
        <f t="shared" si="2"/>
        <v>1</v>
      </c>
      <c r="M28" s="6">
        <f t="shared" si="2"/>
        <v>1</v>
      </c>
      <c r="N28" s="6">
        <f t="shared" si="2"/>
        <v>1</v>
      </c>
      <c r="O28" s="6">
        <f t="shared" si="2"/>
        <v>0.98525440921080254</v>
      </c>
      <c r="P28" s="6">
        <f t="shared" si="2"/>
        <v>0.91472452356325096</v>
      </c>
      <c r="Q28" s="6">
        <f t="shared" si="2"/>
        <v>0.90123637005394364</v>
      </c>
      <c r="R28" s="6">
        <f t="shared" si="2"/>
        <v>0.8879471073367865</v>
      </c>
      <c r="S28" s="6">
        <f t="shared" si="2"/>
        <v>0.87485380264954671</v>
      </c>
      <c r="T28" s="6">
        <f t="shared" si="2"/>
        <v>0.86195356647530308</v>
      </c>
      <c r="U28" s="6">
        <f t="shared" si="2"/>
        <v>0.84924355190476897</v>
      </c>
      <c r="V28" s="6">
        <f t="shared" si="2"/>
        <v>0.83672095400801672</v>
      </c>
      <c r="W28" s="6">
        <f t="shared" si="2"/>
        <v>0.82438300921546748</v>
      </c>
      <c r="X28" s="6">
        <f t="shared" si="2"/>
        <v>0.81222699470800896</v>
      </c>
      <c r="Y28" s="6">
        <f t="shared" si="2"/>
        <v>0.80025022781610511</v>
      </c>
      <c r="Z28" s="6">
        <f t="shared" si="2"/>
        <v>0.78845006542776674</v>
      </c>
      <c r="AA28" s="6">
        <f t="shared" si="2"/>
        <v>0.74296395075949484</v>
      </c>
      <c r="AB28" s="6">
        <f t="shared" si="2"/>
        <v>0.73200850837046982</v>
      </c>
      <c r="AC28" s="6">
        <f t="shared" si="2"/>
        <v>0.71057987493491492</v>
      </c>
      <c r="AD28" s="6">
        <f t="shared" si="2"/>
        <v>0.70010195487608551</v>
      </c>
      <c r="AE28" s="6">
        <f t="shared" si="2"/>
        <v>0.68977853793876553</v>
      </c>
      <c r="AF28" s="6">
        <f t="shared" si="2"/>
        <v>0.66958613406342404</v>
      </c>
      <c r="AG28" s="6">
        <f t="shared" si="2"/>
        <v>0.56864170679820514</v>
      </c>
      <c r="AH28" s="6">
        <f t="shared" si="2"/>
        <v>0.56025674888408794</v>
      </c>
      <c r="AI28" s="6">
        <f t="shared" si="2"/>
        <v>0.55199543212815694</v>
      </c>
      <c r="AJ28" s="6">
        <f t="shared" si="2"/>
        <v>0.54385593336848892</v>
      </c>
      <c r="AK28" s="6">
        <f t="shared" si="2"/>
        <v>0.53583645632676014</v>
      </c>
    </row>
    <row r="35" spans="1:37" x14ac:dyDescent="0.25">
      <c r="B35" s="7" t="s">
        <v>8</v>
      </c>
      <c r="C35" s="8">
        <f>C$11</f>
        <v>2</v>
      </c>
      <c r="D35" s="8">
        <f t="shared" ref="D35:AK35" si="3">D$11</f>
        <v>12</v>
      </c>
      <c r="E35" s="8">
        <f t="shared" si="3"/>
        <v>15</v>
      </c>
      <c r="F35" s="8">
        <f t="shared" si="3"/>
        <v>16</v>
      </c>
      <c r="G35" s="8">
        <f t="shared" si="3"/>
        <v>17</v>
      </c>
      <c r="H35" s="8">
        <f t="shared" si="3"/>
        <v>18</v>
      </c>
      <c r="I35" s="8">
        <f t="shared" si="3"/>
        <v>25</v>
      </c>
      <c r="J35" s="8">
        <f t="shared" si="3"/>
        <v>26</v>
      </c>
      <c r="K35" s="8">
        <f t="shared" si="3"/>
        <v>27</v>
      </c>
      <c r="L35" s="8">
        <f t="shared" si="3"/>
        <v>28</v>
      </c>
      <c r="M35" s="8">
        <f t="shared" si="3"/>
        <v>29</v>
      </c>
      <c r="N35" s="8">
        <f t="shared" si="3"/>
        <v>30</v>
      </c>
      <c r="O35" s="8">
        <f t="shared" si="3"/>
        <v>31</v>
      </c>
      <c r="P35" s="8">
        <f t="shared" si="3"/>
        <v>36</v>
      </c>
      <c r="Q35" s="8">
        <f t="shared" si="3"/>
        <v>37</v>
      </c>
      <c r="R35" s="8">
        <f t="shared" si="3"/>
        <v>38</v>
      </c>
      <c r="S35" s="8">
        <f t="shared" si="3"/>
        <v>39</v>
      </c>
      <c r="T35" s="8">
        <f t="shared" si="3"/>
        <v>40</v>
      </c>
      <c r="U35" s="8">
        <f t="shared" si="3"/>
        <v>41</v>
      </c>
      <c r="V35" s="8">
        <f t="shared" si="3"/>
        <v>42</v>
      </c>
      <c r="W35" s="8">
        <f t="shared" si="3"/>
        <v>43</v>
      </c>
      <c r="X35" s="8">
        <f t="shared" si="3"/>
        <v>44</v>
      </c>
      <c r="Y35" s="8">
        <f t="shared" si="3"/>
        <v>45</v>
      </c>
      <c r="Z35" s="8">
        <f t="shared" si="3"/>
        <v>46</v>
      </c>
      <c r="AA35" s="8">
        <f t="shared" si="3"/>
        <v>50</v>
      </c>
      <c r="AB35" s="8">
        <f t="shared" si="3"/>
        <v>51</v>
      </c>
      <c r="AC35" s="8">
        <f t="shared" si="3"/>
        <v>53</v>
      </c>
      <c r="AD35" s="8">
        <f t="shared" si="3"/>
        <v>54</v>
      </c>
      <c r="AE35" s="8">
        <f t="shared" si="3"/>
        <v>55</v>
      </c>
      <c r="AF35" s="8">
        <f t="shared" si="3"/>
        <v>57</v>
      </c>
      <c r="AG35" s="8">
        <f t="shared" si="3"/>
        <v>68</v>
      </c>
      <c r="AH35" s="8">
        <f t="shared" si="3"/>
        <v>69</v>
      </c>
      <c r="AI35" s="8">
        <f t="shared" si="3"/>
        <v>70</v>
      </c>
      <c r="AJ35" s="8">
        <f t="shared" si="3"/>
        <v>71</v>
      </c>
      <c r="AK35" s="8">
        <f t="shared" si="3"/>
        <v>72</v>
      </c>
    </row>
    <row r="36" spans="1:37" x14ac:dyDescent="0.25">
      <c r="B36" s="4" t="s">
        <v>6</v>
      </c>
      <c r="C36" s="3">
        <f t="shared" ref="C36:AK36" si="4">+(28/C11)^(0.5)</f>
        <v>3.7416573867739413</v>
      </c>
      <c r="D36" s="3">
        <f t="shared" si="4"/>
        <v>1.5275252316519468</v>
      </c>
      <c r="E36" s="3">
        <f t="shared" si="4"/>
        <v>1.3662601021279464</v>
      </c>
      <c r="F36" s="3">
        <f t="shared" si="4"/>
        <v>1.3228756555322954</v>
      </c>
      <c r="G36" s="3">
        <f t="shared" si="4"/>
        <v>1.2833778958394957</v>
      </c>
      <c r="H36" s="3">
        <f t="shared" si="4"/>
        <v>1.247219128924647</v>
      </c>
      <c r="I36" s="3">
        <f t="shared" si="4"/>
        <v>1.0583005244258363</v>
      </c>
      <c r="J36" s="3">
        <f t="shared" si="4"/>
        <v>1.0377490433255416</v>
      </c>
      <c r="K36" s="3">
        <f t="shared" si="4"/>
        <v>1.0183501544346312</v>
      </c>
      <c r="L36" s="3">
        <f t="shared" si="4"/>
        <v>1</v>
      </c>
      <c r="M36" s="3">
        <f t="shared" si="4"/>
        <v>0.98260736888103495</v>
      </c>
      <c r="N36" s="3">
        <f t="shared" si="4"/>
        <v>0.96609178307929588</v>
      </c>
      <c r="O36" s="3">
        <f t="shared" si="4"/>
        <v>0.95038192662298293</v>
      </c>
      <c r="P36" s="3">
        <f t="shared" si="4"/>
        <v>0.88191710368819687</v>
      </c>
      <c r="Q36" s="3">
        <f t="shared" si="4"/>
        <v>0.86991767240168005</v>
      </c>
      <c r="R36" s="3">
        <f t="shared" si="4"/>
        <v>0.85839507527895209</v>
      </c>
      <c r="S36" s="3">
        <f t="shared" si="4"/>
        <v>0.84731854573632337</v>
      </c>
      <c r="T36" s="3">
        <f t="shared" si="4"/>
        <v>0.83666002653407556</v>
      </c>
      <c r="U36" s="3">
        <f t="shared" si="4"/>
        <v>0.82639387054133739</v>
      </c>
      <c r="V36" s="3">
        <f t="shared" si="4"/>
        <v>0.81649658092772603</v>
      </c>
      <c r="W36" s="3">
        <f t="shared" si="4"/>
        <v>0.80694658478592896</v>
      </c>
      <c r="X36" s="3">
        <f t="shared" si="4"/>
        <v>0.7977240352174656</v>
      </c>
      <c r="Y36" s="3">
        <f t="shared" si="4"/>
        <v>0.78881063774661553</v>
      </c>
      <c r="Z36" s="3">
        <f t="shared" si="4"/>
        <v>0.78018949760549394</v>
      </c>
      <c r="AA36" s="3">
        <f t="shared" si="4"/>
        <v>0.74833147735478833</v>
      </c>
      <c r="AB36" s="3">
        <f t="shared" si="4"/>
        <v>0.74095857363494844</v>
      </c>
      <c r="AC36" s="3">
        <f t="shared" si="4"/>
        <v>0.72684378431163099</v>
      </c>
      <c r="AD36" s="3">
        <f t="shared" si="4"/>
        <v>0.72008229982309557</v>
      </c>
      <c r="AE36" s="3">
        <f t="shared" si="4"/>
        <v>0.71350606801267569</v>
      </c>
      <c r="AF36" s="3">
        <f t="shared" si="4"/>
        <v>0.70087664405046235</v>
      </c>
      <c r="AG36" s="3">
        <f t="shared" si="4"/>
        <v>0.64168894791974784</v>
      </c>
      <c r="AH36" s="3">
        <f t="shared" si="4"/>
        <v>0.63702205727060612</v>
      </c>
      <c r="AI36" s="3">
        <f t="shared" si="4"/>
        <v>0.63245553203367588</v>
      </c>
      <c r="AJ36" s="3">
        <f t="shared" si="4"/>
        <v>0.62798582562275929</v>
      </c>
      <c r="AK36" s="3">
        <f t="shared" si="4"/>
        <v>0.62360956446232352</v>
      </c>
    </row>
    <row r="40" spans="1:37" ht="15.75" customHeight="1" x14ac:dyDescent="0.25">
      <c r="A40" t="s">
        <v>12</v>
      </c>
    </row>
    <row r="41" spans="1:37" x14ac:dyDescent="0.25">
      <c r="B41" s="7" t="s">
        <v>10</v>
      </c>
      <c r="C41" s="8">
        <f>C$11</f>
        <v>2</v>
      </c>
      <c r="D41" s="8">
        <f t="shared" ref="D41:AK41" si="5">D$11</f>
        <v>12</v>
      </c>
      <c r="E41" s="8">
        <f t="shared" si="5"/>
        <v>15</v>
      </c>
      <c r="F41" s="8">
        <f t="shared" si="5"/>
        <v>16</v>
      </c>
      <c r="G41" s="8">
        <f t="shared" si="5"/>
        <v>17</v>
      </c>
      <c r="H41" s="8">
        <f t="shared" si="5"/>
        <v>18</v>
      </c>
      <c r="I41" s="8">
        <f t="shared" si="5"/>
        <v>25</v>
      </c>
      <c r="J41" s="8">
        <f t="shared" si="5"/>
        <v>26</v>
      </c>
      <c r="K41" s="8">
        <f t="shared" si="5"/>
        <v>27</v>
      </c>
      <c r="L41" s="8">
        <f t="shared" si="5"/>
        <v>28</v>
      </c>
      <c r="M41" s="8">
        <f t="shared" si="5"/>
        <v>29</v>
      </c>
      <c r="N41" s="8">
        <f t="shared" si="5"/>
        <v>30</v>
      </c>
      <c r="O41" s="8">
        <f t="shared" si="5"/>
        <v>31</v>
      </c>
      <c r="P41" s="8">
        <f t="shared" si="5"/>
        <v>36</v>
      </c>
      <c r="Q41" s="8">
        <f t="shared" si="5"/>
        <v>37</v>
      </c>
      <c r="R41" s="8">
        <f t="shared" si="5"/>
        <v>38</v>
      </c>
      <c r="S41" s="8">
        <f t="shared" si="5"/>
        <v>39</v>
      </c>
      <c r="T41" s="8">
        <f t="shared" si="5"/>
        <v>40</v>
      </c>
      <c r="U41" s="8">
        <f t="shared" si="5"/>
        <v>41</v>
      </c>
      <c r="V41" s="8">
        <f t="shared" si="5"/>
        <v>42</v>
      </c>
      <c r="W41" s="8">
        <f t="shared" si="5"/>
        <v>43</v>
      </c>
      <c r="X41" s="8">
        <f t="shared" si="5"/>
        <v>44</v>
      </c>
      <c r="Y41" s="8">
        <f t="shared" si="5"/>
        <v>45</v>
      </c>
      <c r="Z41" s="8">
        <f t="shared" si="5"/>
        <v>46</v>
      </c>
      <c r="AA41" s="8">
        <f t="shared" si="5"/>
        <v>50</v>
      </c>
      <c r="AB41" s="8">
        <f t="shared" si="5"/>
        <v>51</v>
      </c>
      <c r="AC41" s="8">
        <f t="shared" si="5"/>
        <v>53</v>
      </c>
      <c r="AD41" s="8">
        <f t="shared" si="5"/>
        <v>54</v>
      </c>
      <c r="AE41" s="8">
        <f t="shared" si="5"/>
        <v>55</v>
      </c>
      <c r="AF41" s="8">
        <f t="shared" si="5"/>
        <v>57</v>
      </c>
      <c r="AG41" s="8">
        <f t="shared" si="5"/>
        <v>68</v>
      </c>
      <c r="AH41" s="8">
        <f t="shared" si="5"/>
        <v>69</v>
      </c>
      <c r="AI41" s="8">
        <f t="shared" si="5"/>
        <v>70</v>
      </c>
      <c r="AJ41" s="8">
        <f t="shared" si="5"/>
        <v>71</v>
      </c>
      <c r="AK41" s="8">
        <f t="shared" si="5"/>
        <v>72</v>
      </c>
    </row>
    <row r="42" spans="1:37" x14ac:dyDescent="0.25">
      <c r="B42" s="9" t="s">
        <v>19</v>
      </c>
      <c r="C42" s="10">
        <f>+C12/(C$28*C$36)</f>
        <v>0</v>
      </c>
      <c r="D42" s="10">
        <f t="shared" ref="D42:AK42" si="6">+D12/(D$28*D$36)</f>
        <v>0</v>
      </c>
      <c r="E42" s="10">
        <f t="shared" si="6"/>
        <v>7.3192505471139997</v>
      </c>
      <c r="F42" s="10">
        <f t="shared" si="6"/>
        <v>0</v>
      </c>
      <c r="G42" s="10">
        <f t="shared" si="6"/>
        <v>0</v>
      </c>
      <c r="H42" s="10">
        <f t="shared" si="6"/>
        <v>0</v>
      </c>
      <c r="I42" s="10">
        <f t="shared" si="6"/>
        <v>0</v>
      </c>
      <c r="J42" s="10">
        <f t="shared" si="6"/>
        <v>14.454361674891473</v>
      </c>
      <c r="K42" s="10">
        <f t="shared" si="6"/>
        <v>53.026947327346143</v>
      </c>
      <c r="L42" s="10">
        <f t="shared" si="6"/>
        <v>18</v>
      </c>
      <c r="M42" s="10">
        <f t="shared" si="6"/>
        <v>94.646145495433984</v>
      </c>
      <c r="N42" s="10">
        <f t="shared" si="6"/>
        <v>5.1754916950676568</v>
      </c>
      <c r="O42" s="10">
        <f t="shared" si="6"/>
        <v>38.446423445697349</v>
      </c>
      <c r="P42" s="10">
        <f t="shared" si="6"/>
        <v>0</v>
      </c>
      <c r="Q42" s="10">
        <f t="shared" si="6"/>
        <v>10.204062821241132</v>
      </c>
      <c r="R42" s="10">
        <f t="shared" si="6"/>
        <v>18.367655342914603</v>
      </c>
      <c r="S42" s="10">
        <f t="shared" si="6"/>
        <v>79.592072895680175</v>
      </c>
      <c r="T42" s="10">
        <f t="shared" si="6"/>
        <v>11.093206463284721</v>
      </c>
      <c r="U42" s="10">
        <f t="shared" si="6"/>
        <v>48.446183705437385</v>
      </c>
      <c r="V42" s="10">
        <f t="shared" si="6"/>
        <v>13.173691646807606</v>
      </c>
      <c r="W42" s="10">
        <f t="shared" si="6"/>
        <v>66.142233531367125</v>
      </c>
      <c r="X42" s="10">
        <f t="shared" si="6"/>
        <v>18.520433561901019</v>
      </c>
      <c r="Y42" s="10">
        <f t="shared" si="6"/>
        <v>0</v>
      </c>
      <c r="Z42" s="10">
        <f t="shared" si="6"/>
        <v>0</v>
      </c>
      <c r="AA42" s="10">
        <f t="shared" si="6"/>
        <v>12.590305972951422</v>
      </c>
      <c r="AB42" s="10">
        <f t="shared" si="6"/>
        <v>11.0621920441992</v>
      </c>
      <c r="AC42" s="10">
        <f t="shared" si="6"/>
        <v>27.106537862506244</v>
      </c>
      <c r="AD42" s="10">
        <f t="shared" si="6"/>
        <v>17.852501710471053</v>
      </c>
      <c r="AE42" s="10">
        <f t="shared" si="6"/>
        <v>18.286692458965735</v>
      </c>
      <c r="AF42" s="10">
        <f t="shared" si="6"/>
        <v>213.08454943033007</v>
      </c>
      <c r="AG42" s="10">
        <f t="shared" si="6"/>
        <v>0</v>
      </c>
      <c r="AH42" s="10">
        <f t="shared" si="6"/>
        <v>0</v>
      </c>
      <c r="AI42" s="10">
        <f t="shared" si="6"/>
        <v>0</v>
      </c>
      <c r="AJ42" s="10">
        <f t="shared" si="6"/>
        <v>20.495774194765492</v>
      </c>
      <c r="AK42" s="10">
        <f t="shared" si="6"/>
        <v>80.801372655036531</v>
      </c>
    </row>
    <row r="43" spans="1:37" x14ac:dyDescent="0.25">
      <c r="B43" s="9" t="s">
        <v>20</v>
      </c>
      <c r="C43" s="10">
        <f t="shared" ref="C43:AK43" si="7">+C13/(C$28*C$36)</f>
        <v>0</v>
      </c>
      <c r="D43" s="10">
        <f t="shared" si="7"/>
        <v>0</v>
      </c>
      <c r="E43" s="10">
        <f t="shared" si="7"/>
        <v>2.9277002188455996</v>
      </c>
      <c r="F43" s="10">
        <f t="shared" si="7"/>
        <v>0</v>
      </c>
      <c r="G43" s="10">
        <f t="shared" si="7"/>
        <v>0</v>
      </c>
      <c r="H43" s="10">
        <f t="shared" si="7"/>
        <v>0</v>
      </c>
      <c r="I43" s="10">
        <f t="shared" si="7"/>
        <v>0</v>
      </c>
      <c r="J43" s="10">
        <f t="shared" si="7"/>
        <v>4.8181205582971574</v>
      </c>
      <c r="K43" s="10">
        <f t="shared" si="7"/>
        <v>47.135064290974348</v>
      </c>
      <c r="L43" s="10">
        <f t="shared" si="7"/>
        <v>12</v>
      </c>
      <c r="M43" s="10">
        <f t="shared" si="7"/>
        <v>45.79652201391967</v>
      </c>
      <c r="N43" s="10">
        <f t="shared" si="7"/>
        <v>0</v>
      </c>
      <c r="O43" s="10">
        <f t="shared" si="7"/>
        <v>0</v>
      </c>
      <c r="P43" s="10">
        <f t="shared" si="7"/>
        <v>0</v>
      </c>
      <c r="Q43" s="10">
        <f t="shared" si="7"/>
        <v>0</v>
      </c>
      <c r="R43" s="10">
        <f t="shared" si="7"/>
        <v>5.2479015265470288</v>
      </c>
      <c r="S43" s="10">
        <f t="shared" si="7"/>
        <v>28.329381878123453</v>
      </c>
      <c r="T43" s="10">
        <f t="shared" si="7"/>
        <v>0</v>
      </c>
      <c r="U43" s="10">
        <f t="shared" si="7"/>
        <v>82.643489850451999</v>
      </c>
      <c r="V43" s="10">
        <f t="shared" si="7"/>
        <v>17.564922195743474</v>
      </c>
      <c r="W43" s="10">
        <f t="shared" si="7"/>
        <v>115.74890867989247</v>
      </c>
      <c r="X43" s="10">
        <f t="shared" si="7"/>
        <v>154.33694634917515</v>
      </c>
      <c r="Y43" s="10">
        <f t="shared" si="7"/>
        <v>0</v>
      </c>
      <c r="Z43" s="10">
        <f t="shared" si="7"/>
        <v>0</v>
      </c>
      <c r="AA43" s="10">
        <f t="shared" si="7"/>
        <v>0</v>
      </c>
      <c r="AB43" s="10">
        <f t="shared" si="7"/>
        <v>0</v>
      </c>
      <c r="AC43" s="10">
        <f t="shared" si="7"/>
        <v>0</v>
      </c>
      <c r="AD43" s="10">
        <f t="shared" si="7"/>
        <v>0</v>
      </c>
      <c r="AE43" s="10">
        <f t="shared" si="7"/>
        <v>0</v>
      </c>
      <c r="AF43" s="10">
        <f t="shared" si="7"/>
        <v>70.317901312008914</v>
      </c>
      <c r="AG43" s="10">
        <f t="shared" si="7"/>
        <v>0</v>
      </c>
      <c r="AH43" s="10">
        <f t="shared" si="7"/>
        <v>0</v>
      </c>
      <c r="AI43" s="10">
        <f t="shared" si="7"/>
        <v>0</v>
      </c>
      <c r="AJ43" s="10">
        <f t="shared" si="7"/>
        <v>0</v>
      </c>
      <c r="AK43" s="10">
        <f t="shared" si="7"/>
        <v>0</v>
      </c>
    </row>
    <row r="44" spans="1:37" x14ac:dyDescent="0.25">
      <c r="B44" s="9" t="s">
        <v>21</v>
      </c>
      <c r="C44" s="10">
        <f t="shared" ref="C44:AK44" si="8">+C14/(C$28*C$36)</f>
        <v>0</v>
      </c>
      <c r="D44" s="10">
        <f t="shared" si="8"/>
        <v>0</v>
      </c>
      <c r="E44" s="10">
        <f t="shared" si="8"/>
        <v>6.5873254924025995</v>
      </c>
      <c r="F44" s="10">
        <f t="shared" si="8"/>
        <v>0</v>
      </c>
      <c r="G44" s="10">
        <f t="shared" si="8"/>
        <v>0</v>
      </c>
      <c r="H44" s="10">
        <f t="shared" si="8"/>
        <v>0</v>
      </c>
      <c r="I44" s="10">
        <f t="shared" si="8"/>
        <v>0</v>
      </c>
      <c r="J44" s="10">
        <f t="shared" si="8"/>
        <v>10.599865228253748</v>
      </c>
      <c r="K44" s="10">
        <f t="shared" si="8"/>
        <v>23.567532145487174</v>
      </c>
      <c r="L44" s="10">
        <f t="shared" si="8"/>
        <v>0</v>
      </c>
      <c r="M44" s="10">
        <f t="shared" si="8"/>
        <v>31.54871516514466</v>
      </c>
      <c r="N44" s="10">
        <f t="shared" si="8"/>
        <v>8.2807867121082506</v>
      </c>
      <c r="O44" s="10">
        <f t="shared" si="8"/>
        <v>106.79562068249264</v>
      </c>
      <c r="P44" s="10">
        <f t="shared" si="8"/>
        <v>0</v>
      </c>
      <c r="Q44" s="10">
        <f t="shared" si="8"/>
        <v>0</v>
      </c>
      <c r="R44" s="10">
        <f t="shared" si="8"/>
        <v>0</v>
      </c>
      <c r="S44" s="10">
        <f t="shared" si="8"/>
        <v>0</v>
      </c>
      <c r="T44" s="10">
        <f t="shared" si="8"/>
        <v>0</v>
      </c>
      <c r="U44" s="10">
        <f t="shared" si="8"/>
        <v>0</v>
      </c>
      <c r="V44" s="10">
        <f t="shared" si="8"/>
        <v>5.8549740652478253</v>
      </c>
      <c r="W44" s="10">
        <f t="shared" si="8"/>
        <v>15.032325802583436</v>
      </c>
      <c r="X44" s="10">
        <f t="shared" si="8"/>
        <v>0</v>
      </c>
      <c r="Y44" s="10">
        <f t="shared" si="8"/>
        <v>69.703423845697671</v>
      </c>
      <c r="Z44" s="10">
        <f t="shared" si="8"/>
        <v>29.261609596166956</v>
      </c>
      <c r="AA44" s="10">
        <f t="shared" si="8"/>
        <v>0</v>
      </c>
      <c r="AB44" s="10">
        <f t="shared" si="8"/>
        <v>0</v>
      </c>
      <c r="AC44" s="10">
        <f t="shared" si="8"/>
        <v>0</v>
      </c>
      <c r="AD44" s="10">
        <f t="shared" si="8"/>
        <v>0</v>
      </c>
      <c r="AE44" s="10">
        <f t="shared" si="8"/>
        <v>0</v>
      </c>
      <c r="AF44" s="10">
        <f t="shared" si="8"/>
        <v>0</v>
      </c>
      <c r="AG44" s="10">
        <f t="shared" si="8"/>
        <v>0</v>
      </c>
      <c r="AH44" s="10">
        <f t="shared" si="8"/>
        <v>0</v>
      </c>
      <c r="AI44" s="10">
        <f t="shared" si="8"/>
        <v>0</v>
      </c>
      <c r="AJ44" s="10">
        <f t="shared" si="8"/>
        <v>0</v>
      </c>
      <c r="AK44" s="10">
        <f t="shared" si="8"/>
        <v>0</v>
      </c>
    </row>
    <row r="45" spans="1:37" x14ac:dyDescent="0.25">
      <c r="B45" s="9" t="s">
        <v>22</v>
      </c>
      <c r="C45" s="10">
        <f t="shared" ref="C45:AK45" si="9">+C15/(C$28*C$36)</f>
        <v>0</v>
      </c>
      <c r="D45" s="10">
        <f t="shared" si="9"/>
        <v>0</v>
      </c>
      <c r="E45" s="10">
        <f t="shared" si="9"/>
        <v>0</v>
      </c>
      <c r="F45" s="10">
        <f t="shared" si="9"/>
        <v>0</v>
      </c>
      <c r="G45" s="10">
        <f t="shared" si="9"/>
        <v>17.142261894427552</v>
      </c>
      <c r="H45" s="10">
        <f t="shared" si="9"/>
        <v>80.178372573727316</v>
      </c>
      <c r="I45" s="10">
        <f t="shared" si="9"/>
        <v>0</v>
      </c>
      <c r="J45" s="10">
        <f t="shared" si="9"/>
        <v>0</v>
      </c>
      <c r="K45" s="10">
        <f t="shared" si="9"/>
        <v>0</v>
      </c>
      <c r="L45" s="10">
        <f t="shared" si="9"/>
        <v>0</v>
      </c>
      <c r="M45" s="10">
        <f t="shared" si="9"/>
        <v>0</v>
      </c>
      <c r="N45" s="10">
        <f t="shared" si="9"/>
        <v>0</v>
      </c>
      <c r="O45" s="10">
        <f t="shared" si="9"/>
        <v>0</v>
      </c>
      <c r="P45" s="10">
        <f t="shared" si="9"/>
        <v>0</v>
      </c>
      <c r="Q45" s="10">
        <f t="shared" si="9"/>
        <v>0</v>
      </c>
      <c r="R45" s="10">
        <f t="shared" si="9"/>
        <v>0</v>
      </c>
      <c r="S45" s="10">
        <f t="shared" si="9"/>
        <v>0</v>
      </c>
      <c r="T45" s="10">
        <f t="shared" si="9"/>
        <v>0</v>
      </c>
      <c r="U45" s="10">
        <f t="shared" si="9"/>
        <v>0</v>
      </c>
      <c r="V45" s="10">
        <f t="shared" si="9"/>
        <v>0</v>
      </c>
      <c r="W45" s="10">
        <f t="shared" si="9"/>
        <v>0</v>
      </c>
      <c r="X45" s="10">
        <f t="shared" si="9"/>
        <v>0</v>
      </c>
      <c r="Y45" s="10">
        <f t="shared" si="9"/>
        <v>0</v>
      </c>
      <c r="Z45" s="10">
        <f t="shared" si="9"/>
        <v>0</v>
      </c>
      <c r="AA45" s="10">
        <f t="shared" si="9"/>
        <v>0</v>
      </c>
      <c r="AB45" s="10">
        <f t="shared" si="9"/>
        <v>0</v>
      </c>
      <c r="AC45" s="10">
        <f t="shared" si="9"/>
        <v>0</v>
      </c>
      <c r="AD45" s="10">
        <f t="shared" si="9"/>
        <v>0</v>
      </c>
      <c r="AE45" s="10">
        <f t="shared" si="9"/>
        <v>0</v>
      </c>
      <c r="AF45" s="10">
        <f t="shared" si="9"/>
        <v>0</v>
      </c>
      <c r="AG45" s="10">
        <f t="shared" si="9"/>
        <v>0</v>
      </c>
      <c r="AH45" s="10">
        <f t="shared" si="9"/>
        <v>0</v>
      </c>
      <c r="AI45" s="10">
        <f t="shared" si="9"/>
        <v>0</v>
      </c>
      <c r="AJ45" s="10">
        <f t="shared" si="9"/>
        <v>0</v>
      </c>
      <c r="AK45" s="10">
        <f t="shared" si="9"/>
        <v>0</v>
      </c>
    </row>
    <row r="46" spans="1:37" x14ac:dyDescent="0.25">
      <c r="B46" s="9" t="s">
        <v>25</v>
      </c>
      <c r="C46" s="10">
        <f t="shared" ref="C46:AK46" si="10">+C16/(C$28*C$36)</f>
        <v>0</v>
      </c>
      <c r="D46" s="10">
        <f t="shared" si="10"/>
        <v>9.1651513899116797</v>
      </c>
      <c r="E46" s="10">
        <f t="shared" si="10"/>
        <v>0</v>
      </c>
      <c r="F46" s="10">
        <f t="shared" si="10"/>
        <v>10.583005244258361</v>
      </c>
      <c r="G46" s="10">
        <f t="shared" si="10"/>
        <v>0</v>
      </c>
      <c r="H46" s="10">
        <f t="shared" si="10"/>
        <v>0</v>
      </c>
      <c r="I46" s="10">
        <f t="shared" si="10"/>
        <v>0</v>
      </c>
      <c r="J46" s="10">
        <f t="shared" si="10"/>
        <v>0</v>
      </c>
      <c r="K46" s="10">
        <f t="shared" si="10"/>
        <v>0</v>
      </c>
      <c r="L46" s="10">
        <f t="shared" si="10"/>
        <v>12</v>
      </c>
      <c r="M46" s="10">
        <f t="shared" si="10"/>
        <v>0</v>
      </c>
      <c r="N46" s="10">
        <f t="shared" si="10"/>
        <v>0</v>
      </c>
      <c r="O46" s="10">
        <f t="shared" si="10"/>
        <v>0</v>
      </c>
      <c r="P46" s="10">
        <f t="shared" si="10"/>
        <v>0</v>
      </c>
      <c r="Q46" s="10">
        <f t="shared" si="10"/>
        <v>0</v>
      </c>
      <c r="R46" s="10">
        <f t="shared" si="10"/>
        <v>0</v>
      </c>
      <c r="S46" s="10">
        <f t="shared" si="10"/>
        <v>0</v>
      </c>
      <c r="T46" s="10">
        <f t="shared" si="10"/>
        <v>0</v>
      </c>
      <c r="U46" s="10">
        <f t="shared" si="10"/>
        <v>0</v>
      </c>
      <c r="V46" s="10">
        <f t="shared" si="10"/>
        <v>0</v>
      </c>
      <c r="W46" s="10">
        <f t="shared" si="10"/>
        <v>0</v>
      </c>
      <c r="X46" s="10">
        <f t="shared" si="10"/>
        <v>154.33694634917515</v>
      </c>
      <c r="Y46" s="10">
        <f t="shared" si="10"/>
        <v>0</v>
      </c>
      <c r="Z46" s="10">
        <f t="shared" si="10"/>
        <v>0</v>
      </c>
      <c r="AA46" s="10">
        <f t="shared" si="10"/>
        <v>0</v>
      </c>
      <c r="AB46" s="10">
        <f t="shared" si="10"/>
        <v>0</v>
      </c>
      <c r="AC46" s="10">
        <f t="shared" si="10"/>
        <v>0</v>
      </c>
      <c r="AD46" s="10">
        <f t="shared" si="10"/>
        <v>0</v>
      </c>
      <c r="AE46" s="10">
        <f t="shared" si="10"/>
        <v>0</v>
      </c>
      <c r="AF46" s="10">
        <f t="shared" si="10"/>
        <v>0</v>
      </c>
      <c r="AG46" s="10">
        <f t="shared" si="10"/>
        <v>0</v>
      </c>
      <c r="AH46" s="10">
        <f t="shared" si="10"/>
        <v>0</v>
      </c>
      <c r="AI46" s="10">
        <f t="shared" si="10"/>
        <v>0</v>
      </c>
      <c r="AJ46" s="10">
        <f t="shared" si="10"/>
        <v>0</v>
      </c>
      <c r="AK46" s="10">
        <f t="shared" si="10"/>
        <v>0</v>
      </c>
    </row>
    <row r="47" spans="1:37" x14ac:dyDescent="0.25">
      <c r="B47" s="9" t="s">
        <v>23</v>
      </c>
      <c r="C47" s="10">
        <f t="shared" ref="C47:AK47" si="11">+C17/(C$28*C$36)</f>
        <v>0</v>
      </c>
      <c r="D47" s="10">
        <f t="shared" si="11"/>
        <v>0</v>
      </c>
      <c r="E47" s="10">
        <f t="shared" si="11"/>
        <v>0</v>
      </c>
      <c r="F47" s="10">
        <f t="shared" si="11"/>
        <v>0</v>
      </c>
      <c r="G47" s="10">
        <f t="shared" si="11"/>
        <v>0</v>
      </c>
      <c r="H47" s="10">
        <f t="shared" si="11"/>
        <v>0</v>
      </c>
      <c r="I47" s="10">
        <f t="shared" si="11"/>
        <v>0</v>
      </c>
      <c r="J47" s="10">
        <f t="shared" si="11"/>
        <v>10.599865228253748</v>
      </c>
      <c r="K47" s="10">
        <f t="shared" si="11"/>
        <v>7.855844048495725</v>
      </c>
      <c r="L47" s="10">
        <f t="shared" si="11"/>
        <v>61</v>
      </c>
      <c r="M47" s="10">
        <f t="shared" si="11"/>
        <v>101.77004891982148</v>
      </c>
      <c r="N47" s="10">
        <f t="shared" si="11"/>
        <v>0</v>
      </c>
      <c r="O47" s="10">
        <f t="shared" si="11"/>
        <v>0</v>
      </c>
      <c r="P47" s="10">
        <f t="shared" si="11"/>
        <v>0</v>
      </c>
      <c r="Q47" s="10">
        <f t="shared" si="11"/>
        <v>0</v>
      </c>
      <c r="R47" s="10">
        <f t="shared" si="11"/>
        <v>0</v>
      </c>
      <c r="S47" s="10">
        <f t="shared" si="11"/>
        <v>0</v>
      </c>
      <c r="T47" s="10">
        <f t="shared" si="11"/>
        <v>0</v>
      </c>
      <c r="U47" s="10">
        <f t="shared" si="11"/>
        <v>7.1244387802113796</v>
      </c>
      <c r="V47" s="10">
        <f t="shared" si="11"/>
        <v>0</v>
      </c>
      <c r="W47" s="10">
        <f t="shared" si="11"/>
        <v>0</v>
      </c>
      <c r="X47" s="10">
        <f t="shared" si="11"/>
        <v>154.33694634917515</v>
      </c>
      <c r="Y47" s="10">
        <f t="shared" si="11"/>
        <v>0</v>
      </c>
      <c r="Z47" s="10">
        <f t="shared" si="11"/>
        <v>0</v>
      </c>
      <c r="AA47" s="10">
        <f t="shared" si="11"/>
        <v>0</v>
      </c>
      <c r="AB47" s="10">
        <f t="shared" si="11"/>
        <v>0</v>
      </c>
      <c r="AC47" s="10">
        <f t="shared" si="11"/>
        <v>0</v>
      </c>
      <c r="AD47" s="10">
        <f t="shared" si="11"/>
        <v>0</v>
      </c>
      <c r="AE47" s="10">
        <f t="shared" si="11"/>
        <v>0</v>
      </c>
      <c r="AF47" s="10">
        <f t="shared" si="11"/>
        <v>0</v>
      </c>
      <c r="AG47" s="10">
        <f t="shared" si="11"/>
        <v>0</v>
      </c>
      <c r="AH47" s="10">
        <f t="shared" si="11"/>
        <v>0</v>
      </c>
      <c r="AI47" s="10">
        <f t="shared" si="11"/>
        <v>0</v>
      </c>
      <c r="AJ47" s="10">
        <f t="shared" si="11"/>
        <v>0</v>
      </c>
      <c r="AK47" s="10">
        <f t="shared" si="11"/>
        <v>0</v>
      </c>
    </row>
    <row r="48" spans="1:37" x14ac:dyDescent="0.25">
      <c r="B48" s="9" t="s">
        <v>24</v>
      </c>
      <c r="C48" s="10">
        <f t="shared" ref="C48:AK48" si="12">+C18/(C$28*C$36)</f>
        <v>0</v>
      </c>
      <c r="D48" s="10">
        <f t="shared" si="12"/>
        <v>0</v>
      </c>
      <c r="E48" s="10">
        <f t="shared" si="12"/>
        <v>0</v>
      </c>
      <c r="F48" s="10">
        <f t="shared" si="12"/>
        <v>0</v>
      </c>
      <c r="G48" s="10">
        <f t="shared" si="12"/>
        <v>0</v>
      </c>
      <c r="H48" s="10">
        <f t="shared" si="12"/>
        <v>0</v>
      </c>
      <c r="I48" s="10">
        <f t="shared" si="12"/>
        <v>7.5592894601845435</v>
      </c>
      <c r="J48" s="10">
        <f t="shared" si="12"/>
        <v>52.999326141268739</v>
      </c>
      <c r="K48" s="10">
        <f t="shared" si="12"/>
        <v>61.864771881903835</v>
      </c>
      <c r="L48" s="10">
        <f t="shared" si="12"/>
        <v>100</v>
      </c>
      <c r="M48" s="10">
        <f t="shared" si="12"/>
        <v>0</v>
      </c>
      <c r="N48" s="10">
        <f t="shared" si="12"/>
        <v>0</v>
      </c>
      <c r="O48" s="10">
        <f t="shared" si="12"/>
        <v>0</v>
      </c>
      <c r="P48" s="10">
        <f t="shared" si="12"/>
        <v>0</v>
      </c>
      <c r="Q48" s="10">
        <f t="shared" si="12"/>
        <v>0</v>
      </c>
      <c r="R48" s="10">
        <f t="shared" si="12"/>
        <v>0</v>
      </c>
      <c r="S48" s="10">
        <f t="shared" si="12"/>
        <v>0</v>
      </c>
      <c r="T48" s="10">
        <f t="shared" si="12"/>
        <v>0</v>
      </c>
      <c r="U48" s="10">
        <f t="shared" si="12"/>
        <v>0</v>
      </c>
      <c r="V48" s="10">
        <f t="shared" si="12"/>
        <v>0</v>
      </c>
      <c r="W48" s="10">
        <f t="shared" si="12"/>
        <v>0</v>
      </c>
      <c r="X48" s="10">
        <f t="shared" si="12"/>
        <v>0</v>
      </c>
      <c r="Y48" s="10">
        <f t="shared" si="12"/>
        <v>0</v>
      </c>
      <c r="Z48" s="10">
        <f t="shared" si="12"/>
        <v>0</v>
      </c>
      <c r="AA48" s="10">
        <f t="shared" si="12"/>
        <v>0</v>
      </c>
      <c r="AB48" s="10">
        <f t="shared" si="12"/>
        <v>0</v>
      </c>
      <c r="AC48" s="10">
        <f t="shared" si="12"/>
        <v>0</v>
      </c>
      <c r="AD48" s="10">
        <f t="shared" si="12"/>
        <v>0</v>
      </c>
      <c r="AE48" s="10">
        <f t="shared" si="12"/>
        <v>0</v>
      </c>
      <c r="AF48" s="10">
        <f t="shared" si="12"/>
        <v>0</v>
      </c>
      <c r="AG48" s="10">
        <f t="shared" si="12"/>
        <v>0</v>
      </c>
      <c r="AH48" s="10">
        <f t="shared" si="12"/>
        <v>0</v>
      </c>
      <c r="AI48" s="10">
        <f t="shared" si="12"/>
        <v>0</v>
      </c>
      <c r="AJ48" s="10">
        <f t="shared" si="12"/>
        <v>0</v>
      </c>
      <c r="AK48" s="10">
        <f t="shared" si="12"/>
        <v>0</v>
      </c>
    </row>
    <row r="49" spans="2:37" x14ac:dyDescent="0.25">
      <c r="B49" s="9" t="s">
        <v>26</v>
      </c>
      <c r="C49" s="10">
        <f t="shared" ref="C49:AK49" si="13">+C19/(C$28*C$36)</f>
        <v>0</v>
      </c>
      <c r="D49" s="10">
        <f t="shared" si="13"/>
        <v>3.9279220242478625</v>
      </c>
      <c r="E49" s="10">
        <f t="shared" si="13"/>
        <v>0</v>
      </c>
      <c r="F49" s="10">
        <f t="shared" si="13"/>
        <v>0</v>
      </c>
      <c r="G49" s="10">
        <f t="shared" si="13"/>
        <v>0</v>
      </c>
      <c r="H49" s="10">
        <f t="shared" si="13"/>
        <v>0</v>
      </c>
      <c r="I49" s="10">
        <f t="shared" si="13"/>
        <v>0</v>
      </c>
      <c r="J49" s="10">
        <f t="shared" si="13"/>
        <v>0</v>
      </c>
      <c r="K49" s="10">
        <f t="shared" si="13"/>
        <v>0</v>
      </c>
      <c r="L49" s="10">
        <f t="shared" si="13"/>
        <v>100</v>
      </c>
      <c r="M49" s="10">
        <f t="shared" si="13"/>
        <v>0</v>
      </c>
      <c r="N49" s="10">
        <f t="shared" si="13"/>
        <v>0</v>
      </c>
      <c r="O49" s="10">
        <f t="shared" si="13"/>
        <v>0</v>
      </c>
      <c r="P49" s="10">
        <f t="shared" si="13"/>
        <v>0</v>
      </c>
      <c r="Q49" s="10">
        <f t="shared" si="13"/>
        <v>0</v>
      </c>
      <c r="R49" s="10">
        <f t="shared" si="13"/>
        <v>0</v>
      </c>
      <c r="S49" s="10">
        <f t="shared" si="13"/>
        <v>0</v>
      </c>
      <c r="T49" s="10">
        <f t="shared" si="13"/>
        <v>0</v>
      </c>
      <c r="U49" s="10">
        <f t="shared" si="13"/>
        <v>0</v>
      </c>
      <c r="V49" s="10">
        <f t="shared" si="13"/>
        <v>0</v>
      </c>
      <c r="W49" s="10">
        <f t="shared" si="13"/>
        <v>0</v>
      </c>
      <c r="X49" s="10">
        <f t="shared" si="13"/>
        <v>0</v>
      </c>
      <c r="Y49" s="10">
        <f t="shared" si="13"/>
        <v>0</v>
      </c>
      <c r="Z49" s="10">
        <f t="shared" si="13"/>
        <v>0</v>
      </c>
      <c r="AA49" s="10">
        <f t="shared" si="13"/>
        <v>0</v>
      </c>
      <c r="AB49" s="10">
        <f t="shared" si="13"/>
        <v>0</v>
      </c>
      <c r="AC49" s="10">
        <f t="shared" si="13"/>
        <v>0</v>
      </c>
      <c r="AD49" s="10">
        <f t="shared" si="13"/>
        <v>0</v>
      </c>
      <c r="AE49" s="10">
        <f t="shared" si="13"/>
        <v>0</v>
      </c>
      <c r="AF49" s="10">
        <f t="shared" si="13"/>
        <v>0</v>
      </c>
      <c r="AG49" s="10">
        <f t="shared" si="13"/>
        <v>0</v>
      </c>
      <c r="AH49" s="10">
        <f t="shared" si="13"/>
        <v>0</v>
      </c>
      <c r="AI49" s="10">
        <f t="shared" si="13"/>
        <v>0</v>
      </c>
      <c r="AJ49" s="10">
        <f t="shared" si="13"/>
        <v>0</v>
      </c>
      <c r="AK49" s="10">
        <f t="shared" si="13"/>
        <v>0</v>
      </c>
    </row>
    <row r="50" spans="2:37" x14ac:dyDescent="0.25">
      <c r="B50" s="12" t="s">
        <v>27</v>
      </c>
      <c r="C50" s="10">
        <f t="shared" ref="C50:AK50" si="14">+C20/(C$28*C$36)</f>
        <v>26.726124191242437</v>
      </c>
      <c r="D50" s="10">
        <f t="shared" si="14"/>
        <v>0</v>
      </c>
      <c r="E50" s="10">
        <f t="shared" si="14"/>
        <v>0</v>
      </c>
      <c r="F50" s="10">
        <f t="shared" si="14"/>
        <v>0</v>
      </c>
      <c r="G50" s="10">
        <f t="shared" si="14"/>
        <v>0</v>
      </c>
      <c r="H50" s="10">
        <f t="shared" si="14"/>
        <v>0</v>
      </c>
      <c r="I50" s="10">
        <f t="shared" si="14"/>
        <v>0</v>
      </c>
      <c r="J50" s="10">
        <f t="shared" si="14"/>
        <v>0</v>
      </c>
      <c r="K50" s="10">
        <f t="shared" si="14"/>
        <v>0</v>
      </c>
      <c r="L50" s="10">
        <f t="shared" si="14"/>
        <v>0</v>
      </c>
      <c r="M50" s="10">
        <f t="shared" si="14"/>
        <v>0</v>
      </c>
      <c r="N50" s="10">
        <f t="shared" si="14"/>
        <v>0</v>
      </c>
      <c r="O50" s="10">
        <f t="shared" si="14"/>
        <v>0</v>
      </c>
      <c r="P50" s="10">
        <f t="shared" si="14"/>
        <v>0</v>
      </c>
      <c r="Q50" s="10">
        <f t="shared" si="14"/>
        <v>0</v>
      </c>
      <c r="R50" s="10">
        <f t="shared" si="14"/>
        <v>0</v>
      </c>
      <c r="S50" s="10">
        <f t="shared" si="14"/>
        <v>0</v>
      </c>
      <c r="T50" s="10">
        <f t="shared" si="14"/>
        <v>0</v>
      </c>
      <c r="U50" s="10">
        <f t="shared" si="14"/>
        <v>0</v>
      </c>
      <c r="V50" s="10">
        <f t="shared" si="14"/>
        <v>0</v>
      </c>
      <c r="W50" s="10">
        <f t="shared" si="14"/>
        <v>0</v>
      </c>
      <c r="X50" s="10">
        <f t="shared" si="14"/>
        <v>0</v>
      </c>
      <c r="Y50" s="10">
        <f t="shared" si="14"/>
        <v>0</v>
      </c>
      <c r="Z50" s="10">
        <f t="shared" si="14"/>
        <v>0</v>
      </c>
      <c r="AA50" s="10">
        <f t="shared" si="14"/>
        <v>0</v>
      </c>
      <c r="AB50" s="10">
        <f t="shared" si="14"/>
        <v>0</v>
      </c>
      <c r="AC50" s="10">
        <f t="shared" si="14"/>
        <v>0</v>
      </c>
      <c r="AD50" s="10">
        <f t="shared" si="14"/>
        <v>0</v>
      </c>
      <c r="AE50" s="10">
        <f t="shared" si="14"/>
        <v>0</v>
      </c>
      <c r="AF50" s="10">
        <f t="shared" si="14"/>
        <v>0</v>
      </c>
      <c r="AG50" s="10">
        <f t="shared" si="14"/>
        <v>0</v>
      </c>
      <c r="AH50" s="10">
        <f t="shared" si="14"/>
        <v>0</v>
      </c>
      <c r="AI50" s="10">
        <f t="shared" si="14"/>
        <v>0</v>
      </c>
      <c r="AJ50" s="10">
        <f t="shared" si="14"/>
        <v>0</v>
      </c>
      <c r="AK50" s="10">
        <f t="shared" si="14"/>
        <v>0</v>
      </c>
    </row>
    <row r="52" spans="2:37" x14ac:dyDescent="0.25">
      <c r="B52" t="s">
        <v>13</v>
      </c>
    </row>
    <row r="53" spans="2:37" s="1" customFormat="1" x14ac:dyDescent="0.25">
      <c r="B53" s="7" t="s">
        <v>0</v>
      </c>
      <c r="C53" s="8">
        <f>C$11</f>
        <v>2</v>
      </c>
      <c r="D53" s="8">
        <f t="shared" ref="D53:AK53" si="15">D$11</f>
        <v>12</v>
      </c>
      <c r="E53" s="8">
        <f t="shared" si="15"/>
        <v>15</v>
      </c>
      <c r="F53" s="8">
        <f t="shared" si="15"/>
        <v>16</v>
      </c>
      <c r="G53" s="8">
        <f t="shared" si="15"/>
        <v>17</v>
      </c>
      <c r="H53" s="8">
        <f t="shared" si="15"/>
        <v>18</v>
      </c>
      <c r="I53" s="8">
        <f t="shared" si="15"/>
        <v>25</v>
      </c>
      <c r="J53" s="8">
        <f t="shared" si="15"/>
        <v>26</v>
      </c>
      <c r="K53" s="8">
        <f t="shared" si="15"/>
        <v>27</v>
      </c>
      <c r="L53" s="8">
        <f t="shared" si="15"/>
        <v>28</v>
      </c>
      <c r="M53" s="8">
        <f t="shared" si="15"/>
        <v>29</v>
      </c>
      <c r="N53" s="8">
        <f t="shared" si="15"/>
        <v>30</v>
      </c>
      <c r="O53" s="8">
        <f t="shared" si="15"/>
        <v>31</v>
      </c>
      <c r="P53" s="8">
        <f t="shared" si="15"/>
        <v>36</v>
      </c>
      <c r="Q53" s="8">
        <f t="shared" si="15"/>
        <v>37</v>
      </c>
      <c r="R53" s="8">
        <f t="shared" si="15"/>
        <v>38</v>
      </c>
      <c r="S53" s="8">
        <f t="shared" si="15"/>
        <v>39</v>
      </c>
      <c r="T53" s="8">
        <f t="shared" si="15"/>
        <v>40</v>
      </c>
      <c r="U53" s="8">
        <f t="shared" si="15"/>
        <v>41</v>
      </c>
      <c r="V53" s="8">
        <f t="shared" si="15"/>
        <v>42</v>
      </c>
      <c r="W53" s="8">
        <f t="shared" si="15"/>
        <v>43</v>
      </c>
      <c r="X53" s="8">
        <f t="shared" si="15"/>
        <v>44</v>
      </c>
      <c r="Y53" s="8">
        <f t="shared" si="15"/>
        <v>45</v>
      </c>
      <c r="Z53" s="8">
        <f t="shared" si="15"/>
        <v>46</v>
      </c>
      <c r="AA53" s="8">
        <f t="shared" si="15"/>
        <v>50</v>
      </c>
      <c r="AB53" s="8">
        <f t="shared" si="15"/>
        <v>51</v>
      </c>
      <c r="AC53" s="8">
        <f t="shared" si="15"/>
        <v>53</v>
      </c>
      <c r="AD53" s="8">
        <f t="shared" si="15"/>
        <v>54</v>
      </c>
      <c r="AE53" s="8">
        <f t="shared" si="15"/>
        <v>55</v>
      </c>
      <c r="AF53" s="8">
        <f t="shared" si="15"/>
        <v>57</v>
      </c>
      <c r="AG53" s="8">
        <f t="shared" si="15"/>
        <v>68</v>
      </c>
      <c r="AH53" s="8">
        <f t="shared" si="15"/>
        <v>69</v>
      </c>
      <c r="AI53" s="8">
        <f t="shared" si="15"/>
        <v>70</v>
      </c>
      <c r="AJ53" s="8">
        <f t="shared" si="15"/>
        <v>71</v>
      </c>
      <c r="AK53" s="8">
        <f t="shared" si="15"/>
        <v>72</v>
      </c>
    </row>
    <row r="54" spans="2:37" x14ac:dyDescent="0.25">
      <c r="B54" s="9" t="s">
        <v>19</v>
      </c>
      <c r="C54" s="16" t="e">
        <f>+ $S65/($X1*C12)</f>
        <v>#DIV/0!</v>
      </c>
      <c r="D54" s="16" t="e">
        <f t="shared" ref="D54:AK54" si="16">+ $S65/($X1*D12)</f>
        <v>#DIV/0!</v>
      </c>
      <c r="E54" s="16">
        <f t="shared" si="16"/>
        <v>42.467679766107238</v>
      </c>
      <c r="F54" s="16" t="e">
        <f t="shared" si="16"/>
        <v>#DIV/0!</v>
      </c>
      <c r="G54" s="16" t="e">
        <f t="shared" si="16"/>
        <v>#DIV/0!</v>
      </c>
      <c r="H54" s="16" t="e">
        <f t="shared" si="16"/>
        <v>#DIV/0!</v>
      </c>
      <c r="I54" s="16" t="e">
        <f t="shared" si="16"/>
        <v>#DIV/0!</v>
      </c>
      <c r="J54" s="16">
        <f t="shared" si="16"/>
        <v>28.311786510738155</v>
      </c>
      <c r="K54" s="16">
        <f t="shared" si="16"/>
        <v>7.8643851418717095</v>
      </c>
      <c r="L54" s="16">
        <f t="shared" si="16"/>
        <v>23.59315542561513</v>
      </c>
      <c r="M54" s="16">
        <f t="shared" si="16"/>
        <v>4.5664171791513155</v>
      </c>
      <c r="N54" s="16">
        <f t="shared" si="16"/>
        <v>84.935359532214477</v>
      </c>
      <c r="O54" s="16">
        <f t="shared" si="16"/>
        <v>11.796577712807565</v>
      </c>
      <c r="P54" s="16" t="e">
        <f t="shared" si="16"/>
        <v>#DIV/0!</v>
      </c>
      <c r="Q54" s="16">
        <f t="shared" si="16"/>
        <v>53.084599707634041</v>
      </c>
      <c r="R54" s="16">
        <f t="shared" si="16"/>
        <v>30.33405697579088</v>
      </c>
      <c r="S54" s="16">
        <f t="shared" si="16"/>
        <v>7.1979118247639375</v>
      </c>
      <c r="T54" s="16">
        <f t="shared" si="16"/>
        <v>53.084599707634041</v>
      </c>
      <c r="U54" s="16">
        <f t="shared" si="16"/>
        <v>12.490494048855069</v>
      </c>
      <c r="V54" s="16">
        <f t="shared" si="16"/>
        <v>47.18631085123026</v>
      </c>
      <c r="W54" s="16">
        <f t="shared" si="16"/>
        <v>9.6517454013880091</v>
      </c>
      <c r="X54" s="16">
        <f t="shared" si="16"/>
        <v>35.389733138422692</v>
      </c>
      <c r="Y54" s="16" t="e">
        <f t="shared" si="16"/>
        <v>#DIV/0!</v>
      </c>
      <c r="Z54" s="16" t="e">
        <f t="shared" si="16"/>
        <v>#DIV/0!</v>
      </c>
      <c r="AA54" s="16">
        <f t="shared" si="16"/>
        <v>60.668113951581759</v>
      </c>
      <c r="AB54" s="16">
        <f t="shared" si="16"/>
        <v>70.779466276845383</v>
      </c>
      <c r="AC54" s="16">
        <f t="shared" si="16"/>
        <v>30.33405697579088</v>
      </c>
      <c r="AD54" s="16">
        <f t="shared" si="16"/>
        <v>47.18631085123026</v>
      </c>
      <c r="AE54" s="16">
        <f t="shared" si="16"/>
        <v>47.18631085123026</v>
      </c>
      <c r="AF54" s="16">
        <f t="shared" si="16"/>
        <v>4.2467679766107231</v>
      </c>
      <c r="AG54" s="16" t="e">
        <f t="shared" si="16"/>
        <v>#DIV/0!</v>
      </c>
      <c r="AH54" s="16" t="e">
        <f t="shared" si="16"/>
        <v>#DIV/0!</v>
      </c>
      <c r="AI54" s="16" t="e">
        <f t="shared" si="16"/>
        <v>#DIV/0!</v>
      </c>
      <c r="AJ54" s="16">
        <f t="shared" si="16"/>
        <v>60.668113951581759</v>
      </c>
      <c r="AK54" s="16">
        <f t="shared" si="16"/>
        <v>15.728770283743419</v>
      </c>
    </row>
    <row r="55" spans="2:37" x14ac:dyDescent="0.25">
      <c r="B55" s="9" t="s">
        <v>20</v>
      </c>
      <c r="C55" s="16" t="e">
        <f t="shared" ref="C55:AK55" si="17">+ $S66/($X2*C13)</f>
        <v>#DIV/0!</v>
      </c>
      <c r="D55" s="16" t="e">
        <f t="shared" si="17"/>
        <v>#DIV/0!</v>
      </c>
      <c r="E55" s="16">
        <f t="shared" si="17"/>
        <v>59.710290873806038</v>
      </c>
      <c r="F55" s="16" t="e">
        <f t="shared" si="17"/>
        <v>#DIV/0!</v>
      </c>
      <c r="G55" s="16" t="e">
        <f t="shared" si="17"/>
        <v>#DIV/0!</v>
      </c>
      <c r="H55" s="16" t="e">
        <f t="shared" si="17"/>
        <v>#DIV/0!</v>
      </c>
      <c r="I55" s="16" t="e">
        <f t="shared" si="17"/>
        <v>#DIV/0!</v>
      </c>
      <c r="J55" s="16">
        <f t="shared" si="17"/>
        <v>47.76823269904483</v>
      </c>
      <c r="K55" s="16">
        <f t="shared" si="17"/>
        <v>4.9758575728171701</v>
      </c>
      <c r="L55" s="16">
        <f t="shared" si="17"/>
        <v>19.90343029126868</v>
      </c>
      <c r="M55" s="16">
        <f t="shared" si="17"/>
        <v>5.307581411004981</v>
      </c>
      <c r="N55" s="16" t="e">
        <f t="shared" si="17"/>
        <v>#DIV/0!</v>
      </c>
      <c r="O55" s="16" t="e">
        <f t="shared" si="17"/>
        <v>#DIV/0!</v>
      </c>
      <c r="P55" s="16" t="e">
        <f t="shared" si="17"/>
        <v>#DIV/0!</v>
      </c>
      <c r="Q55" s="16" t="e">
        <f t="shared" si="17"/>
        <v>#DIV/0!</v>
      </c>
      <c r="R55" s="16">
        <f t="shared" si="17"/>
        <v>59.710290873806038</v>
      </c>
      <c r="S55" s="16">
        <f t="shared" si="17"/>
        <v>11.373388737867817</v>
      </c>
      <c r="T55" s="16" t="e">
        <f t="shared" si="17"/>
        <v>#DIV/0!</v>
      </c>
      <c r="U55" s="16">
        <f t="shared" si="17"/>
        <v>4.1179510947452433</v>
      </c>
      <c r="V55" s="16">
        <f t="shared" si="17"/>
        <v>19.90343029126868</v>
      </c>
      <c r="W55" s="16">
        <f t="shared" si="17"/>
        <v>3.1018332921457681</v>
      </c>
      <c r="X55" s="16">
        <f t="shared" si="17"/>
        <v>2.3884116349522415</v>
      </c>
      <c r="Y55" s="16" t="e">
        <f t="shared" si="17"/>
        <v>#DIV/0!</v>
      </c>
      <c r="Z55" s="16" t="e">
        <f t="shared" si="17"/>
        <v>#DIV/0!</v>
      </c>
      <c r="AA55" s="16" t="e">
        <f t="shared" si="17"/>
        <v>#DIV/0!</v>
      </c>
      <c r="AB55" s="16" t="e">
        <f t="shared" si="17"/>
        <v>#DIV/0!</v>
      </c>
      <c r="AC55" s="16" t="e">
        <f t="shared" si="17"/>
        <v>#DIV/0!</v>
      </c>
      <c r="AD55" s="16" t="e">
        <f t="shared" si="17"/>
        <v>#DIV/0!</v>
      </c>
      <c r="AE55" s="16" t="e">
        <f t="shared" si="17"/>
        <v>#DIV/0!</v>
      </c>
      <c r="AF55" s="16">
        <f t="shared" si="17"/>
        <v>7.2376110150067925</v>
      </c>
      <c r="AG55" s="16" t="e">
        <f t="shared" si="17"/>
        <v>#DIV/0!</v>
      </c>
      <c r="AH55" s="16" t="e">
        <f t="shared" si="17"/>
        <v>#DIV/0!</v>
      </c>
      <c r="AI55" s="16" t="e">
        <f t="shared" si="17"/>
        <v>#DIV/0!</v>
      </c>
      <c r="AJ55" s="16" t="e">
        <f t="shared" si="17"/>
        <v>#DIV/0!</v>
      </c>
      <c r="AK55" s="16" t="e">
        <f t="shared" si="17"/>
        <v>#DIV/0!</v>
      </c>
    </row>
    <row r="56" spans="2:37" x14ac:dyDescent="0.25">
      <c r="B56" s="9" t="s">
        <v>21</v>
      </c>
      <c r="C56" s="16" t="e">
        <f t="shared" ref="C56:AK56" si="18">+ $S67/($X3*C14)</f>
        <v>#DIV/0!</v>
      </c>
      <c r="D56" s="16" t="e">
        <f t="shared" si="18"/>
        <v>#DIV/0!</v>
      </c>
      <c r="E56" s="16">
        <f t="shared" si="18"/>
        <v>22.543241626300784</v>
      </c>
      <c r="F56" s="16" t="e">
        <f t="shared" si="18"/>
        <v>#DIV/0!</v>
      </c>
      <c r="G56" s="16" t="e">
        <f t="shared" si="18"/>
        <v>#DIV/0!</v>
      </c>
      <c r="H56" s="16" t="e">
        <f t="shared" si="18"/>
        <v>#DIV/0!</v>
      </c>
      <c r="I56" s="16" t="e">
        <f t="shared" si="18"/>
        <v>#DIV/0!</v>
      </c>
      <c r="J56" s="16">
        <f t="shared" si="18"/>
        <v>18.444470421518822</v>
      </c>
      <c r="K56" s="16">
        <f t="shared" si="18"/>
        <v>8.4537156098627939</v>
      </c>
      <c r="L56" s="16" t="e">
        <f t="shared" si="18"/>
        <v>#DIV/0!</v>
      </c>
      <c r="M56" s="16">
        <f t="shared" si="18"/>
        <v>6.5448120850550664</v>
      </c>
      <c r="N56" s="16">
        <f t="shared" si="18"/>
        <v>25.361146829588382</v>
      </c>
      <c r="O56" s="16">
        <f t="shared" si="18"/>
        <v>2.0288917463670706</v>
      </c>
      <c r="P56" s="16" t="e">
        <f t="shared" si="18"/>
        <v>#DIV/0!</v>
      </c>
      <c r="Q56" s="16" t="e">
        <f t="shared" si="18"/>
        <v>#DIV/0!</v>
      </c>
      <c r="R56" s="16" t="e">
        <f t="shared" si="18"/>
        <v>#DIV/0!</v>
      </c>
      <c r="S56" s="16" t="e">
        <f t="shared" si="18"/>
        <v>#DIV/0!</v>
      </c>
      <c r="T56" s="16" t="e">
        <f t="shared" si="18"/>
        <v>#DIV/0!</v>
      </c>
      <c r="U56" s="16" t="e">
        <f t="shared" si="18"/>
        <v>#DIV/0!</v>
      </c>
      <c r="V56" s="16">
        <f t="shared" si="18"/>
        <v>50.722293659176763</v>
      </c>
      <c r="W56" s="16">
        <f t="shared" si="18"/>
        <v>20.288917463670707</v>
      </c>
      <c r="X56" s="16" t="e">
        <f t="shared" si="18"/>
        <v>#DIV/0!</v>
      </c>
      <c r="Y56" s="16">
        <f t="shared" si="18"/>
        <v>4.6111176053797056</v>
      </c>
      <c r="Z56" s="16">
        <f t="shared" si="18"/>
        <v>11.271620813150392</v>
      </c>
      <c r="AA56" s="16" t="e">
        <f t="shared" si="18"/>
        <v>#DIV/0!</v>
      </c>
      <c r="AB56" s="16" t="e">
        <f t="shared" si="18"/>
        <v>#DIV/0!</v>
      </c>
      <c r="AC56" s="16" t="e">
        <f t="shared" si="18"/>
        <v>#DIV/0!</v>
      </c>
      <c r="AD56" s="16" t="e">
        <f t="shared" si="18"/>
        <v>#DIV/0!</v>
      </c>
      <c r="AE56" s="16" t="e">
        <f t="shared" si="18"/>
        <v>#DIV/0!</v>
      </c>
      <c r="AF56" s="16" t="e">
        <f t="shared" si="18"/>
        <v>#DIV/0!</v>
      </c>
      <c r="AG56" s="16" t="e">
        <f t="shared" si="18"/>
        <v>#DIV/0!</v>
      </c>
      <c r="AH56" s="16" t="e">
        <f t="shared" si="18"/>
        <v>#DIV/0!</v>
      </c>
      <c r="AI56" s="16" t="e">
        <f t="shared" si="18"/>
        <v>#DIV/0!</v>
      </c>
      <c r="AJ56" s="16" t="e">
        <f t="shared" si="18"/>
        <v>#DIV/0!</v>
      </c>
      <c r="AK56" s="16" t="e">
        <f t="shared" si="18"/>
        <v>#DIV/0!</v>
      </c>
    </row>
    <row r="57" spans="2:37" x14ac:dyDescent="0.25">
      <c r="B57" s="9" t="s">
        <v>22</v>
      </c>
      <c r="C57" s="16" t="e">
        <f t="shared" ref="C57:AK57" si="19">+ $S68/($X4*C15)</f>
        <v>#DIV/0!</v>
      </c>
      <c r="D57" s="16" t="e">
        <f t="shared" si="19"/>
        <v>#DIV/0!</v>
      </c>
      <c r="E57" s="16" t="e">
        <f t="shared" si="19"/>
        <v>#DIV/0!</v>
      </c>
      <c r="F57" s="16" t="e">
        <f t="shared" si="19"/>
        <v>#DIV/0!</v>
      </c>
      <c r="G57" s="16">
        <f t="shared" si="19"/>
        <v>5.3389062796009723</v>
      </c>
      <c r="H57" s="16">
        <f t="shared" si="19"/>
        <v>1.174559381512214</v>
      </c>
      <c r="I57" s="16" t="e">
        <f t="shared" si="19"/>
        <v>#DIV/0!</v>
      </c>
      <c r="J57" s="16" t="e">
        <f t="shared" si="19"/>
        <v>#DIV/0!</v>
      </c>
      <c r="K57" s="16" t="e">
        <f t="shared" si="19"/>
        <v>#DIV/0!</v>
      </c>
      <c r="L57" s="16" t="e">
        <f t="shared" si="19"/>
        <v>#DIV/0!</v>
      </c>
      <c r="M57" s="16" t="e">
        <f t="shared" si="19"/>
        <v>#DIV/0!</v>
      </c>
      <c r="N57" s="16" t="e">
        <f t="shared" si="19"/>
        <v>#DIV/0!</v>
      </c>
      <c r="O57" s="16" t="e">
        <f t="shared" si="19"/>
        <v>#DIV/0!</v>
      </c>
      <c r="P57" s="16" t="e">
        <f t="shared" si="19"/>
        <v>#DIV/0!</v>
      </c>
      <c r="Q57" s="16" t="e">
        <f t="shared" si="19"/>
        <v>#DIV/0!</v>
      </c>
      <c r="R57" s="16" t="e">
        <f t="shared" si="19"/>
        <v>#DIV/0!</v>
      </c>
      <c r="S57" s="16" t="e">
        <f t="shared" si="19"/>
        <v>#DIV/0!</v>
      </c>
      <c r="T57" s="16" t="e">
        <f t="shared" si="19"/>
        <v>#DIV/0!</v>
      </c>
      <c r="U57" s="16" t="e">
        <f t="shared" si="19"/>
        <v>#DIV/0!</v>
      </c>
      <c r="V57" s="16" t="e">
        <f t="shared" si="19"/>
        <v>#DIV/0!</v>
      </c>
      <c r="W57" s="16" t="e">
        <f t="shared" si="19"/>
        <v>#DIV/0!</v>
      </c>
      <c r="X57" s="16" t="e">
        <f t="shared" si="19"/>
        <v>#DIV/0!</v>
      </c>
      <c r="Y57" s="16" t="e">
        <f t="shared" si="19"/>
        <v>#DIV/0!</v>
      </c>
      <c r="Z57" s="16" t="e">
        <f t="shared" si="19"/>
        <v>#DIV/0!</v>
      </c>
      <c r="AA57" s="16" t="e">
        <f t="shared" si="19"/>
        <v>#DIV/0!</v>
      </c>
      <c r="AB57" s="16" t="e">
        <f t="shared" si="19"/>
        <v>#DIV/0!</v>
      </c>
      <c r="AC57" s="16" t="e">
        <f t="shared" si="19"/>
        <v>#DIV/0!</v>
      </c>
      <c r="AD57" s="16" t="e">
        <f t="shared" si="19"/>
        <v>#DIV/0!</v>
      </c>
      <c r="AE57" s="16" t="e">
        <f t="shared" si="19"/>
        <v>#DIV/0!</v>
      </c>
      <c r="AF57" s="16" t="e">
        <f t="shared" si="19"/>
        <v>#DIV/0!</v>
      </c>
      <c r="AG57" s="16" t="e">
        <f t="shared" si="19"/>
        <v>#DIV/0!</v>
      </c>
      <c r="AH57" s="16" t="e">
        <f t="shared" si="19"/>
        <v>#DIV/0!</v>
      </c>
      <c r="AI57" s="16" t="e">
        <f t="shared" si="19"/>
        <v>#DIV/0!</v>
      </c>
      <c r="AJ57" s="16" t="e">
        <f t="shared" si="19"/>
        <v>#DIV/0!</v>
      </c>
      <c r="AK57" s="16" t="e">
        <f t="shared" si="19"/>
        <v>#DIV/0!</v>
      </c>
    </row>
    <row r="58" spans="2:37" x14ac:dyDescent="0.25">
      <c r="B58" s="9" t="s">
        <v>25</v>
      </c>
      <c r="C58" s="16" t="e">
        <f t="shared" ref="C58:AK58" si="20">+ $S69/($X5*C16)</f>
        <v>#DIV/0!</v>
      </c>
      <c r="D58" s="16">
        <f t="shared" si="20"/>
        <v>9.8981437757098512</v>
      </c>
      <c r="E58" s="16" t="e">
        <f t="shared" si="20"/>
        <v>#DIV/0!</v>
      </c>
      <c r="F58" s="16">
        <f t="shared" si="20"/>
        <v>9.8981437757098512</v>
      </c>
      <c r="G58" s="16" t="e">
        <f t="shared" si="20"/>
        <v>#DIV/0!</v>
      </c>
      <c r="H58" s="16" t="e">
        <f t="shared" si="20"/>
        <v>#DIV/0!</v>
      </c>
      <c r="I58" s="16" t="e">
        <f t="shared" si="20"/>
        <v>#DIV/0!</v>
      </c>
      <c r="J58" s="16" t="e">
        <f t="shared" si="20"/>
        <v>#DIV/0!</v>
      </c>
      <c r="K58" s="16" t="e">
        <f t="shared" si="20"/>
        <v>#DIV/0!</v>
      </c>
      <c r="L58" s="16">
        <f t="shared" si="20"/>
        <v>11.547834404994827</v>
      </c>
      <c r="M58" s="16" t="e">
        <f t="shared" si="20"/>
        <v>#DIV/0!</v>
      </c>
      <c r="N58" s="16" t="e">
        <f t="shared" si="20"/>
        <v>#DIV/0!</v>
      </c>
      <c r="O58" s="16" t="e">
        <f t="shared" si="20"/>
        <v>#DIV/0!</v>
      </c>
      <c r="P58" s="16" t="e">
        <f t="shared" si="20"/>
        <v>#DIV/0!</v>
      </c>
      <c r="Q58" s="16" t="e">
        <f t="shared" si="20"/>
        <v>#DIV/0!</v>
      </c>
      <c r="R58" s="16" t="e">
        <f t="shared" si="20"/>
        <v>#DIV/0!</v>
      </c>
      <c r="S58" s="16" t="e">
        <f t="shared" si="20"/>
        <v>#DIV/0!</v>
      </c>
      <c r="T58" s="16" t="e">
        <f t="shared" si="20"/>
        <v>#DIV/0!</v>
      </c>
      <c r="U58" s="16" t="e">
        <f t="shared" si="20"/>
        <v>#DIV/0!</v>
      </c>
      <c r="V58" s="16" t="e">
        <f t="shared" si="20"/>
        <v>#DIV/0!</v>
      </c>
      <c r="W58" s="16" t="e">
        <f t="shared" si="20"/>
        <v>#DIV/0!</v>
      </c>
      <c r="X58" s="16">
        <f t="shared" si="20"/>
        <v>1.3857401285993789</v>
      </c>
      <c r="Y58" s="16" t="e">
        <f t="shared" si="20"/>
        <v>#DIV/0!</v>
      </c>
      <c r="Z58" s="16" t="e">
        <f t="shared" si="20"/>
        <v>#DIV/0!</v>
      </c>
      <c r="AA58" s="16" t="e">
        <f t="shared" si="20"/>
        <v>#DIV/0!</v>
      </c>
      <c r="AB58" s="16" t="e">
        <f t="shared" si="20"/>
        <v>#DIV/0!</v>
      </c>
      <c r="AC58" s="16" t="e">
        <f t="shared" si="20"/>
        <v>#DIV/0!</v>
      </c>
      <c r="AD58" s="16" t="e">
        <f t="shared" si="20"/>
        <v>#DIV/0!</v>
      </c>
      <c r="AE58" s="16" t="e">
        <f t="shared" si="20"/>
        <v>#DIV/0!</v>
      </c>
      <c r="AF58" s="16" t="e">
        <f t="shared" si="20"/>
        <v>#DIV/0!</v>
      </c>
      <c r="AG58" s="16" t="e">
        <f t="shared" si="20"/>
        <v>#DIV/0!</v>
      </c>
      <c r="AH58" s="16" t="e">
        <f t="shared" si="20"/>
        <v>#DIV/0!</v>
      </c>
      <c r="AI58" s="16" t="e">
        <f t="shared" si="20"/>
        <v>#DIV/0!</v>
      </c>
      <c r="AJ58" s="16" t="e">
        <f t="shared" si="20"/>
        <v>#DIV/0!</v>
      </c>
      <c r="AK58" s="16" t="e">
        <f t="shared" si="20"/>
        <v>#DIV/0!</v>
      </c>
    </row>
    <row r="59" spans="2:37" x14ac:dyDescent="0.25">
      <c r="B59" s="9" t="s">
        <v>23</v>
      </c>
      <c r="C59" s="16" t="e">
        <f t="shared" ref="C59:AK59" si="21">+ $S70/($X6*C17)</f>
        <v>#DIV/0!</v>
      </c>
      <c r="D59" s="16" t="e">
        <f t="shared" si="21"/>
        <v>#DIV/0!</v>
      </c>
      <c r="E59" s="16" t="e">
        <f t="shared" si="21"/>
        <v>#DIV/0!</v>
      </c>
      <c r="F59" s="16" t="e">
        <f t="shared" si="21"/>
        <v>#DIV/0!</v>
      </c>
      <c r="G59" s="16" t="e">
        <f t="shared" si="21"/>
        <v>#DIV/0!</v>
      </c>
      <c r="H59" s="16" t="e">
        <f t="shared" si="21"/>
        <v>#DIV/0!</v>
      </c>
      <c r="I59" s="16" t="e">
        <f t="shared" si="21"/>
        <v>#DIV/0!</v>
      </c>
      <c r="J59" s="16">
        <f t="shared" si="21"/>
        <v>21.807363666197297</v>
      </c>
      <c r="K59" s="16">
        <f t="shared" si="21"/>
        <v>29.985125041021284</v>
      </c>
      <c r="L59" s="16">
        <f t="shared" si="21"/>
        <v>3.9324754152159063</v>
      </c>
      <c r="M59" s="16">
        <f t="shared" si="21"/>
        <v>2.398810003281703</v>
      </c>
      <c r="N59" s="16" t="e">
        <f t="shared" si="21"/>
        <v>#DIV/0!</v>
      </c>
      <c r="O59" s="16" t="e">
        <f t="shared" si="21"/>
        <v>#DIV/0!</v>
      </c>
      <c r="P59" s="16" t="e">
        <f t="shared" si="21"/>
        <v>#DIV/0!</v>
      </c>
      <c r="Q59" s="16" t="e">
        <f t="shared" si="21"/>
        <v>#DIV/0!</v>
      </c>
      <c r="R59" s="16" t="e">
        <f t="shared" si="21"/>
        <v>#DIV/0!</v>
      </c>
      <c r="S59" s="16" t="e">
        <f t="shared" si="21"/>
        <v>#DIV/0!</v>
      </c>
      <c r="T59" s="16" t="e">
        <f t="shared" si="21"/>
        <v>#DIV/0!</v>
      </c>
      <c r="U59" s="16">
        <f t="shared" si="21"/>
        <v>47.976200065634053</v>
      </c>
      <c r="V59" s="16" t="e">
        <f t="shared" si="21"/>
        <v>#DIV/0!</v>
      </c>
      <c r="W59" s="16" t="e">
        <f t="shared" si="21"/>
        <v>#DIV/0!</v>
      </c>
      <c r="X59" s="16">
        <f t="shared" si="21"/>
        <v>2.398810003281703</v>
      </c>
      <c r="Y59" s="16" t="e">
        <f t="shared" si="21"/>
        <v>#DIV/0!</v>
      </c>
      <c r="Z59" s="16" t="e">
        <f t="shared" si="21"/>
        <v>#DIV/0!</v>
      </c>
      <c r="AA59" s="16" t="e">
        <f t="shared" si="21"/>
        <v>#DIV/0!</v>
      </c>
      <c r="AB59" s="16" t="e">
        <f t="shared" si="21"/>
        <v>#DIV/0!</v>
      </c>
      <c r="AC59" s="16" t="e">
        <f t="shared" si="21"/>
        <v>#DIV/0!</v>
      </c>
      <c r="AD59" s="16" t="e">
        <f t="shared" si="21"/>
        <v>#DIV/0!</v>
      </c>
      <c r="AE59" s="16" t="e">
        <f t="shared" si="21"/>
        <v>#DIV/0!</v>
      </c>
      <c r="AF59" s="16" t="e">
        <f t="shared" si="21"/>
        <v>#DIV/0!</v>
      </c>
      <c r="AG59" s="16" t="e">
        <f t="shared" si="21"/>
        <v>#DIV/0!</v>
      </c>
      <c r="AH59" s="16" t="e">
        <f t="shared" si="21"/>
        <v>#DIV/0!</v>
      </c>
      <c r="AI59" s="16" t="e">
        <f t="shared" si="21"/>
        <v>#DIV/0!</v>
      </c>
      <c r="AJ59" s="16" t="e">
        <f t="shared" si="21"/>
        <v>#DIV/0!</v>
      </c>
      <c r="AK59" s="16" t="e">
        <f t="shared" si="21"/>
        <v>#DIV/0!</v>
      </c>
    </row>
    <row r="60" spans="2:37" x14ac:dyDescent="0.25">
      <c r="B60" s="9" t="s">
        <v>24</v>
      </c>
      <c r="C60" s="16" t="e">
        <f t="shared" ref="C60:AK60" si="22">+ $S71/($X7*C18)</f>
        <v>#DIV/0!</v>
      </c>
      <c r="D60" s="16" t="e">
        <f t="shared" si="22"/>
        <v>#DIV/0!</v>
      </c>
      <c r="E60" s="16" t="e">
        <f t="shared" si="22"/>
        <v>#DIV/0!</v>
      </c>
      <c r="F60" s="16" t="e">
        <f t="shared" si="22"/>
        <v>#DIV/0!</v>
      </c>
      <c r="G60" s="16" t="e">
        <f t="shared" si="22"/>
        <v>#DIV/0!</v>
      </c>
      <c r="H60" s="16" t="e">
        <f t="shared" si="22"/>
        <v>#DIV/0!</v>
      </c>
      <c r="I60" s="16">
        <f t="shared" si="22"/>
        <v>25.607955795781248</v>
      </c>
      <c r="J60" s="16">
        <f t="shared" si="22"/>
        <v>3.7247935702954544</v>
      </c>
      <c r="K60" s="16">
        <f t="shared" si="22"/>
        <v>3.2518039105753971</v>
      </c>
      <c r="L60" s="16">
        <f t="shared" si="22"/>
        <v>2.0486364636624996</v>
      </c>
      <c r="M60" s="16" t="e">
        <f t="shared" si="22"/>
        <v>#DIV/0!</v>
      </c>
      <c r="N60" s="16" t="e">
        <f t="shared" si="22"/>
        <v>#DIV/0!</v>
      </c>
      <c r="O60" s="16" t="e">
        <f t="shared" si="22"/>
        <v>#DIV/0!</v>
      </c>
      <c r="P60" s="16" t="e">
        <f t="shared" si="22"/>
        <v>#DIV/0!</v>
      </c>
      <c r="Q60" s="16" t="e">
        <f t="shared" si="22"/>
        <v>#DIV/0!</v>
      </c>
      <c r="R60" s="16" t="e">
        <f t="shared" si="22"/>
        <v>#DIV/0!</v>
      </c>
      <c r="S60" s="16" t="e">
        <f t="shared" si="22"/>
        <v>#DIV/0!</v>
      </c>
      <c r="T60" s="16" t="e">
        <f t="shared" si="22"/>
        <v>#DIV/0!</v>
      </c>
      <c r="U60" s="16" t="e">
        <f t="shared" si="22"/>
        <v>#DIV/0!</v>
      </c>
      <c r="V60" s="16" t="e">
        <f t="shared" si="22"/>
        <v>#DIV/0!</v>
      </c>
      <c r="W60" s="16" t="e">
        <f t="shared" si="22"/>
        <v>#DIV/0!</v>
      </c>
      <c r="X60" s="16" t="e">
        <f t="shared" si="22"/>
        <v>#DIV/0!</v>
      </c>
      <c r="Y60" s="16" t="e">
        <f t="shared" si="22"/>
        <v>#DIV/0!</v>
      </c>
      <c r="Z60" s="16" t="e">
        <f t="shared" si="22"/>
        <v>#DIV/0!</v>
      </c>
      <c r="AA60" s="16" t="e">
        <f t="shared" si="22"/>
        <v>#DIV/0!</v>
      </c>
      <c r="AB60" s="16" t="e">
        <f t="shared" si="22"/>
        <v>#DIV/0!</v>
      </c>
      <c r="AC60" s="16" t="e">
        <f t="shared" si="22"/>
        <v>#DIV/0!</v>
      </c>
      <c r="AD60" s="16" t="e">
        <f t="shared" si="22"/>
        <v>#DIV/0!</v>
      </c>
      <c r="AE60" s="16" t="e">
        <f t="shared" si="22"/>
        <v>#DIV/0!</v>
      </c>
      <c r="AF60" s="16" t="e">
        <f t="shared" si="22"/>
        <v>#DIV/0!</v>
      </c>
      <c r="AG60" s="16" t="e">
        <f t="shared" si="22"/>
        <v>#DIV/0!</v>
      </c>
      <c r="AH60" s="16" t="e">
        <f t="shared" si="22"/>
        <v>#DIV/0!</v>
      </c>
      <c r="AI60" s="16" t="e">
        <f t="shared" si="22"/>
        <v>#DIV/0!</v>
      </c>
      <c r="AJ60" s="16" t="e">
        <f t="shared" si="22"/>
        <v>#DIV/0!</v>
      </c>
      <c r="AK60" s="16" t="e">
        <f t="shared" si="22"/>
        <v>#DIV/0!</v>
      </c>
    </row>
    <row r="61" spans="2:37" x14ac:dyDescent="0.25">
      <c r="B61" s="9" t="s">
        <v>26</v>
      </c>
      <c r="C61" s="16" t="e">
        <f t="shared" ref="C61:AK61" si="23">+ $S72/($X8*C19)</f>
        <v>#DIV/0!</v>
      </c>
      <c r="D61" s="16">
        <f t="shared" si="23"/>
        <v>17.321320337374644</v>
      </c>
      <c r="E61" s="16" t="e">
        <f t="shared" si="23"/>
        <v>#DIV/0!</v>
      </c>
      <c r="F61" s="16" t="e">
        <f t="shared" si="23"/>
        <v>#DIV/0!</v>
      </c>
      <c r="G61" s="16" t="e">
        <f t="shared" si="23"/>
        <v>#DIV/0!</v>
      </c>
      <c r="H61" s="16" t="e">
        <f t="shared" si="23"/>
        <v>#DIV/0!</v>
      </c>
      <c r="I61" s="16" t="e">
        <f t="shared" si="23"/>
        <v>#DIV/0!</v>
      </c>
      <c r="J61" s="16" t="e">
        <f t="shared" si="23"/>
        <v>#DIV/0!</v>
      </c>
      <c r="K61" s="16" t="e">
        <f t="shared" si="23"/>
        <v>#DIV/0!</v>
      </c>
      <c r="L61" s="16">
        <f t="shared" si="23"/>
        <v>1.0392792202424785</v>
      </c>
      <c r="M61" s="16" t="e">
        <f t="shared" si="23"/>
        <v>#DIV/0!</v>
      </c>
      <c r="N61" s="16" t="e">
        <f t="shared" si="23"/>
        <v>#DIV/0!</v>
      </c>
      <c r="O61" s="16" t="e">
        <f t="shared" si="23"/>
        <v>#DIV/0!</v>
      </c>
      <c r="P61" s="16" t="e">
        <f t="shared" si="23"/>
        <v>#DIV/0!</v>
      </c>
      <c r="Q61" s="16" t="e">
        <f t="shared" si="23"/>
        <v>#DIV/0!</v>
      </c>
      <c r="R61" s="16" t="e">
        <f t="shared" si="23"/>
        <v>#DIV/0!</v>
      </c>
      <c r="S61" s="16" t="e">
        <f t="shared" si="23"/>
        <v>#DIV/0!</v>
      </c>
      <c r="T61" s="16" t="e">
        <f t="shared" si="23"/>
        <v>#DIV/0!</v>
      </c>
      <c r="U61" s="16" t="e">
        <f t="shared" si="23"/>
        <v>#DIV/0!</v>
      </c>
      <c r="V61" s="16" t="e">
        <f t="shared" si="23"/>
        <v>#DIV/0!</v>
      </c>
      <c r="W61" s="16" t="e">
        <f t="shared" si="23"/>
        <v>#DIV/0!</v>
      </c>
      <c r="X61" s="16" t="e">
        <f t="shared" si="23"/>
        <v>#DIV/0!</v>
      </c>
      <c r="Y61" s="16" t="e">
        <f t="shared" si="23"/>
        <v>#DIV/0!</v>
      </c>
      <c r="Z61" s="16" t="e">
        <f t="shared" si="23"/>
        <v>#DIV/0!</v>
      </c>
      <c r="AA61" s="16" t="e">
        <f t="shared" si="23"/>
        <v>#DIV/0!</v>
      </c>
      <c r="AB61" s="16" t="e">
        <f t="shared" si="23"/>
        <v>#DIV/0!</v>
      </c>
      <c r="AC61" s="16" t="e">
        <f t="shared" si="23"/>
        <v>#DIV/0!</v>
      </c>
      <c r="AD61" s="16" t="e">
        <f t="shared" si="23"/>
        <v>#DIV/0!</v>
      </c>
      <c r="AE61" s="16" t="e">
        <f t="shared" si="23"/>
        <v>#DIV/0!</v>
      </c>
      <c r="AF61" s="16" t="e">
        <f t="shared" si="23"/>
        <v>#DIV/0!</v>
      </c>
      <c r="AG61" s="16" t="e">
        <f t="shared" si="23"/>
        <v>#DIV/0!</v>
      </c>
      <c r="AH61" s="16" t="e">
        <f t="shared" si="23"/>
        <v>#DIV/0!</v>
      </c>
      <c r="AI61" s="16" t="e">
        <f t="shared" si="23"/>
        <v>#DIV/0!</v>
      </c>
      <c r="AJ61" s="16" t="e">
        <f t="shared" si="23"/>
        <v>#DIV/0!</v>
      </c>
      <c r="AK61" s="16" t="e">
        <f t="shared" si="23"/>
        <v>#DIV/0!</v>
      </c>
    </row>
    <row r="62" spans="2:37" x14ac:dyDescent="0.25">
      <c r="B62" s="12" t="s">
        <v>27</v>
      </c>
      <c r="C62" s="16">
        <f t="shared" ref="C62:AK62" si="24">+ $S73/($X9*C20)</f>
        <v>0.55024373334910903</v>
      </c>
      <c r="D62" s="16" t="e">
        <f t="shared" si="24"/>
        <v>#DIV/0!</v>
      </c>
      <c r="E62" s="16" t="e">
        <f t="shared" si="24"/>
        <v>#DIV/0!</v>
      </c>
      <c r="F62" s="16" t="e">
        <f t="shared" si="24"/>
        <v>#DIV/0!</v>
      </c>
      <c r="G62" s="16" t="e">
        <f t="shared" si="24"/>
        <v>#DIV/0!</v>
      </c>
      <c r="H62" s="16" t="e">
        <f t="shared" si="24"/>
        <v>#DIV/0!</v>
      </c>
      <c r="I62" s="16" t="e">
        <f t="shared" si="24"/>
        <v>#DIV/0!</v>
      </c>
      <c r="J62" s="16" t="e">
        <f t="shared" si="24"/>
        <v>#DIV/0!</v>
      </c>
      <c r="K62" s="16" t="e">
        <f t="shared" si="24"/>
        <v>#DIV/0!</v>
      </c>
      <c r="L62" s="16" t="e">
        <f t="shared" si="24"/>
        <v>#DIV/0!</v>
      </c>
      <c r="M62" s="16" t="e">
        <f t="shared" si="24"/>
        <v>#DIV/0!</v>
      </c>
      <c r="N62" s="16" t="e">
        <f t="shared" si="24"/>
        <v>#DIV/0!</v>
      </c>
      <c r="O62" s="16" t="e">
        <f t="shared" si="24"/>
        <v>#DIV/0!</v>
      </c>
      <c r="P62" s="16" t="e">
        <f t="shared" si="24"/>
        <v>#DIV/0!</v>
      </c>
      <c r="Q62" s="16" t="e">
        <f t="shared" si="24"/>
        <v>#DIV/0!</v>
      </c>
      <c r="R62" s="16" t="e">
        <f t="shared" si="24"/>
        <v>#DIV/0!</v>
      </c>
      <c r="S62" s="16" t="e">
        <f t="shared" si="24"/>
        <v>#DIV/0!</v>
      </c>
      <c r="T62" s="16" t="e">
        <f t="shared" si="24"/>
        <v>#DIV/0!</v>
      </c>
      <c r="U62" s="16" t="e">
        <f t="shared" si="24"/>
        <v>#DIV/0!</v>
      </c>
      <c r="V62" s="16" t="e">
        <f t="shared" si="24"/>
        <v>#DIV/0!</v>
      </c>
      <c r="W62" s="16" t="e">
        <f t="shared" si="24"/>
        <v>#DIV/0!</v>
      </c>
      <c r="X62" s="16" t="e">
        <f t="shared" si="24"/>
        <v>#DIV/0!</v>
      </c>
      <c r="Y62" s="16" t="e">
        <f t="shared" si="24"/>
        <v>#DIV/0!</v>
      </c>
      <c r="Z62" s="16" t="e">
        <f t="shared" si="24"/>
        <v>#DIV/0!</v>
      </c>
      <c r="AA62" s="16" t="e">
        <f t="shared" si="24"/>
        <v>#DIV/0!</v>
      </c>
      <c r="AB62" s="16" t="e">
        <f t="shared" si="24"/>
        <v>#DIV/0!</v>
      </c>
      <c r="AC62" s="16" t="e">
        <f t="shared" si="24"/>
        <v>#DIV/0!</v>
      </c>
      <c r="AD62" s="16" t="e">
        <f t="shared" si="24"/>
        <v>#DIV/0!</v>
      </c>
      <c r="AE62" s="16" t="e">
        <f t="shared" si="24"/>
        <v>#DIV/0!</v>
      </c>
      <c r="AF62" s="16" t="e">
        <f t="shared" si="24"/>
        <v>#DIV/0!</v>
      </c>
      <c r="AG62" s="16" t="e">
        <f t="shared" si="24"/>
        <v>#DIV/0!</v>
      </c>
      <c r="AH62" s="16" t="e">
        <f t="shared" si="24"/>
        <v>#DIV/0!</v>
      </c>
      <c r="AI62" s="16" t="e">
        <f t="shared" si="24"/>
        <v>#DIV/0!</v>
      </c>
      <c r="AJ62" s="16" t="e">
        <f t="shared" si="24"/>
        <v>#DIV/0!</v>
      </c>
      <c r="AK62" s="16" t="e">
        <f t="shared" si="24"/>
        <v>#DIV/0!</v>
      </c>
    </row>
    <row r="63" spans="2:37" ht="22.5" customHeight="1" x14ac:dyDescent="0.25"/>
    <row r="64" spans="2:37" s="1" customFormat="1" ht="53.25" customHeight="1" x14ac:dyDescent="0.25">
      <c r="B64" s="21" t="s">
        <v>17</v>
      </c>
      <c r="E64" s="2"/>
      <c r="H64" s="21" t="s">
        <v>14</v>
      </c>
      <c r="I64" s="2"/>
      <c r="M64" s="2"/>
      <c r="R64"/>
      <c r="S64" s="20" t="s">
        <v>11</v>
      </c>
    </row>
    <row r="65" spans="2:19" x14ac:dyDescent="0.25">
      <c r="R65" s="9" t="s">
        <v>19</v>
      </c>
      <c r="S65">
        <f t="shared" ref="S65:S73" si="25">+SUM(C42:AK42)</f>
        <v>897.88808648341012</v>
      </c>
    </row>
    <row r="66" spans="2:19" x14ac:dyDescent="0.25">
      <c r="B66" s="1" t="s">
        <v>1</v>
      </c>
      <c r="C66" s="1" t="s">
        <v>15</v>
      </c>
      <c r="D66" s="1" t="s">
        <v>16</v>
      </c>
      <c r="H66" s="1" t="s">
        <v>1</v>
      </c>
      <c r="I66" s="1"/>
      <c r="J66" s="1" t="s">
        <v>15</v>
      </c>
      <c r="K66" s="1" t="s">
        <v>16</v>
      </c>
      <c r="R66" s="9" t="s">
        <v>20</v>
      </c>
      <c r="S66">
        <f t="shared" si="25"/>
        <v>586.86685887397925</v>
      </c>
    </row>
    <row r="67" spans="2:19" x14ac:dyDescent="0.25">
      <c r="B67" s="28" t="s">
        <v>19</v>
      </c>
      <c r="C67" s="8">
        <v>31</v>
      </c>
      <c r="D67" s="22">
        <v>11.796577712807565</v>
      </c>
      <c r="H67" s="9" t="s">
        <v>19</v>
      </c>
      <c r="I67" s="19"/>
      <c r="J67" s="8">
        <f>C67</f>
        <v>31</v>
      </c>
      <c r="K67" s="22">
        <f>ROUND(D67,1)</f>
        <v>11.8</v>
      </c>
      <c r="R67" s="9" t="s">
        <v>21</v>
      </c>
      <c r="S67">
        <f t="shared" si="25"/>
        <v>307.23217873558497</v>
      </c>
    </row>
    <row r="68" spans="2:19" x14ac:dyDescent="0.25">
      <c r="B68" s="28" t="s">
        <v>20</v>
      </c>
      <c r="C68" s="8">
        <v>39</v>
      </c>
      <c r="D68" s="23">
        <v>11.373388737867817</v>
      </c>
      <c r="H68" s="9" t="s">
        <v>20</v>
      </c>
      <c r="I68" s="11"/>
      <c r="J68" s="8">
        <f t="shared" ref="J68:J75" si="26">C68</f>
        <v>39</v>
      </c>
      <c r="K68" s="22">
        <f t="shared" ref="K68:K75" si="27">ROUND(D68,1)</f>
        <v>11.4</v>
      </c>
      <c r="R68" s="9" t="s">
        <v>22</v>
      </c>
      <c r="S68">
        <f t="shared" si="25"/>
        <v>97.320634468154864</v>
      </c>
    </row>
    <row r="69" spans="2:19" x14ac:dyDescent="0.25">
      <c r="B69" s="28" t="s">
        <v>21</v>
      </c>
      <c r="C69" s="8">
        <v>45</v>
      </c>
      <c r="D69" s="23">
        <v>4.6111176053797056</v>
      </c>
      <c r="H69" s="9" t="s">
        <v>21</v>
      </c>
      <c r="I69" s="11"/>
      <c r="J69" s="8">
        <f t="shared" si="26"/>
        <v>45</v>
      </c>
      <c r="K69" s="22">
        <f t="shared" si="27"/>
        <v>4.5999999999999996</v>
      </c>
      <c r="R69" s="9" t="s">
        <v>25</v>
      </c>
      <c r="S69">
        <f t="shared" si="25"/>
        <v>186.08510298334519</v>
      </c>
    </row>
    <row r="70" spans="2:19" x14ac:dyDescent="0.25">
      <c r="B70" s="28" t="s">
        <v>22</v>
      </c>
      <c r="C70" s="8">
        <v>18</v>
      </c>
      <c r="D70" s="23">
        <v>1.174559381512214</v>
      </c>
      <c r="H70" s="9" t="s">
        <v>22</v>
      </c>
      <c r="I70" s="11"/>
      <c r="J70" s="8">
        <f t="shared" si="26"/>
        <v>18</v>
      </c>
      <c r="K70" s="22">
        <f t="shared" si="27"/>
        <v>1.2</v>
      </c>
      <c r="L70" t="s">
        <v>2</v>
      </c>
      <c r="R70" s="9" t="s">
        <v>23</v>
      </c>
      <c r="S70">
        <f t="shared" si="25"/>
        <v>342.68714332595749</v>
      </c>
    </row>
    <row r="71" spans="2:19" x14ac:dyDescent="0.25">
      <c r="B71" s="28" t="s">
        <v>25</v>
      </c>
      <c r="C71" s="8">
        <v>44</v>
      </c>
      <c r="D71" s="23">
        <v>1.3857401285993789</v>
      </c>
      <c r="H71" s="9" t="s">
        <v>25</v>
      </c>
      <c r="I71" s="11"/>
      <c r="J71" s="8">
        <f t="shared" si="26"/>
        <v>44</v>
      </c>
      <c r="K71" s="22">
        <f t="shared" si="27"/>
        <v>1.4</v>
      </c>
      <c r="L71" t="s">
        <v>4</v>
      </c>
      <c r="R71" s="9" t="s">
        <v>24</v>
      </c>
      <c r="S71">
        <f t="shared" si="25"/>
        <v>222.42338748335712</v>
      </c>
    </row>
    <row r="72" spans="2:19" x14ac:dyDescent="0.25">
      <c r="B72" s="28" t="s">
        <v>23</v>
      </c>
      <c r="C72" s="8">
        <v>29</v>
      </c>
      <c r="D72" s="23">
        <v>2.398810003281703</v>
      </c>
      <c r="H72" s="9" t="s">
        <v>23</v>
      </c>
      <c r="I72" s="11"/>
      <c r="J72" s="8">
        <f t="shared" si="26"/>
        <v>29</v>
      </c>
      <c r="K72" s="22">
        <f t="shared" si="27"/>
        <v>2.4</v>
      </c>
      <c r="L72" t="s">
        <v>3</v>
      </c>
      <c r="R72" s="9" t="s">
        <v>26</v>
      </c>
      <c r="S72">
        <f t="shared" si="25"/>
        <v>103.92792202424786</v>
      </c>
    </row>
    <row r="73" spans="2:19" x14ac:dyDescent="0.25">
      <c r="B73" s="28" t="s">
        <v>24</v>
      </c>
      <c r="C73" s="8">
        <v>26</v>
      </c>
      <c r="D73" s="23">
        <v>3.7247935702954544</v>
      </c>
      <c r="H73" s="9" t="s">
        <v>24</v>
      </c>
      <c r="I73" s="11"/>
      <c r="J73" s="8">
        <f t="shared" si="26"/>
        <v>26</v>
      </c>
      <c r="K73" s="22">
        <f t="shared" si="27"/>
        <v>3.7</v>
      </c>
      <c r="R73" s="12" t="s">
        <v>27</v>
      </c>
      <c r="S73">
        <f t="shared" si="25"/>
        <v>26.726124191242437</v>
      </c>
    </row>
    <row r="74" spans="2:19" x14ac:dyDescent="0.25">
      <c r="B74" s="28" t="s">
        <v>26</v>
      </c>
      <c r="C74" s="8">
        <v>28</v>
      </c>
      <c r="D74" s="23">
        <v>1.0392792202424785</v>
      </c>
      <c r="H74" s="9" t="s">
        <v>26</v>
      </c>
      <c r="I74" s="11"/>
      <c r="J74" s="8">
        <f t="shared" si="26"/>
        <v>28</v>
      </c>
      <c r="K74" s="22">
        <f t="shared" si="27"/>
        <v>1</v>
      </c>
    </row>
    <row r="75" spans="2:19" x14ac:dyDescent="0.25">
      <c r="B75" s="29" t="s">
        <v>27</v>
      </c>
      <c r="C75" s="26">
        <v>2</v>
      </c>
      <c r="D75" s="24">
        <v>0.55024373334910903</v>
      </c>
      <c r="H75" s="12" t="s">
        <v>27</v>
      </c>
      <c r="I75" s="13"/>
      <c r="J75" s="8">
        <f t="shared" si="26"/>
        <v>2</v>
      </c>
      <c r="K75" s="22">
        <f t="shared" si="27"/>
        <v>0.6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2022-02-01T15:19:51Z</dcterms:modified>
</cp:coreProperties>
</file>