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el\OneDrive\2021LaneLeeCCIFall2021\Data Analysis\220316_Implicit_SLS_Unit_Test_11_TEMP\"/>
    </mc:Choice>
  </mc:AlternateContent>
  <xr:revisionPtr revIDLastSave="0" documentId="13_ncr:1_{34DDD3F2-262B-49FB-928B-E18B5C1873D7}" xr6:coauthVersionLast="47" xr6:coauthVersionMax="47" xr10:uidLastSave="{00000000-0000-0000-0000-000000000000}"/>
  <bookViews>
    <workbookView xWindow="4125" yWindow="1065" windowWidth="30810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0" i="1" l="1"/>
  <c r="F144" i="1"/>
  <c r="E107" i="1"/>
  <c r="E109" i="1" s="1"/>
  <c r="F107" i="1"/>
  <c r="F113" i="1" s="1"/>
  <c r="F119" i="1" s="1"/>
  <c r="F125" i="1" s="1"/>
  <c r="F131" i="1" s="1"/>
  <c r="F137" i="1" s="1"/>
  <c r="F143" i="1" s="1"/>
  <c r="G107" i="1"/>
  <c r="G113" i="1" s="1"/>
  <c r="G119" i="1" s="1"/>
  <c r="G125" i="1" s="1"/>
  <c r="G131" i="1" s="1"/>
  <c r="G137" i="1" s="1"/>
  <c r="G143" i="1" s="1"/>
  <c r="G149" i="1" s="1"/>
  <c r="H107" i="1"/>
  <c r="H113" i="1" s="1"/>
  <c r="H119" i="1" s="1"/>
  <c r="H125" i="1" s="1"/>
  <c r="H131" i="1" s="1"/>
  <c r="H137" i="1" s="1"/>
  <c r="H143" i="1" s="1"/>
  <c r="H149" i="1" s="1"/>
  <c r="H151" i="1" s="1"/>
  <c r="I107" i="1"/>
  <c r="I113" i="1" s="1"/>
  <c r="I119" i="1" s="1"/>
  <c r="I125" i="1" s="1"/>
  <c r="I131" i="1" s="1"/>
  <c r="J107" i="1"/>
  <c r="J113" i="1" s="1"/>
  <c r="J119" i="1" s="1"/>
  <c r="K107" i="1"/>
  <c r="K113" i="1" s="1"/>
  <c r="K119" i="1" s="1"/>
  <c r="K125" i="1" s="1"/>
  <c r="L107" i="1"/>
  <c r="L113" i="1" s="1"/>
  <c r="L119" i="1" s="1"/>
  <c r="L125" i="1" s="1"/>
  <c r="L131" i="1" s="1"/>
  <c r="L137" i="1" s="1"/>
  <c r="L143" i="1" s="1"/>
  <c r="L149" i="1" s="1"/>
  <c r="M107" i="1"/>
  <c r="M113" i="1" s="1"/>
  <c r="M119" i="1" s="1"/>
  <c r="M125" i="1" s="1"/>
  <c r="M131" i="1" s="1"/>
  <c r="M137" i="1" s="1"/>
  <c r="N107" i="1"/>
  <c r="N113" i="1" s="1"/>
  <c r="O107" i="1"/>
  <c r="O113" i="1" s="1"/>
  <c r="O119" i="1" s="1"/>
  <c r="O125" i="1" s="1"/>
  <c r="O131" i="1" s="1"/>
  <c r="O137" i="1" s="1"/>
  <c r="O143" i="1" s="1"/>
  <c r="O149" i="1" s="1"/>
  <c r="P107" i="1"/>
  <c r="P113" i="1" s="1"/>
  <c r="P119" i="1" s="1"/>
  <c r="P125" i="1" s="1"/>
  <c r="P131" i="1" s="1"/>
  <c r="P137" i="1" s="1"/>
  <c r="P143" i="1" s="1"/>
  <c r="P149" i="1" s="1"/>
  <c r="Q107" i="1"/>
  <c r="Q113" i="1" s="1"/>
  <c r="Q119" i="1" s="1"/>
  <c r="Q125" i="1" s="1"/>
  <c r="Q131" i="1" s="1"/>
  <c r="Q137" i="1" s="1"/>
  <c r="Q143" i="1" s="1"/>
  <c r="Q149" i="1" s="1"/>
  <c r="D107" i="1"/>
  <c r="D113" i="1" s="1"/>
  <c r="D119" i="1" s="1"/>
  <c r="D125" i="1" s="1"/>
  <c r="D131" i="1" s="1"/>
  <c r="D137" i="1" s="1"/>
  <c r="D143" i="1" s="1"/>
  <c r="D149" i="1" s="1"/>
  <c r="D103" i="1"/>
  <c r="H88" i="1"/>
  <c r="F78" i="1"/>
  <c r="M68" i="1"/>
  <c r="I58" i="1"/>
  <c r="M143" i="1" l="1"/>
  <c r="M149" i="1" s="1"/>
  <c r="M139" i="1"/>
  <c r="I133" i="1"/>
  <c r="I137" i="1"/>
  <c r="I143" i="1" s="1"/>
  <c r="I149" i="1" s="1"/>
  <c r="N119" i="1"/>
  <c r="N125" i="1" s="1"/>
  <c r="N131" i="1" s="1"/>
  <c r="N137" i="1" s="1"/>
  <c r="N143" i="1" s="1"/>
  <c r="N149" i="1" s="1"/>
  <c r="N115" i="1"/>
  <c r="K131" i="1"/>
  <c r="K137" i="1" s="1"/>
  <c r="K143" i="1" s="1"/>
  <c r="K149" i="1" s="1"/>
  <c r="K127" i="1"/>
  <c r="J121" i="1"/>
  <c r="J125" i="1"/>
  <c r="J131" i="1" s="1"/>
  <c r="J137" i="1" s="1"/>
  <c r="J143" i="1" s="1"/>
  <c r="J149" i="1" s="1"/>
  <c r="F145" i="1"/>
  <c r="F149" i="1"/>
  <c r="E113" i="1"/>
  <c r="E119" i="1" s="1"/>
  <c r="E125" i="1" s="1"/>
  <c r="E131" i="1" s="1"/>
  <c r="E137" i="1" s="1"/>
  <c r="E143" i="1" s="1"/>
  <c r="E149" i="1" s="1"/>
  <c r="C67" i="1"/>
  <c r="C77" i="1" s="1"/>
  <c r="C87" i="1" s="1"/>
  <c r="J39" i="1" l="1"/>
  <c r="N29" i="1"/>
  <c r="E19" i="1"/>
  <c r="D9" i="1"/>
  <c r="D10" i="1" l="1"/>
  <c r="E14" i="1"/>
  <c r="E18" i="1" s="1"/>
  <c r="E20" i="1" s="1"/>
  <c r="E11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N116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28" i="1" s="1"/>
  <c r="B38" i="1" s="1"/>
  <c r="B47" i="1" s="1"/>
  <c r="B57" i="1" s="1"/>
  <c r="B67" i="1" s="1"/>
  <c r="B77" i="1" s="1"/>
  <c r="B87" i="1" s="1"/>
  <c r="B19" i="1"/>
  <c r="B29" i="1" s="1"/>
  <c r="B39" i="1" s="1"/>
  <c r="B48" i="1" s="1"/>
  <c r="B58" i="1" s="1"/>
  <c r="B68" i="1" s="1"/>
  <c r="B78" i="1" s="1"/>
  <c r="B88" i="1" s="1"/>
  <c r="B20" i="1"/>
  <c r="B30" i="1" s="1"/>
  <c r="B40" i="1" s="1"/>
  <c r="B49" i="1" s="1"/>
  <c r="B59" i="1" s="1"/>
  <c r="B69" i="1" s="1"/>
  <c r="B79" i="1" s="1"/>
  <c r="B89" i="1" s="1"/>
  <c r="B21" i="1"/>
  <c r="B31" i="1" s="1"/>
  <c r="B41" i="1" s="1"/>
  <c r="B50" i="1" s="1"/>
  <c r="B60" i="1" s="1"/>
  <c r="B70" i="1" s="1"/>
  <c r="B80" i="1" s="1"/>
  <c r="B90" i="1" s="1"/>
  <c r="B22" i="1"/>
  <c r="B32" i="1" s="1"/>
  <c r="B42" i="1" s="1"/>
  <c r="B51" i="1" s="1"/>
  <c r="B61" i="1" s="1"/>
  <c r="B71" i="1" s="1"/>
  <c r="B81" i="1" s="1"/>
  <c r="B91" i="1" s="1"/>
  <c r="B23" i="1"/>
  <c r="B33" i="1" s="1"/>
  <c r="B43" i="1" s="1"/>
  <c r="B52" i="1" s="1"/>
  <c r="B62" i="1" s="1"/>
  <c r="B72" i="1" s="1"/>
  <c r="B82" i="1" s="1"/>
  <c r="B92" i="1" s="1"/>
  <c r="B24" i="1"/>
  <c r="B34" i="1" s="1"/>
  <c r="B44" i="1" s="1"/>
  <c r="B53" i="1" s="1"/>
  <c r="B63" i="1" s="1"/>
  <c r="B73" i="1" s="1"/>
  <c r="B83" i="1" s="1"/>
  <c r="B93" i="1" s="1"/>
  <c r="F24" i="1"/>
  <c r="F28" i="1" s="1"/>
  <c r="C47" i="1"/>
  <c r="D13" i="1" l="1"/>
  <c r="D14" i="1" s="1"/>
  <c r="D18" i="1" s="1"/>
  <c r="D24" i="1" s="1"/>
  <c r="D28" i="1" s="1"/>
  <c r="D34" i="1" s="1"/>
  <c r="D38" i="1" s="1"/>
  <c r="D44" i="1" s="1"/>
  <c r="D47" i="1" s="1"/>
  <c r="D53" i="1" s="1"/>
  <c r="D57" i="1" s="1"/>
  <c r="D63" i="1" s="1"/>
  <c r="D67" i="1" s="1"/>
  <c r="D73" i="1" s="1"/>
  <c r="D77" i="1" s="1"/>
  <c r="D104" i="1"/>
  <c r="D11" i="1"/>
  <c r="N31" i="1"/>
  <c r="N33" i="1"/>
  <c r="E21" i="1"/>
  <c r="E23" i="1"/>
  <c r="E24" i="1" s="1"/>
  <c r="E28" i="1" s="1"/>
  <c r="G33" i="1" l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J38" i="1" l="1"/>
  <c r="J40" i="1" s="1"/>
  <c r="M34" i="1"/>
  <c r="M38" i="1" s="1"/>
  <c r="J43" i="1" l="1"/>
  <c r="J122" i="1"/>
  <c r="J41" i="1"/>
  <c r="G43" i="1" l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K128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Q93" i="1" s="1"/>
  <c r="F43" i="1"/>
  <c r="F44" i="1" s="1"/>
  <c r="F47" i="1" s="1"/>
  <c r="N43" i="1"/>
  <c r="N44" i="1" s="1"/>
  <c r="N47" i="1" s="1"/>
  <c r="J44" i="1"/>
  <c r="J47" i="1" s="1"/>
  <c r="K52" i="1" l="1"/>
  <c r="K50" i="1"/>
  <c r="I44" i="1"/>
  <c r="I47" i="1" s="1"/>
  <c r="N52" i="1" l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J93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P93" i="1" s="1"/>
  <c r="O52" i="1"/>
  <c r="O53" i="1" s="1"/>
  <c r="O57" i="1" s="1"/>
  <c r="O63" i="1" s="1"/>
  <c r="O67" i="1" s="1"/>
  <c r="O73" i="1" s="1"/>
  <c r="O77" i="1" s="1"/>
  <c r="O83" i="1" s="1"/>
  <c r="O87" i="1" s="1"/>
  <c r="O93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K93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E93" i="1" s="1"/>
  <c r="F52" i="1"/>
  <c r="F53" i="1" s="1"/>
  <c r="F57" i="1" s="1"/>
  <c r="I59" i="1" l="1"/>
  <c r="I134" i="1" s="1"/>
  <c r="I62" i="1" l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L93" i="1" s="1"/>
  <c r="G62" i="1"/>
  <c r="G63" i="1" s="1"/>
  <c r="G67" i="1" s="1"/>
  <c r="G73" i="1" s="1"/>
  <c r="G77" i="1" s="1"/>
  <c r="I63" i="1"/>
  <c r="I67" i="1" s="1"/>
  <c r="F79" i="1" l="1"/>
  <c r="F146" i="1" s="1"/>
  <c r="M69" i="1"/>
  <c r="M140" i="1" s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N93" i="1" s="1"/>
  <c r="I72" i="1"/>
  <c r="I73" i="1" s="1"/>
  <c r="I77" i="1" s="1"/>
  <c r="M73" i="1"/>
  <c r="M77" i="1" s="1"/>
  <c r="M83" i="1" s="1"/>
  <c r="M87" i="1" s="1"/>
  <c r="M93" i="1" s="1"/>
  <c r="D82" i="1"/>
  <c r="D83" i="1" s="1"/>
  <c r="D87" i="1" s="1"/>
  <c r="D93" i="1" s="1"/>
  <c r="G82" i="1"/>
  <c r="G83" i="1" s="1"/>
  <c r="G87" i="1" s="1"/>
  <c r="G93" i="1" s="1"/>
  <c r="H82" i="1"/>
  <c r="I82" i="1"/>
  <c r="F83" i="1"/>
  <c r="F87" i="1" s="1"/>
  <c r="F93" i="1" s="1"/>
  <c r="I83" i="1" l="1"/>
  <c r="I87" i="1" s="1"/>
  <c r="H83" i="1"/>
  <c r="H87" i="1" s="1"/>
  <c r="H89" i="1" s="1"/>
  <c r="H152" i="1" s="1"/>
  <c r="H90" i="1" l="1"/>
  <c r="H92" i="1"/>
  <c r="H93" i="1" l="1"/>
  <c r="I92" i="1"/>
  <c r="I93" i="1" s="1"/>
</calcChain>
</file>

<file path=xl/sharedStrings.xml><?xml version="1.0" encoding="utf-8"?>
<sst xmlns="http://schemas.openxmlformats.org/spreadsheetml/2006/main" count="304" uniqueCount="43">
  <si>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</si>
  <si>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</si>
  <si>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</si>
  <si>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</si>
  <si>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</si>
  <si>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</si>
  <si>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</si>
  <si>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</si>
  <si>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</si>
  <si>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</si>
  <si>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</si>
  <si>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</si>
  <si>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</si>
  <si>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</si>
  <si>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</si>
  <si>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</si>
  <si>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</si>
  <si>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</si>
  <si>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</si>
  <si>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</si>
  <si>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</si>
  <si>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</si>
  <si>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</si>
  <si>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</si>
  <si>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</si>
  <si>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</si>
  <si>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</si>
  <si>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</si>
  <si>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</si>
  <si>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</si>
  <si>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</si>
  <si>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</si>
  <si>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</si>
  <si>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</si>
  <si>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</si>
  <si>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</si>
  <si>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Correction factors are Highlighted:</t>
  </si>
  <si>
    <t xml:space="preserve">Strandardized Patterns are Highlighted: </t>
  </si>
  <si>
    <t>Unit Test 10 Manual SLS:</t>
  </si>
  <si>
    <t xml:space="preserve">Implicit SLS Concentration to be added: </t>
  </si>
  <si>
    <t>Performing SLS Implicit:</t>
  </si>
  <si>
    <t>SLS Implicit Concentration</t>
  </si>
  <si>
    <t>Final Calculated Molecule Concentration: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</si>
</sst>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16" fillId="0" borderId="0" xfId="0" applyFont="1" applyFill="1" applyBorder="1"/>
    <xf numFmtId="0" fontId="0" fillId="36" borderId="0" xfId="0" applyFill="1"/>
    <xf numFmtId="0" fontId="18" fillId="0" borderId="0" xfId="0" applyFont="1"/>
    <xf numFmtId="0" fontId="0" fillId="37" borderId="10" xfId="0" applyFill="1" applyBorder="1"/>
    <xf numFmtId="0" fontId="0" fillId="38" borderId="0" xfId="0" applyFill="1"/>
    <xf numFmtId="0" fontId="0" fillId="38" borderId="1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52"/>
  <sheetViews>
    <sheetView tabSelected="1" topLeftCell="A115" zoomScale="115" zoomScaleNormal="115" workbookViewId="0">
      <selection activeCell="S127" sqref="S127"/>
    </sheetView>
  </sheetViews>
  <sheetFormatPr defaultRowHeight="15" x14ac:dyDescent="0.25"/>
  <cols>
    <col min="2" max="2" width="23.2851562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5" t="s">
        <v>38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3"/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12.380758175200878</v>
      </c>
    </row>
    <row r="9" spans="1:22" x14ac:dyDescent="0.25">
      <c r="B9" t="s">
        <v>18</v>
      </c>
      <c r="C9" s="1"/>
      <c r="D9" s="2">
        <f>U16</f>
        <v>0.55856235858755843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14.048142618903105</v>
      </c>
    </row>
    <row r="10" spans="1:22" x14ac:dyDescent="0.25">
      <c r="B10" t="s">
        <v>19</v>
      </c>
      <c r="C10" s="1"/>
      <c r="D10" s="1">
        <f>D8*D9</f>
        <v>0.88221070458630602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4.8891055066059943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1.187026897776684</v>
      </c>
    </row>
    <row r="12" spans="1:22" x14ac:dyDescent="0.25">
      <c r="B12" t="s">
        <v>21</v>
      </c>
      <c r="C12" s="1"/>
      <c r="D12" s="14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1.4227214338619145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2.3997499909604523</v>
      </c>
    </row>
    <row r="14" spans="1:22" x14ac:dyDescent="0.25">
      <c r="B14" t="s">
        <v>23</v>
      </c>
      <c r="C14" s="1"/>
      <c r="D14" s="1">
        <f t="shared" ref="D14:Q14" si="0">D8-D13</f>
        <v>0</v>
      </c>
      <c r="E14" s="1">
        <f t="shared" si="0"/>
        <v>0.18166199999999999</v>
      </c>
      <c r="F14" s="1">
        <f t="shared" si="0"/>
        <v>0.166435</v>
      </c>
      <c r="G14" s="1">
        <f t="shared" si="0"/>
        <v>0.13122700000000001</v>
      </c>
      <c r="H14" s="1">
        <f t="shared" si="0"/>
        <v>3.8631890000000002</v>
      </c>
      <c r="I14" s="1">
        <f t="shared" si="0"/>
        <v>0.25121500000000002</v>
      </c>
      <c r="J14" s="1">
        <f t="shared" si="0"/>
        <v>6.1466E-2</v>
      </c>
      <c r="K14" s="1">
        <f t="shared" si="0"/>
        <v>3.5978000000000003E-2</v>
      </c>
      <c r="L14" s="1">
        <f t="shared" si="0"/>
        <v>4.8861000000000002E-2</v>
      </c>
      <c r="M14" s="1">
        <f t="shared" si="0"/>
        <v>1.173705</v>
      </c>
      <c r="N14" s="1">
        <f t="shared" si="0"/>
        <v>3.4122E-2</v>
      </c>
      <c r="O14" s="1">
        <f t="shared" si="0"/>
        <v>1.4425E-2</v>
      </c>
      <c r="P14" s="1">
        <f t="shared" si="0"/>
        <v>-2.0010000000000002E-3</v>
      </c>
      <c r="Q14" s="1">
        <f t="shared" si="0"/>
        <v>9.9500000000000001E-4</v>
      </c>
      <c r="S14" s="5" t="s">
        <v>33</v>
      </c>
      <c r="T14" s="6">
        <v>26</v>
      </c>
      <c r="U14" s="8">
        <v>3.8894768008651894</v>
      </c>
    </row>
    <row r="15" spans="1:22" x14ac:dyDescent="0.25">
      <c r="S15" s="5" t="s">
        <v>34</v>
      </c>
      <c r="T15" s="6">
        <v>28</v>
      </c>
      <c r="U15" s="8">
        <v>1.0678133917468022</v>
      </c>
    </row>
    <row r="16" spans="1:22" x14ac:dyDescent="0.25">
      <c r="S16" s="9" t="s">
        <v>16</v>
      </c>
      <c r="T16" s="10">
        <v>2</v>
      </c>
      <c r="U16" s="11">
        <v>0.55856235858755843</v>
      </c>
    </row>
    <row r="17" spans="1:21" x14ac:dyDescent="0.25">
      <c r="C17" s="1" t="str">
        <f t="shared" ref="C17:Q17" si="1">C7</f>
        <v>Time</v>
      </c>
      <c r="D17" s="1" t="str">
        <f t="shared" si="1"/>
        <v>m2</v>
      </c>
      <c r="E17" s="1" t="str">
        <f t="shared" si="1"/>
        <v>m18</v>
      </c>
      <c r="F17" s="1" t="str">
        <f t="shared" si="1"/>
        <v>m26</v>
      </c>
      <c r="G17" s="1" t="str">
        <f t="shared" si="1"/>
        <v>m27</v>
      </c>
      <c r="H17" s="1" t="str">
        <f t="shared" si="1"/>
        <v>m28</v>
      </c>
      <c r="I17" s="1" t="str">
        <f t="shared" si="1"/>
        <v>m29</v>
      </c>
      <c r="J17" s="1" t="str">
        <f t="shared" si="1"/>
        <v>m31</v>
      </c>
      <c r="K17" s="1" t="str">
        <f t="shared" si="1"/>
        <v>m39</v>
      </c>
      <c r="L17" s="1" t="str">
        <f t="shared" si="1"/>
        <v>m41</v>
      </c>
      <c r="M17" s="1" t="str">
        <f t="shared" si="1"/>
        <v>m44</v>
      </c>
      <c r="N17" s="1" t="str">
        <f t="shared" si="1"/>
        <v>m45</v>
      </c>
      <c r="O17" s="1" t="str">
        <f t="shared" si="1"/>
        <v>m56</v>
      </c>
      <c r="P17" s="1" t="str">
        <f t="shared" si="1"/>
        <v>m57</v>
      </c>
      <c r="Q17" s="1" t="str">
        <f t="shared" si="1"/>
        <v>m70</v>
      </c>
    </row>
    <row r="18" spans="1:21" x14ac:dyDescent="0.25">
      <c r="A18" t="s">
        <v>24</v>
      </c>
      <c r="B18" t="str">
        <f t="shared" ref="B18:B24" si="2">B8</f>
        <v>Remaining Signals</v>
      </c>
      <c r="C18" s="1">
        <v>176.84809999999999</v>
      </c>
      <c r="D18" s="1">
        <f>D14</f>
        <v>0</v>
      </c>
      <c r="E18" s="1">
        <f t="shared" ref="E18:Q18" si="3">E14</f>
        <v>0.18166199999999999</v>
      </c>
      <c r="F18" s="1">
        <f t="shared" si="3"/>
        <v>0.166435</v>
      </c>
      <c r="G18" s="1">
        <f t="shared" si="3"/>
        <v>0.13122700000000001</v>
      </c>
      <c r="H18" s="1">
        <f t="shared" si="3"/>
        <v>3.8631890000000002</v>
      </c>
      <c r="I18" s="1">
        <f t="shared" si="3"/>
        <v>0.25121500000000002</v>
      </c>
      <c r="J18" s="1">
        <f t="shared" si="3"/>
        <v>6.1466E-2</v>
      </c>
      <c r="K18" s="1">
        <f t="shared" si="3"/>
        <v>3.5978000000000003E-2</v>
      </c>
      <c r="L18" s="1">
        <f t="shared" si="3"/>
        <v>4.8861000000000002E-2</v>
      </c>
      <c r="M18" s="1">
        <f t="shared" si="3"/>
        <v>1.173705</v>
      </c>
      <c r="N18" s="1">
        <f t="shared" si="3"/>
        <v>3.4122E-2</v>
      </c>
      <c r="O18" s="1">
        <f t="shared" si="3"/>
        <v>1.4425E-2</v>
      </c>
      <c r="P18" s="1">
        <f t="shared" si="3"/>
        <v>-2.0010000000000002E-3</v>
      </c>
      <c r="Q18" s="1">
        <f t="shared" si="3"/>
        <v>9.9500000000000001E-4</v>
      </c>
      <c r="S18" t="s">
        <v>36</v>
      </c>
      <c r="U18" s="3"/>
    </row>
    <row r="19" spans="1:21" x14ac:dyDescent="0.25">
      <c r="B19" t="str">
        <f t="shared" si="2"/>
        <v>Correction factors</v>
      </c>
      <c r="C19" s="1"/>
      <c r="D19" s="1"/>
      <c r="E19" s="3">
        <f>U11</f>
        <v>1.187026897776684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2"/>
        <v>Concentrations</v>
      </c>
      <c r="C20" s="1"/>
      <c r="D20" s="1"/>
      <c r="E20" s="1">
        <f>E18*E19</f>
        <v>0.21563768030390795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37</v>
      </c>
      <c r="U20" s="14"/>
    </row>
    <row r="21" spans="1:21" x14ac:dyDescent="0.25">
      <c r="B21" t="str">
        <f t="shared" si="2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2"/>
        <v>Standardized pattern</v>
      </c>
      <c r="C22" s="1"/>
      <c r="D22" s="1"/>
      <c r="E22" s="14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1" x14ac:dyDescent="0.25">
      <c r="B23" t="str">
        <f t="shared" si="2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2"/>
        <v>After subtraction</v>
      </c>
      <c r="C24" s="1"/>
      <c r="D24" s="1">
        <f t="shared" ref="D24:Q24" si="4">D18-D23</f>
        <v>0</v>
      </c>
      <c r="E24" s="1">
        <f>E18-E23</f>
        <v>0</v>
      </c>
      <c r="F24" s="1">
        <f t="shared" si="4"/>
        <v>0.166435</v>
      </c>
      <c r="G24" s="1">
        <f t="shared" si="4"/>
        <v>0.13122700000000001</v>
      </c>
      <c r="H24" s="1">
        <f t="shared" si="4"/>
        <v>3.8631890000000002</v>
      </c>
      <c r="I24" s="1">
        <f t="shared" si="4"/>
        <v>0.25121500000000002</v>
      </c>
      <c r="J24" s="1">
        <f t="shared" si="4"/>
        <v>6.1466E-2</v>
      </c>
      <c r="K24" s="1">
        <f t="shared" si="4"/>
        <v>3.5978000000000003E-2</v>
      </c>
      <c r="L24" s="1">
        <f t="shared" si="4"/>
        <v>4.8861000000000002E-2</v>
      </c>
      <c r="M24" s="1">
        <f t="shared" si="4"/>
        <v>1.173705</v>
      </c>
      <c r="N24" s="1">
        <f t="shared" si="4"/>
        <v>3.4122E-2</v>
      </c>
      <c r="O24" s="1">
        <f t="shared" si="4"/>
        <v>1.4425E-2</v>
      </c>
      <c r="P24" s="1">
        <f t="shared" si="4"/>
        <v>-2.0010000000000002E-3</v>
      </c>
      <c r="Q24" s="1">
        <f t="shared" si="4"/>
        <v>9.9500000000000001E-4</v>
      </c>
    </row>
    <row r="27" spans="1:21" x14ac:dyDescent="0.25">
      <c r="C27" s="1" t="str">
        <f t="shared" ref="C27:Q27" si="5">C17</f>
        <v>Time</v>
      </c>
      <c r="D27" s="1" t="str">
        <f t="shared" si="5"/>
        <v>m2</v>
      </c>
      <c r="E27" s="1" t="str">
        <f t="shared" si="5"/>
        <v>m18</v>
      </c>
      <c r="F27" s="1" t="str">
        <f t="shared" si="5"/>
        <v>m26</v>
      </c>
      <c r="G27" s="1" t="str">
        <f t="shared" si="5"/>
        <v>m27</v>
      </c>
      <c r="H27" s="1" t="str">
        <f t="shared" si="5"/>
        <v>m28</v>
      </c>
      <c r="I27" s="1" t="str">
        <f t="shared" si="5"/>
        <v>m29</v>
      </c>
      <c r="J27" s="1" t="str">
        <f t="shared" si="5"/>
        <v>m31</v>
      </c>
      <c r="K27" s="1" t="str">
        <f t="shared" si="5"/>
        <v>m39</v>
      </c>
      <c r="L27" s="1" t="str">
        <f t="shared" si="5"/>
        <v>m41</v>
      </c>
      <c r="M27" s="1" t="str">
        <f t="shared" si="5"/>
        <v>m44</v>
      </c>
      <c r="N27" s="1" t="str">
        <f t="shared" si="5"/>
        <v>m45</v>
      </c>
      <c r="O27" s="1" t="str">
        <f t="shared" si="5"/>
        <v>m56</v>
      </c>
      <c r="P27" s="1" t="str">
        <f t="shared" si="5"/>
        <v>m57</v>
      </c>
      <c r="Q27" s="1" t="str">
        <f t="shared" si="5"/>
        <v>m70</v>
      </c>
    </row>
    <row r="28" spans="1:21" x14ac:dyDescent="0.25">
      <c r="A28" t="s">
        <v>25</v>
      </c>
      <c r="B28" t="str">
        <f t="shared" ref="B28:B34" si="6">B18</f>
        <v>Remaining Signals</v>
      </c>
      <c r="C28" s="1">
        <v>176.84809999999999</v>
      </c>
      <c r="D28" s="1">
        <f>D24</f>
        <v>0</v>
      </c>
      <c r="E28" s="1">
        <f t="shared" ref="E28:Q28" si="7">E24</f>
        <v>0</v>
      </c>
      <c r="F28" s="1">
        <f t="shared" si="7"/>
        <v>0.166435</v>
      </c>
      <c r="G28" s="1">
        <f t="shared" si="7"/>
        <v>0.13122700000000001</v>
      </c>
      <c r="H28" s="1">
        <f t="shared" si="7"/>
        <v>3.8631890000000002</v>
      </c>
      <c r="I28" s="1">
        <f t="shared" si="7"/>
        <v>0.25121500000000002</v>
      </c>
      <c r="J28" s="1">
        <f t="shared" si="7"/>
        <v>6.1466E-2</v>
      </c>
      <c r="K28" s="1">
        <f t="shared" si="7"/>
        <v>3.5978000000000003E-2</v>
      </c>
      <c r="L28" s="1">
        <f t="shared" si="7"/>
        <v>4.8861000000000002E-2</v>
      </c>
      <c r="M28" s="1">
        <f t="shared" si="7"/>
        <v>1.173705</v>
      </c>
      <c r="N28" s="1">
        <f t="shared" si="7"/>
        <v>3.4122E-2</v>
      </c>
      <c r="O28" s="1">
        <f t="shared" si="7"/>
        <v>1.4425E-2</v>
      </c>
      <c r="P28" s="1">
        <f t="shared" si="7"/>
        <v>-2.0010000000000002E-3</v>
      </c>
      <c r="Q28" s="1">
        <f t="shared" si="7"/>
        <v>9.9500000000000001E-4</v>
      </c>
    </row>
    <row r="29" spans="1:21" x14ac:dyDescent="0.25">
      <c r="B29" t="str">
        <f t="shared" si="6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4.8891055066059943</v>
      </c>
      <c r="O29" s="1"/>
      <c r="P29" s="1"/>
      <c r="Q29" s="1"/>
    </row>
    <row r="30" spans="1:21" x14ac:dyDescent="0.25">
      <c r="B30" t="str">
        <f t="shared" si="6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0.16682605809640974</v>
      </c>
      <c r="O30" s="1"/>
      <c r="P30" s="1"/>
      <c r="Q30" s="1"/>
    </row>
    <row r="31" spans="1:21" x14ac:dyDescent="0.25">
      <c r="B31" t="str">
        <f t="shared" si="6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6"/>
        <v>Standardized pattern</v>
      </c>
      <c r="C32" s="1"/>
      <c r="D32" s="1"/>
      <c r="E32" s="14">
        <v>0.67593182299999999</v>
      </c>
      <c r="F32" s="14">
        <v>10.61767423</v>
      </c>
      <c r="G32" s="14">
        <v>23.78485908</v>
      </c>
      <c r="H32" s="14">
        <v>3.60619355</v>
      </c>
      <c r="I32" s="14">
        <v>30.736730099999999</v>
      </c>
      <c r="J32" s="14">
        <v>100</v>
      </c>
      <c r="K32" s="1"/>
      <c r="L32" s="14">
        <v>1.209212575</v>
      </c>
      <c r="M32" s="14">
        <v>0.608706105</v>
      </c>
      <c r="N32" s="14">
        <v>43.762209859999999</v>
      </c>
      <c r="O32" s="1"/>
      <c r="P32" s="1"/>
      <c r="Q32" s="1"/>
    </row>
    <row r="33" spans="1:17" x14ac:dyDescent="0.25">
      <c r="B33" t="str">
        <f t="shared" si="6"/>
        <v>Signal to subtract</v>
      </c>
      <c r="C33" s="1"/>
      <c r="D33" s="1"/>
      <c r="E33" s="1">
        <f t="shared" ref="E33:J33" si="8">(E32*$N$33)/$N$32</f>
        <v>5.2703338652665562E-4</v>
      </c>
      <c r="F33" s="1">
        <f t="shared" si="8"/>
        <v>8.2787473766769235E-3</v>
      </c>
      <c r="G33" s="1">
        <f t="shared" si="8"/>
        <v>1.8545383428398926E-2</v>
      </c>
      <c r="H33" s="1">
        <f t="shared" si="8"/>
        <v>2.8117989632322465E-3</v>
      </c>
      <c r="I33" s="1">
        <f t="shared" si="8"/>
        <v>2.3965853365893075E-2</v>
      </c>
      <c r="J33" s="1">
        <f t="shared" si="8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6"/>
        <v>After subtraction</v>
      </c>
      <c r="C34" s="1"/>
      <c r="D34" s="1">
        <f t="shared" ref="D34:Q34" si="9">D28-D33</f>
        <v>0</v>
      </c>
      <c r="E34" s="1">
        <f t="shared" si="9"/>
        <v>-5.2703338652665562E-4</v>
      </c>
      <c r="F34" s="1">
        <f t="shared" si="9"/>
        <v>0.15815625262332308</v>
      </c>
      <c r="G34" s="1">
        <f t="shared" si="9"/>
        <v>0.11268161657160108</v>
      </c>
      <c r="H34" s="1">
        <f t="shared" si="9"/>
        <v>3.8603772010367678</v>
      </c>
      <c r="I34" s="1">
        <f t="shared" si="9"/>
        <v>0.22724914663410695</v>
      </c>
      <c r="J34" s="1">
        <f>J28-J33</f>
        <v>-1.6505382407698187E-2</v>
      </c>
      <c r="K34" s="1">
        <f t="shared" si="9"/>
        <v>3.5978000000000003E-2</v>
      </c>
      <c r="L34" s="1">
        <f t="shared" si="9"/>
        <v>4.791816023902478E-2</v>
      </c>
      <c r="M34" s="1">
        <f t="shared" si="9"/>
        <v>1.1732303834351314</v>
      </c>
      <c r="N34" s="1">
        <f t="shared" si="9"/>
        <v>0</v>
      </c>
      <c r="O34" s="1">
        <f t="shared" si="9"/>
        <v>1.4425E-2</v>
      </c>
      <c r="P34" s="1">
        <f t="shared" si="9"/>
        <v>-2.0010000000000002E-3</v>
      </c>
      <c r="Q34" s="1">
        <f t="shared" si="9"/>
        <v>9.9500000000000001E-4</v>
      </c>
    </row>
    <row r="37" spans="1:17" x14ac:dyDescent="0.25">
      <c r="C37" s="1" t="str">
        <f t="shared" ref="C37:Q37" si="10">C27</f>
        <v>Time</v>
      </c>
      <c r="D37" s="1" t="str">
        <f t="shared" si="10"/>
        <v>m2</v>
      </c>
      <c r="E37" s="1" t="str">
        <f t="shared" si="10"/>
        <v>m18</v>
      </c>
      <c r="F37" s="1" t="str">
        <f t="shared" si="10"/>
        <v>m26</v>
      </c>
      <c r="G37" s="1" t="str">
        <f t="shared" si="10"/>
        <v>m27</v>
      </c>
      <c r="H37" s="1" t="str">
        <f t="shared" si="10"/>
        <v>m28</v>
      </c>
      <c r="I37" s="1" t="str">
        <f t="shared" si="10"/>
        <v>m29</v>
      </c>
      <c r="J37" s="1" t="str">
        <f t="shared" si="10"/>
        <v>m31</v>
      </c>
      <c r="K37" s="1" t="str">
        <f t="shared" si="10"/>
        <v>m39</v>
      </c>
      <c r="L37" s="1" t="str">
        <f t="shared" si="10"/>
        <v>m41</v>
      </c>
      <c r="M37" s="1" t="str">
        <f t="shared" si="10"/>
        <v>m44</v>
      </c>
      <c r="N37" s="1" t="str">
        <f t="shared" si="10"/>
        <v>m45</v>
      </c>
      <c r="O37" s="1" t="str">
        <f t="shared" si="10"/>
        <v>m56</v>
      </c>
      <c r="P37" s="1" t="str">
        <f t="shared" si="10"/>
        <v>m57</v>
      </c>
      <c r="Q37" s="1" t="str">
        <f t="shared" si="10"/>
        <v>m70</v>
      </c>
    </row>
    <row r="38" spans="1:17" x14ac:dyDescent="0.25">
      <c r="A38" t="s">
        <v>26</v>
      </c>
      <c r="B38" t="str">
        <f t="shared" ref="B38:B44" si="11">B28</f>
        <v>Remaining Signals</v>
      </c>
      <c r="C38" s="1">
        <v>176.84809999999999</v>
      </c>
      <c r="D38" s="1">
        <f>D34</f>
        <v>0</v>
      </c>
      <c r="E38" s="1">
        <f t="shared" ref="E38:Q38" si="12">E34</f>
        <v>-5.2703338652665562E-4</v>
      </c>
      <c r="F38" s="1">
        <f t="shared" si="12"/>
        <v>0.15815625262332308</v>
      </c>
      <c r="G38" s="1">
        <f t="shared" si="12"/>
        <v>0.11268161657160108</v>
      </c>
      <c r="H38" s="1">
        <f t="shared" si="12"/>
        <v>3.8603772010367678</v>
      </c>
      <c r="I38" s="1">
        <f t="shared" si="12"/>
        <v>0.22724914663410695</v>
      </c>
      <c r="J38" s="1">
        <f t="shared" si="12"/>
        <v>-1.6505382407698187E-2</v>
      </c>
      <c r="K38" s="1">
        <f t="shared" si="12"/>
        <v>3.5978000000000003E-2</v>
      </c>
      <c r="L38" s="1">
        <f t="shared" si="12"/>
        <v>4.791816023902478E-2</v>
      </c>
      <c r="M38" s="1">
        <f t="shared" si="12"/>
        <v>1.1732303834351314</v>
      </c>
      <c r="N38" s="1">
        <f t="shared" si="12"/>
        <v>0</v>
      </c>
      <c r="O38" s="1">
        <f t="shared" si="12"/>
        <v>1.4425E-2</v>
      </c>
      <c r="P38" s="1">
        <f t="shared" si="12"/>
        <v>-2.0010000000000002E-3</v>
      </c>
      <c r="Q38" s="1">
        <f t="shared" si="12"/>
        <v>9.9500000000000001E-4</v>
      </c>
    </row>
    <row r="39" spans="1:17" x14ac:dyDescent="0.25">
      <c r="B39" t="str">
        <f t="shared" si="11"/>
        <v>Correction factors</v>
      </c>
      <c r="C39" s="1"/>
      <c r="D39" s="1"/>
      <c r="E39" s="1"/>
      <c r="F39" s="1"/>
      <c r="G39" s="1"/>
      <c r="H39" s="1"/>
      <c r="I39" s="1"/>
      <c r="J39" s="12">
        <f>U8</f>
        <v>12.380758175200878</v>
      </c>
      <c r="K39" s="1"/>
      <c r="L39" s="1"/>
      <c r="M39" s="1"/>
      <c r="N39" s="1"/>
      <c r="O39" s="1"/>
      <c r="P39" s="1"/>
      <c r="Q39" s="1"/>
    </row>
    <row r="40" spans="1:17" x14ac:dyDescent="0.25">
      <c r="B40" t="str">
        <f t="shared" si="11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-0.20434914817892608</v>
      </c>
      <c r="K40" s="1"/>
      <c r="L40" s="1"/>
      <c r="M40" s="1"/>
      <c r="N40" s="1"/>
      <c r="O40" s="1"/>
      <c r="P40" s="1"/>
      <c r="Q40" s="1"/>
    </row>
    <row r="41" spans="1:17" x14ac:dyDescent="0.25">
      <c r="B41" t="str">
        <f t="shared" si="11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1"/>
        <v>Standardized pattern</v>
      </c>
      <c r="C42" s="1"/>
      <c r="D42" s="1"/>
      <c r="E42" s="14">
        <v>1.013157519</v>
      </c>
      <c r="F42" s="14">
        <v>14.635768860000001</v>
      </c>
      <c r="G42" s="14">
        <v>54.221916810000003</v>
      </c>
      <c r="H42" s="14">
        <v>18.461720809999999</v>
      </c>
      <c r="I42" s="14">
        <v>93.41620159</v>
      </c>
      <c r="J42" s="14">
        <v>36.214665580000002</v>
      </c>
      <c r="K42" s="14">
        <v>58.973784790000003</v>
      </c>
      <c r="L42" s="14">
        <v>34.386683769999998</v>
      </c>
      <c r="M42" s="14">
        <v>11.544121840000001</v>
      </c>
      <c r="N42" s="14">
        <v>3.269790301</v>
      </c>
      <c r="O42" s="14">
        <v>0.46079427499999998</v>
      </c>
      <c r="P42" s="14">
        <v>100</v>
      </c>
      <c r="Q42" s="14">
        <v>3.2371154309999999</v>
      </c>
    </row>
    <row r="43" spans="1:17" x14ac:dyDescent="0.25">
      <c r="B43" t="str">
        <f t="shared" si="11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3">(K42*$J$43)/$J$42</f>
        <v>-2.6878195736420352E-2</v>
      </c>
      <c r="L43" s="1">
        <f t="shared" si="13"/>
        <v>-1.5672252008034109E-2</v>
      </c>
      <c r="M43" s="1">
        <f t="shared" si="13"/>
        <v>-5.2614083957049874E-3</v>
      </c>
      <c r="N43" s="1">
        <f t="shared" si="13"/>
        <v>-1.4902564595486059E-3</v>
      </c>
      <c r="O43" s="1">
        <f t="shared" si="13"/>
        <v>-2.1001397081389368E-4</v>
      </c>
      <c r="P43" s="1">
        <f t="shared" si="13"/>
        <v>-4.5576514771997471E-2</v>
      </c>
      <c r="Q43" s="1">
        <f t="shared" si="13"/>
        <v>-1.4753643925963246E-3</v>
      </c>
    </row>
    <row r="44" spans="1:17" x14ac:dyDescent="0.25">
      <c r="B44" t="str">
        <f t="shared" si="11"/>
        <v>After subtraction</v>
      </c>
      <c r="C44" s="1"/>
      <c r="D44" s="1">
        <f t="shared" ref="D44:Q44" si="14">D38-D43</f>
        <v>0</v>
      </c>
      <c r="E44" s="1">
        <f t="shared" si="14"/>
        <v>-6.5271500216017471E-5</v>
      </c>
      <c r="F44" s="1">
        <f t="shared" si="14"/>
        <v>0.16482672597979639</v>
      </c>
      <c r="G44" s="1">
        <f t="shared" si="14"/>
        <v>0.13739407649617091</v>
      </c>
      <c r="H44" s="1">
        <f t="shared" si="14"/>
        <v>3.8687914099489022</v>
      </c>
      <c r="I44" s="1">
        <f t="shared" si="14"/>
        <v>0.26982499555121225</v>
      </c>
      <c r="J44" s="1">
        <f t="shared" si="14"/>
        <v>0</v>
      </c>
      <c r="K44" s="1">
        <f t="shared" si="14"/>
        <v>6.2856195736420359E-2</v>
      </c>
      <c r="L44" s="1">
        <f t="shared" si="14"/>
        <v>6.3590412247058886E-2</v>
      </c>
      <c r="M44" s="1">
        <f t="shared" si="14"/>
        <v>1.1784917918308364</v>
      </c>
      <c r="N44" s="1">
        <f t="shared" si="14"/>
        <v>1.4902564595486059E-3</v>
      </c>
      <c r="O44" s="1">
        <f t="shared" si="14"/>
        <v>1.4635013970813893E-2</v>
      </c>
      <c r="P44" s="1">
        <f t="shared" si="14"/>
        <v>4.3575514771997469E-2</v>
      </c>
      <c r="Q44" s="1">
        <f t="shared" si="14"/>
        <v>2.4703643925963244E-3</v>
      </c>
    </row>
    <row r="46" spans="1:17" x14ac:dyDescent="0.25">
      <c r="C46" s="1" t="str">
        <f t="shared" ref="C46:Q46" si="15">C37</f>
        <v>Time</v>
      </c>
      <c r="D46" s="1" t="str">
        <f t="shared" si="15"/>
        <v>m2</v>
      </c>
      <c r="E46" s="1" t="str">
        <f t="shared" si="15"/>
        <v>m18</v>
      </c>
      <c r="F46" s="1" t="str">
        <f t="shared" si="15"/>
        <v>m26</v>
      </c>
      <c r="G46" s="1" t="str">
        <f t="shared" si="15"/>
        <v>m27</v>
      </c>
      <c r="H46" s="1" t="str">
        <f t="shared" si="15"/>
        <v>m28</v>
      </c>
      <c r="I46" s="1" t="str">
        <f t="shared" si="15"/>
        <v>m29</v>
      </c>
      <c r="J46" s="1" t="str">
        <f t="shared" si="15"/>
        <v>m31</v>
      </c>
      <c r="K46" s="1" t="str">
        <f t="shared" si="15"/>
        <v>m39</v>
      </c>
      <c r="L46" s="1" t="str">
        <f t="shared" si="15"/>
        <v>m41</v>
      </c>
      <c r="M46" s="1" t="str">
        <f t="shared" si="15"/>
        <v>m44</v>
      </c>
      <c r="N46" s="1" t="str">
        <f t="shared" si="15"/>
        <v>m45</v>
      </c>
      <c r="O46" s="1" t="str">
        <f t="shared" si="15"/>
        <v>m56</v>
      </c>
      <c r="P46" s="1" t="str">
        <f t="shared" si="15"/>
        <v>m57</v>
      </c>
      <c r="Q46" s="1" t="str">
        <f t="shared" si="15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6">E44</f>
        <v>-6.5271500216017471E-5</v>
      </c>
      <c r="F47" s="1">
        <f t="shared" si="16"/>
        <v>0.16482672597979639</v>
      </c>
      <c r="G47" s="1">
        <f t="shared" si="16"/>
        <v>0.13739407649617091</v>
      </c>
      <c r="H47" s="1">
        <f>H44</f>
        <v>3.8687914099489022</v>
      </c>
      <c r="I47" s="1">
        <f t="shared" si="16"/>
        <v>0.26982499555121225</v>
      </c>
      <c r="J47" s="1">
        <f t="shared" si="16"/>
        <v>0</v>
      </c>
      <c r="K47" s="1">
        <f t="shared" si="16"/>
        <v>6.2856195736420359E-2</v>
      </c>
      <c r="L47" s="1">
        <f t="shared" si="16"/>
        <v>6.3590412247058886E-2</v>
      </c>
      <c r="M47" s="1">
        <f t="shared" si="16"/>
        <v>1.1784917918308364</v>
      </c>
      <c r="N47" s="1">
        <f t="shared" si="16"/>
        <v>1.4902564595486059E-3</v>
      </c>
      <c r="O47" s="1">
        <f t="shared" si="16"/>
        <v>1.4635013970813893E-2</v>
      </c>
      <c r="P47" s="1">
        <f t="shared" si="16"/>
        <v>4.3575514771997469E-2</v>
      </c>
      <c r="Q47" s="1">
        <f t="shared" si="16"/>
        <v>2.4703643925963244E-3</v>
      </c>
    </row>
    <row r="48" spans="1:17" x14ac:dyDescent="0.25">
      <c r="B48" t="str">
        <f t="shared" ref="B48:B53" si="17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v>14.048142618903105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7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0.88301280218692246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7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7"/>
        <v>Standardized pattern</v>
      </c>
      <c r="C51" s="1"/>
      <c r="D51" s="1"/>
      <c r="E51" s="14">
        <v>1.2038428459999999</v>
      </c>
      <c r="F51" s="14">
        <v>5.1408711399999998</v>
      </c>
      <c r="G51" s="14">
        <v>48.29635914</v>
      </c>
      <c r="H51" s="14">
        <v>12.293452690000001</v>
      </c>
      <c r="I51" s="14">
        <v>44.718108170000001</v>
      </c>
      <c r="J51" s="14">
        <v>2.363940285</v>
      </c>
      <c r="K51" s="14">
        <v>21.424294870000001</v>
      </c>
      <c r="L51" s="14">
        <v>57.765171299999999</v>
      </c>
      <c r="M51" s="14">
        <v>100</v>
      </c>
      <c r="N51" s="14">
        <v>3.5588517070000001</v>
      </c>
      <c r="O51" s="14">
        <v>0.49809994899999999</v>
      </c>
      <c r="P51" s="14">
        <v>32.793175490000003</v>
      </c>
      <c r="Q51" s="1"/>
    </row>
    <row r="52" spans="1:17" x14ac:dyDescent="0.25">
      <c r="B52" t="str">
        <f t="shared" si="17"/>
        <v>Signal to subtract</v>
      </c>
      <c r="C52" s="1"/>
      <c r="D52" s="1"/>
      <c r="E52" s="1">
        <f t="shared" ref="E52:J52" si="18">(E51*$K$52)/$K$51</f>
        <v>3.5319240153860588E-3</v>
      </c>
      <c r="F52" s="1">
        <f t="shared" si="18"/>
        <v>1.5082671546125637E-2</v>
      </c>
      <c r="G52" s="1">
        <f t="shared" si="18"/>
        <v>0.1416954640458743</v>
      </c>
      <c r="H52" s="1">
        <f t="shared" si="18"/>
        <v>3.6067449278859902E-2</v>
      </c>
      <c r="I52" s="1">
        <f t="shared" si="18"/>
        <v>0.13119732421307634</v>
      </c>
      <c r="J52" s="1">
        <f t="shared" si="18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7"/>
        <v>After subtraction</v>
      </c>
      <c r="C53" s="1"/>
      <c r="D53" s="1">
        <f t="shared" ref="D53" si="19">D47-D52</f>
        <v>0</v>
      </c>
      <c r="E53" s="1">
        <f t="shared" ref="E53" si="20">E47-E52</f>
        <v>-3.5971955156020763E-3</v>
      </c>
      <c r="F53" s="1">
        <f t="shared" ref="F53" si="21">F47-F52</f>
        <v>0.14974405443367075</v>
      </c>
      <c r="G53" s="1">
        <f t="shared" ref="G53" si="22">G47-G52</f>
        <v>-4.3013875497033838E-3</v>
      </c>
      <c r="H53" s="1">
        <f t="shared" ref="H53" si="23">H47-H52</f>
        <v>3.8327239606700423</v>
      </c>
      <c r="I53" s="1">
        <f t="shared" ref="I53" si="24">I47-I52</f>
        <v>0.13862767133813592</v>
      </c>
      <c r="J53" s="1">
        <f t="shared" ref="J53" si="25">J47-J52</f>
        <v>-6.9355044898693242E-3</v>
      </c>
      <c r="K53" s="1">
        <f t="shared" ref="K53" si="26">K47-K52</f>
        <v>0</v>
      </c>
      <c r="L53" s="1">
        <f t="shared" ref="L53" si="27">L47-L52</f>
        <v>-0.10588535981510241</v>
      </c>
      <c r="M53" s="1">
        <f t="shared" ref="M53" si="28">M47-M52</f>
        <v>0.88510432625577751</v>
      </c>
      <c r="N53" s="1">
        <f t="shared" ref="N53" si="29">N47-N52</f>
        <v>-8.9509683671934147E-3</v>
      </c>
      <c r="O53" s="1">
        <f t="shared" ref="O53" si="30">O47-O52</f>
        <v>1.3173651154412132E-2</v>
      </c>
      <c r="P53" s="1">
        <f t="shared" ref="P53" si="31">P47-P52</f>
        <v>-5.2635551679694935E-2</v>
      </c>
      <c r="Q53" s="1">
        <f t="shared" ref="Q53" si="32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3">B47</f>
        <v>Remaining Signals</v>
      </c>
      <c r="C57" s="1">
        <v>176.84809999999999</v>
      </c>
      <c r="D57" s="1">
        <f>D53</f>
        <v>0</v>
      </c>
      <c r="E57" s="1">
        <f t="shared" ref="E57:Q57" si="34">E53</f>
        <v>-3.5971955156020763E-3</v>
      </c>
      <c r="F57" s="1">
        <f t="shared" si="34"/>
        <v>0.14974405443367075</v>
      </c>
      <c r="G57" s="1">
        <f t="shared" si="34"/>
        <v>-4.3013875497033838E-3</v>
      </c>
      <c r="H57" s="1">
        <f t="shared" si="34"/>
        <v>3.8327239606700423</v>
      </c>
      <c r="I57" s="1">
        <f t="shared" si="34"/>
        <v>0.13862767133813592</v>
      </c>
      <c r="J57" s="1">
        <f t="shared" si="34"/>
        <v>-6.9355044898693242E-3</v>
      </c>
      <c r="K57" s="1">
        <f t="shared" si="34"/>
        <v>0</v>
      </c>
      <c r="L57" s="1">
        <f t="shared" si="34"/>
        <v>-0.10588535981510241</v>
      </c>
      <c r="M57" s="1">
        <f t="shared" si="34"/>
        <v>0.88510432625577751</v>
      </c>
      <c r="N57" s="1">
        <f t="shared" si="34"/>
        <v>-8.9509683671934147E-3</v>
      </c>
      <c r="O57" s="1">
        <f t="shared" si="34"/>
        <v>1.3173651154412132E-2</v>
      </c>
      <c r="P57" s="1">
        <f t="shared" si="34"/>
        <v>-5.2635551679694935E-2</v>
      </c>
      <c r="Q57" s="1">
        <f t="shared" si="34"/>
        <v>2.4703643925963244E-3</v>
      </c>
    </row>
    <row r="58" spans="1:17" x14ac:dyDescent="0.25">
      <c r="B58" t="str">
        <f t="shared" si="33"/>
        <v>Correction factors</v>
      </c>
      <c r="C58" s="1"/>
      <c r="D58" s="1"/>
      <c r="E58" s="1"/>
      <c r="F58" s="1"/>
      <c r="G58" s="1"/>
      <c r="H58" s="1"/>
      <c r="I58" s="3">
        <f>U13</f>
        <v>2.3997499909604523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3"/>
        <v>Concentrations</v>
      </c>
      <c r="C59" s="1"/>
      <c r="D59" s="1"/>
      <c r="E59" s="1"/>
      <c r="F59" s="1"/>
      <c r="G59" s="1"/>
      <c r="H59" s="1"/>
      <c r="I59" s="1">
        <f>I58*I57</f>
        <v>0.33267175304056024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3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3"/>
        <v>Standardized pattern</v>
      </c>
      <c r="C61" s="1"/>
      <c r="D61" s="1"/>
      <c r="E61" s="1"/>
      <c r="F61" s="14">
        <v>10.70107011</v>
      </c>
      <c r="G61" s="14">
        <v>7.7407740770000002</v>
      </c>
      <c r="H61" s="14">
        <v>61.036103609999998</v>
      </c>
      <c r="I61" s="14">
        <v>100</v>
      </c>
      <c r="J61" s="1"/>
      <c r="K61" s="1"/>
      <c r="L61" s="14">
        <v>5.460546055</v>
      </c>
      <c r="M61" s="14">
        <v>99.989998999999997</v>
      </c>
      <c r="N61" s="1"/>
      <c r="O61" s="1"/>
      <c r="P61" s="1"/>
      <c r="Q61" s="1"/>
    </row>
    <row r="62" spans="1:17" x14ac:dyDescent="0.25">
      <c r="B62" t="str">
        <f t="shared" si="33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3"/>
        <v>After subtraction</v>
      </c>
      <c r="C63" s="1"/>
      <c r="D63" s="1">
        <f t="shared" ref="D63:Q63" si="35">D57-D62</f>
        <v>0</v>
      </c>
      <c r="E63" s="1">
        <f t="shared" si="35"/>
        <v>-3.5971955156020763E-3</v>
      </c>
      <c r="F63" s="1">
        <f t="shared" si="35"/>
        <v>0.13490941013191646</v>
      </c>
      <c r="G63" s="1">
        <f t="shared" si="35"/>
        <v>-1.5032242396194568E-2</v>
      </c>
      <c r="H63" s="1">
        <f t="shared" si="35"/>
        <v>3.7481110315599673</v>
      </c>
      <c r="I63" s="1">
        <f t="shared" si="35"/>
        <v>0</v>
      </c>
      <c r="J63" s="1">
        <f t="shared" si="35"/>
        <v>-6.9355044898693242E-3</v>
      </c>
      <c r="K63" s="1">
        <f t="shared" si="35"/>
        <v>0</v>
      </c>
      <c r="L63" s="1">
        <f t="shared" si="35"/>
        <v>-0.11345518765349535</v>
      </c>
      <c r="M63" s="1">
        <f t="shared" si="35"/>
        <v>0.74649051907105213</v>
      </c>
      <c r="N63" s="1">
        <f t="shared" si="35"/>
        <v>-8.9509683671934147E-3</v>
      </c>
      <c r="O63" s="1">
        <f t="shared" si="35"/>
        <v>1.3173651154412132E-2</v>
      </c>
      <c r="P63" s="1">
        <f t="shared" si="35"/>
        <v>-5.2635551679694935E-2</v>
      </c>
      <c r="Q63" s="1">
        <f t="shared" si="35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6">E63</f>
        <v>-3.5971955156020763E-3</v>
      </c>
      <c r="F67" s="1">
        <f t="shared" si="36"/>
        <v>0.13490941013191646</v>
      </c>
      <c r="G67" s="1">
        <f t="shared" si="36"/>
        <v>-1.5032242396194568E-2</v>
      </c>
      <c r="H67" s="1">
        <f t="shared" si="36"/>
        <v>3.7481110315599673</v>
      </c>
      <c r="I67" s="1">
        <f t="shared" si="36"/>
        <v>0</v>
      </c>
      <c r="J67" s="1">
        <f t="shared" si="36"/>
        <v>-6.9355044898693242E-3</v>
      </c>
      <c r="K67" s="1">
        <f t="shared" si="36"/>
        <v>0</v>
      </c>
      <c r="L67" s="1">
        <f t="shared" si="36"/>
        <v>-0.11345518765349535</v>
      </c>
      <c r="M67" s="1">
        <f t="shared" si="36"/>
        <v>0.74649051907105213</v>
      </c>
      <c r="N67" s="1">
        <f t="shared" si="36"/>
        <v>-8.9509683671934147E-3</v>
      </c>
      <c r="O67" s="1">
        <f t="shared" si="36"/>
        <v>1.3173651154412132E-2</v>
      </c>
      <c r="P67" s="1">
        <f t="shared" si="36"/>
        <v>-5.2635551679694935E-2</v>
      </c>
      <c r="Q67" s="1">
        <f t="shared" si="36"/>
        <v>2.4703643925963244E-3</v>
      </c>
    </row>
    <row r="68" spans="1:17" x14ac:dyDescent="0.25">
      <c r="B68" t="str">
        <f t="shared" ref="B68:B73" si="37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f>U12</f>
        <v>1.4227214338619145</v>
      </c>
      <c r="N68" s="1"/>
      <c r="O68" s="1"/>
      <c r="P68" s="1"/>
      <c r="Q68" s="1"/>
    </row>
    <row r="69" spans="1:17" x14ac:dyDescent="0.25">
      <c r="B69" t="str">
        <f t="shared" si="37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1.0620480616570922</v>
      </c>
      <c r="N69" s="1"/>
      <c r="O69" s="1"/>
      <c r="P69" s="1"/>
      <c r="Q69" s="1"/>
    </row>
    <row r="70" spans="1:17" x14ac:dyDescent="0.25">
      <c r="B70" t="str">
        <f t="shared" si="37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0.74649051907105213</v>
      </c>
      <c r="N70" s="1"/>
      <c r="O70" s="1"/>
      <c r="P70" s="1"/>
      <c r="Q70" s="1"/>
    </row>
    <row r="71" spans="1:17" x14ac:dyDescent="0.25">
      <c r="B71" t="str">
        <f t="shared" si="37"/>
        <v>Standardized pattern</v>
      </c>
      <c r="C71" s="1"/>
      <c r="D71" s="1"/>
      <c r="E71" s="1"/>
      <c r="F71" s="1"/>
      <c r="G71" s="1"/>
      <c r="H71" s="14">
        <v>11.96170444</v>
      </c>
      <c r="I71" s="14">
        <v>0.120117823</v>
      </c>
      <c r="J71" s="1"/>
      <c r="K71" s="1"/>
      <c r="L71" s="1"/>
      <c r="M71" s="14">
        <v>100</v>
      </c>
      <c r="N71" s="14">
        <v>1.1897390640000001</v>
      </c>
      <c r="O71" s="1"/>
      <c r="P71" s="1"/>
      <c r="Q71" s="1"/>
    </row>
    <row r="72" spans="1:17" x14ac:dyDescent="0.25">
      <c r="B72" t="str">
        <f t="shared" si="37"/>
        <v>Signal to subtract</v>
      </c>
      <c r="C72" s="1"/>
      <c r="D72" s="1"/>
      <c r="E72" s="1"/>
      <c r="F72" s="1"/>
      <c r="G72" s="1"/>
      <c r="H72" s="1">
        <f>(H71*$M$72)/$M$71</f>
        <v>8.9292989563901096E-2</v>
      </c>
      <c r="I72" s="1">
        <f>(I71*$M$72)/$M$71</f>
        <v>8.9666816040954761E-4</v>
      </c>
      <c r="J72" s="1"/>
      <c r="K72" s="1"/>
      <c r="L72" s="1"/>
      <c r="M72" s="1">
        <f>M69/M68</f>
        <v>0.74649051907105213</v>
      </c>
      <c r="N72" s="1">
        <f>(N71*$M$72)/$M$71</f>
        <v>8.8812893144446774E-3</v>
      </c>
      <c r="O72" s="1"/>
      <c r="P72" s="1"/>
      <c r="Q72" s="1"/>
    </row>
    <row r="73" spans="1:17" x14ac:dyDescent="0.25">
      <c r="B73" t="str">
        <f t="shared" si="37"/>
        <v>After subtraction</v>
      </c>
      <c r="C73" s="1"/>
      <c r="D73" s="1">
        <f t="shared" ref="D73:Q73" si="38">D67-D72</f>
        <v>0</v>
      </c>
      <c r="E73" s="1">
        <f t="shared" si="38"/>
        <v>-3.5971955156020763E-3</v>
      </c>
      <c r="F73" s="1">
        <f t="shared" si="38"/>
        <v>0.13490941013191646</v>
      </c>
      <c r="G73" s="1">
        <f t="shared" si="38"/>
        <v>-1.5032242396194568E-2</v>
      </c>
      <c r="H73" s="1">
        <f t="shared" si="38"/>
        <v>3.6588180419960663</v>
      </c>
      <c r="I73" s="1">
        <f t="shared" si="38"/>
        <v>-8.9666816040954761E-4</v>
      </c>
      <c r="J73" s="1">
        <f t="shared" si="38"/>
        <v>-6.9355044898693242E-3</v>
      </c>
      <c r="K73" s="1">
        <f t="shared" si="38"/>
        <v>0</v>
      </c>
      <c r="L73" s="1">
        <f t="shared" si="38"/>
        <v>-0.11345518765349535</v>
      </c>
      <c r="M73" s="1">
        <f t="shared" si="38"/>
        <v>0</v>
      </c>
      <c r="N73" s="1">
        <f t="shared" si="38"/>
        <v>-1.783225768163809E-2</v>
      </c>
      <c r="O73" s="1">
        <f t="shared" si="38"/>
        <v>1.3173651154412132E-2</v>
      </c>
      <c r="P73" s="1">
        <f t="shared" si="38"/>
        <v>-5.2635551679694935E-2</v>
      </c>
      <c r="Q73" s="1">
        <f t="shared" si="38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39">E73</f>
        <v>-3.5971955156020763E-3</v>
      </c>
      <c r="F77" s="1">
        <f t="shared" si="39"/>
        <v>0.13490941013191646</v>
      </c>
      <c r="G77" s="1">
        <f t="shared" si="39"/>
        <v>-1.5032242396194568E-2</v>
      </c>
      <c r="H77" s="1">
        <f t="shared" si="39"/>
        <v>3.6588180419960663</v>
      </c>
      <c r="I77" s="1">
        <f t="shared" si="39"/>
        <v>-8.9666816040954761E-4</v>
      </c>
      <c r="J77" s="1">
        <f t="shared" si="39"/>
        <v>-6.9355044898693242E-3</v>
      </c>
      <c r="K77" s="1">
        <f t="shared" si="39"/>
        <v>0</v>
      </c>
      <c r="L77" s="1">
        <f t="shared" si="39"/>
        <v>-0.11345518765349535</v>
      </c>
      <c r="M77" s="1">
        <f t="shared" si="39"/>
        <v>0</v>
      </c>
      <c r="N77" s="1">
        <f t="shared" si="39"/>
        <v>-1.783225768163809E-2</v>
      </c>
      <c r="O77" s="1">
        <f t="shared" si="39"/>
        <v>1.3173651154412132E-2</v>
      </c>
      <c r="P77" s="1">
        <f t="shared" si="39"/>
        <v>-5.2635551679694935E-2</v>
      </c>
      <c r="Q77" s="1">
        <f t="shared" si="39"/>
        <v>2.4703643925963244E-3</v>
      </c>
    </row>
    <row r="78" spans="1:17" x14ac:dyDescent="0.25">
      <c r="B78" t="str">
        <f t="shared" ref="B78:B83" si="40">B68</f>
        <v>Correction factors</v>
      </c>
      <c r="C78" s="1"/>
      <c r="D78" s="1"/>
      <c r="E78" s="1"/>
      <c r="F78" s="3">
        <f>U14</f>
        <v>3.8894768008651894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0"/>
        <v>Concentrations</v>
      </c>
      <c r="C79" s="1"/>
      <c r="D79" s="1"/>
      <c r="E79" s="1"/>
      <c r="F79" s="1">
        <f>F78*F77</f>
        <v>0.52472702092649615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0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0"/>
        <v>Standardized pattern</v>
      </c>
      <c r="C81" s="1"/>
      <c r="D81" s="14">
        <v>0.15584514299999999</v>
      </c>
      <c r="E81" s="1"/>
      <c r="F81" s="14">
        <v>54.61005634</v>
      </c>
      <c r="G81" s="14">
        <v>63.325456209999999</v>
      </c>
      <c r="H81" s="14">
        <v>100</v>
      </c>
      <c r="I81" s="14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0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0"/>
        <v>After subtraction</v>
      </c>
      <c r="C83" s="1"/>
      <c r="D83" s="1">
        <f t="shared" ref="D83:Q83" si="41">D77-D82</f>
        <v>-3.8500191582212473E-4</v>
      </c>
      <c r="E83" s="1">
        <f t="shared" si="41"/>
        <v>-3.5971955156020763E-3</v>
      </c>
      <c r="F83" s="1">
        <f t="shared" si="41"/>
        <v>0</v>
      </c>
      <c r="G83" s="1">
        <f t="shared" si="41"/>
        <v>-0.17147229238325171</v>
      </c>
      <c r="H83" s="1">
        <f t="shared" si="41"/>
        <v>3.4117767108317549</v>
      </c>
      <c r="I83" s="1">
        <f t="shared" si="41"/>
        <v>-6.4945570920876116E-3</v>
      </c>
      <c r="J83" s="1">
        <f t="shared" si="41"/>
        <v>-6.9355044898693242E-3</v>
      </c>
      <c r="K83" s="1">
        <f t="shared" si="41"/>
        <v>0</v>
      </c>
      <c r="L83" s="1">
        <f t="shared" si="41"/>
        <v>-0.11345518765349535</v>
      </c>
      <c r="M83" s="1">
        <f t="shared" si="41"/>
        <v>0</v>
      </c>
      <c r="N83" s="1">
        <f t="shared" si="41"/>
        <v>-1.783225768163809E-2</v>
      </c>
      <c r="O83" s="1">
        <f t="shared" si="41"/>
        <v>1.3173651154412132E-2</v>
      </c>
      <c r="P83" s="1">
        <f t="shared" si="41"/>
        <v>-5.2635551679694935E-2</v>
      </c>
      <c r="Q83" s="1">
        <f t="shared" si="41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2">E83</f>
        <v>-3.5971955156020763E-3</v>
      </c>
      <c r="F87" s="1">
        <f t="shared" si="42"/>
        <v>0</v>
      </c>
      <c r="G87" s="1">
        <f t="shared" si="42"/>
        <v>-0.17147229238325171</v>
      </c>
      <c r="H87" s="1">
        <f t="shared" si="42"/>
        <v>3.4117767108317549</v>
      </c>
      <c r="I87" s="1">
        <f t="shared" si="42"/>
        <v>-6.4945570920876116E-3</v>
      </c>
      <c r="J87" s="1">
        <f t="shared" si="42"/>
        <v>-6.9355044898693242E-3</v>
      </c>
      <c r="K87" s="1">
        <f t="shared" si="42"/>
        <v>0</v>
      </c>
      <c r="L87" s="1">
        <f t="shared" si="42"/>
        <v>-0.11345518765349535</v>
      </c>
      <c r="M87" s="1">
        <f t="shared" si="42"/>
        <v>0</v>
      </c>
      <c r="N87" s="1">
        <f t="shared" si="42"/>
        <v>-1.783225768163809E-2</v>
      </c>
      <c r="O87" s="1">
        <f t="shared" si="42"/>
        <v>1.3173651154412132E-2</v>
      </c>
      <c r="P87" s="1">
        <f t="shared" si="42"/>
        <v>-5.2635551679694935E-2</v>
      </c>
      <c r="Q87" s="1">
        <f t="shared" si="42"/>
        <v>2.4703643925963244E-3</v>
      </c>
    </row>
    <row r="88" spans="1:17" x14ac:dyDescent="0.25">
      <c r="B88" t="str">
        <f t="shared" ref="B88:B93" si="43">B78</f>
        <v>Correction factors</v>
      </c>
      <c r="C88" s="1"/>
      <c r="D88" s="1"/>
      <c r="E88" s="1"/>
      <c r="F88" s="1"/>
      <c r="G88" s="1"/>
      <c r="H88" s="3">
        <f>U15</f>
        <v>1.0678133917468022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3"/>
        <v>Concentrations</v>
      </c>
      <c r="C89" s="1"/>
      <c r="D89" s="1"/>
      <c r="E89" s="1"/>
      <c r="F89" s="1"/>
      <c r="G89" s="1"/>
      <c r="H89" s="1">
        <f>H88*H87</f>
        <v>3.643140861476005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B90" t="str">
        <f t="shared" si="43"/>
        <v>calculated main signal</v>
      </c>
      <c r="C90" s="1"/>
      <c r="D90" s="1"/>
      <c r="E90" s="1"/>
      <c r="F90" s="1"/>
      <c r="G90" s="1"/>
      <c r="H90" s="1">
        <f>H89/H88</f>
        <v>3.4117767108317549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B91" t="str">
        <f t="shared" si="43"/>
        <v>Standardized pattern</v>
      </c>
      <c r="C91" s="1"/>
      <c r="D91" s="1"/>
      <c r="E91" s="1"/>
      <c r="F91" s="1"/>
      <c r="G91" s="1"/>
      <c r="H91" s="14">
        <v>100</v>
      </c>
      <c r="I91" s="14">
        <v>1.182246586</v>
      </c>
      <c r="J91" s="1"/>
      <c r="K91" s="1"/>
      <c r="L91" s="1"/>
      <c r="M91" s="1"/>
      <c r="N91" s="1"/>
      <c r="O91" s="1"/>
      <c r="P91" s="1"/>
      <c r="Q91" s="1"/>
    </row>
    <row r="92" spans="1:17" x14ac:dyDescent="0.25">
      <c r="B92" t="str">
        <f t="shared" si="43"/>
        <v>Signal to subtract</v>
      </c>
      <c r="C92" s="1"/>
      <c r="D92" s="1"/>
      <c r="E92" s="1"/>
      <c r="F92" s="1"/>
      <c r="G92" s="1"/>
      <c r="H92" s="1">
        <f>H89/H88</f>
        <v>3.4117767108317549</v>
      </c>
      <c r="I92" s="1">
        <f>(I91*$H$92)/$H$91</f>
        <v>4.0335613685751517E-2</v>
      </c>
      <c r="J92" s="1"/>
      <c r="K92" s="1"/>
      <c r="L92" s="1"/>
      <c r="M92" s="1"/>
      <c r="N92" s="1"/>
      <c r="O92" s="1"/>
      <c r="P92" s="1"/>
      <c r="Q92" s="1"/>
    </row>
    <row r="93" spans="1:17" x14ac:dyDescent="0.25">
      <c r="B93" t="str">
        <f t="shared" si="43"/>
        <v>After subtraction</v>
      </c>
      <c r="C93" s="1"/>
      <c r="D93" s="1">
        <f>D87-D92</f>
        <v>-3.8500191582212473E-4</v>
      </c>
      <c r="E93" s="1">
        <f t="shared" ref="E93:Q93" si="44">E87-E92</f>
        <v>-3.5971955156020763E-3</v>
      </c>
      <c r="F93" s="1">
        <f t="shared" si="44"/>
        <v>0</v>
      </c>
      <c r="G93" s="1">
        <f t="shared" si="44"/>
        <v>-0.17147229238325171</v>
      </c>
      <c r="H93" s="1">
        <f t="shared" si="44"/>
        <v>0</v>
      </c>
      <c r="I93" s="1">
        <f t="shared" si="44"/>
        <v>-4.6830170777839131E-2</v>
      </c>
      <c r="J93" s="1">
        <f t="shared" si="44"/>
        <v>-6.9355044898693242E-3</v>
      </c>
      <c r="K93" s="1">
        <f t="shared" si="44"/>
        <v>0</v>
      </c>
      <c r="L93" s="1">
        <f t="shared" si="44"/>
        <v>-0.11345518765349535</v>
      </c>
      <c r="M93" s="1">
        <f t="shared" si="44"/>
        <v>0</v>
      </c>
      <c r="N93" s="1">
        <f t="shared" si="44"/>
        <v>-1.783225768163809E-2</v>
      </c>
      <c r="O93" s="1">
        <f t="shared" si="44"/>
        <v>1.3173651154412132E-2</v>
      </c>
      <c r="P93" s="1">
        <f t="shared" si="44"/>
        <v>-5.2635551679694935E-2</v>
      </c>
      <c r="Q93" s="1">
        <f t="shared" si="44"/>
        <v>2.4703643925963244E-3</v>
      </c>
    </row>
    <row r="96" spans="1:17" ht="26.25" x14ac:dyDescent="0.4">
      <c r="A96" s="19" t="s">
        <v>40</v>
      </c>
    </row>
    <row r="98" spans="1:21" x14ac:dyDescent="0.25">
      <c r="S98" s="4" t="s">
        <v>28</v>
      </c>
      <c r="T98" s="4" t="s">
        <v>29</v>
      </c>
      <c r="U98" s="4" t="s">
        <v>30</v>
      </c>
    </row>
    <row r="99" spans="1:21" x14ac:dyDescent="0.25">
      <c r="A99" t="s">
        <v>0</v>
      </c>
      <c r="S99" s="5" t="s">
        <v>26</v>
      </c>
      <c r="T99" s="6">
        <v>31</v>
      </c>
      <c r="U99" s="7">
        <v>12.380758175200878</v>
      </c>
    </row>
    <row r="100" spans="1:21" x14ac:dyDescent="0.25">
      <c r="C100" s="16" t="s">
        <v>15</v>
      </c>
      <c r="D100" s="16" t="s">
        <v>1</v>
      </c>
      <c r="E100" s="16" t="s">
        <v>2</v>
      </c>
      <c r="F100" s="16" t="s">
        <v>3</v>
      </c>
      <c r="G100" s="16" t="s">
        <v>4</v>
      </c>
      <c r="H100" s="16" t="s">
        <v>5</v>
      </c>
      <c r="I100" s="16" t="s">
        <v>6</v>
      </c>
      <c r="J100" s="16" t="s">
        <v>7</v>
      </c>
      <c r="K100" s="16" t="s">
        <v>8</v>
      </c>
      <c r="L100" s="16" t="s">
        <v>9</v>
      </c>
      <c r="M100" s="16" t="s">
        <v>10</v>
      </c>
      <c r="N100" s="16" t="s">
        <v>11</v>
      </c>
      <c r="O100" s="16" t="s">
        <v>12</v>
      </c>
      <c r="P100" s="16" t="s">
        <v>13</v>
      </c>
      <c r="Q100" s="16" t="s">
        <v>14</v>
      </c>
      <c r="S100" s="5" t="s">
        <v>27</v>
      </c>
      <c r="T100" s="6">
        <v>39</v>
      </c>
      <c r="U100" s="8">
        <v>14.048142618903105</v>
      </c>
    </row>
    <row r="101" spans="1:21" x14ac:dyDescent="0.25">
      <c r="A101" t="s">
        <v>16</v>
      </c>
      <c r="B101" t="s">
        <v>17</v>
      </c>
      <c r="C101" s="16"/>
      <c r="D101" s="16">
        <v>-3.8500191582212473E-4</v>
      </c>
      <c r="E101" s="16">
        <v>-3.5971955156020763E-3</v>
      </c>
      <c r="F101" s="16">
        <v>0</v>
      </c>
      <c r="G101" s="16">
        <v>-0.17147229238325171</v>
      </c>
      <c r="H101" s="16">
        <v>0</v>
      </c>
      <c r="I101" s="16">
        <v>-4.6830170777839131E-2</v>
      </c>
      <c r="J101" s="16">
        <v>-6.9355044898693242E-3</v>
      </c>
      <c r="K101" s="16">
        <v>0</v>
      </c>
      <c r="L101" s="16">
        <v>-0.11345518765349535</v>
      </c>
      <c r="M101" s="16">
        <v>0</v>
      </c>
      <c r="N101" s="16">
        <v>-1.783225768163809E-2</v>
      </c>
      <c r="O101" s="16">
        <v>1.3173651154412132E-2</v>
      </c>
      <c r="P101" s="16">
        <v>-5.2635551679694935E-2</v>
      </c>
      <c r="Q101" s="16">
        <v>2.4703643925963244E-3</v>
      </c>
      <c r="S101" s="5" t="s">
        <v>25</v>
      </c>
      <c r="T101" s="6">
        <v>45</v>
      </c>
      <c r="U101" s="8">
        <v>4.8891055066059943</v>
      </c>
    </row>
    <row r="102" spans="1:21" x14ac:dyDescent="0.25">
      <c r="B102" t="s">
        <v>18</v>
      </c>
      <c r="C102" s="16"/>
      <c r="D102" s="2">
        <v>0.55024373334910903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S102" s="5" t="s">
        <v>24</v>
      </c>
      <c r="T102" s="6">
        <v>18</v>
      </c>
      <c r="U102" s="8">
        <v>1.187026897776684</v>
      </c>
    </row>
    <row r="103" spans="1:21" x14ac:dyDescent="0.25">
      <c r="B103" t="s">
        <v>19</v>
      </c>
      <c r="C103" s="16"/>
      <c r="D103" s="1">
        <f>D101*D102</f>
        <v>-2.1184489150852533E-4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5" t="s">
        <v>31</v>
      </c>
      <c r="T103" s="6">
        <v>44</v>
      </c>
      <c r="U103" s="8">
        <v>1.4227214338619145</v>
      </c>
    </row>
    <row r="104" spans="1:21" x14ac:dyDescent="0.25">
      <c r="B104" t="s">
        <v>41</v>
      </c>
      <c r="D104" s="17">
        <f>D10+D103</f>
        <v>0.88199885969479752</v>
      </c>
      <c r="S104" s="5" t="s">
        <v>32</v>
      </c>
      <c r="T104" s="6">
        <v>29</v>
      </c>
      <c r="U104" s="8">
        <v>2.3997499909604523</v>
      </c>
    </row>
    <row r="105" spans="1:21" x14ac:dyDescent="0.25">
      <c r="S105" s="5" t="s">
        <v>33</v>
      </c>
      <c r="T105" s="6">
        <v>26</v>
      </c>
      <c r="U105" s="8">
        <v>3.8894768008651894</v>
      </c>
    </row>
    <row r="106" spans="1:21" x14ac:dyDescent="0.25">
      <c r="C106" s="16" t="s">
        <v>15</v>
      </c>
      <c r="D106" s="16" t="s">
        <v>1</v>
      </c>
      <c r="E106" s="16" t="s">
        <v>2</v>
      </c>
      <c r="F106" s="16" t="s">
        <v>3</v>
      </c>
      <c r="G106" s="16" t="s">
        <v>4</v>
      </c>
      <c r="H106" s="16" t="s">
        <v>5</v>
      </c>
      <c r="I106" s="16" t="s">
        <v>6</v>
      </c>
      <c r="J106" s="16" t="s">
        <v>7</v>
      </c>
      <c r="K106" s="16" t="s">
        <v>8</v>
      </c>
      <c r="L106" s="16" t="s">
        <v>9</v>
      </c>
      <c r="M106" s="16" t="s">
        <v>10</v>
      </c>
      <c r="N106" s="16" t="s">
        <v>11</v>
      </c>
      <c r="O106" s="16" t="s">
        <v>12</v>
      </c>
      <c r="P106" s="16" t="s">
        <v>13</v>
      </c>
      <c r="Q106" s="16" t="s">
        <v>14</v>
      </c>
      <c r="S106" s="5" t="s">
        <v>34</v>
      </c>
      <c r="T106" s="6">
        <v>28</v>
      </c>
      <c r="U106" s="8">
        <v>1.0678133917468022</v>
      </c>
    </row>
    <row r="107" spans="1:21" x14ac:dyDescent="0.25">
      <c r="A107" t="s">
        <v>24</v>
      </c>
      <c r="B107" t="s">
        <v>17</v>
      </c>
      <c r="C107" s="16">
        <v>176.89449999999999</v>
      </c>
      <c r="D107" s="16">
        <f t="shared" ref="D107:Q107" si="45">D101</f>
        <v>-3.8500191582212473E-4</v>
      </c>
      <c r="E107" s="16">
        <f t="shared" si="45"/>
        <v>-3.5971955156020763E-3</v>
      </c>
      <c r="F107" s="16">
        <f t="shared" si="45"/>
        <v>0</v>
      </c>
      <c r="G107" s="16">
        <f t="shared" si="45"/>
        <v>-0.17147229238325171</v>
      </c>
      <c r="H107" s="16">
        <f t="shared" si="45"/>
        <v>0</v>
      </c>
      <c r="I107" s="16">
        <f t="shared" si="45"/>
        <v>-4.6830170777839131E-2</v>
      </c>
      <c r="J107" s="16">
        <f t="shared" si="45"/>
        <v>-6.9355044898693242E-3</v>
      </c>
      <c r="K107" s="16">
        <f t="shared" si="45"/>
        <v>0</v>
      </c>
      <c r="L107" s="16">
        <f t="shared" si="45"/>
        <v>-0.11345518765349535</v>
      </c>
      <c r="M107" s="16">
        <f t="shared" si="45"/>
        <v>0</v>
      </c>
      <c r="N107" s="16">
        <f t="shared" si="45"/>
        <v>-1.783225768163809E-2</v>
      </c>
      <c r="O107" s="16">
        <f t="shared" si="45"/>
        <v>1.3173651154412132E-2</v>
      </c>
      <c r="P107" s="16">
        <f t="shared" si="45"/>
        <v>-5.2635551679694935E-2</v>
      </c>
      <c r="Q107" s="16">
        <f t="shared" si="45"/>
        <v>2.4703643925963244E-3</v>
      </c>
      <c r="S107" s="9" t="s">
        <v>16</v>
      </c>
      <c r="T107" s="10">
        <v>2</v>
      </c>
      <c r="U107" s="11">
        <v>0.55856235858755843</v>
      </c>
    </row>
    <row r="108" spans="1:21" x14ac:dyDescent="0.25">
      <c r="B108" t="s">
        <v>18</v>
      </c>
      <c r="C108" s="16"/>
      <c r="D108" s="16"/>
      <c r="E108" s="3">
        <v>1.187026897776684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21" x14ac:dyDescent="0.25">
      <c r="B109" t="s">
        <v>19</v>
      </c>
      <c r="C109" s="16"/>
      <c r="D109" s="16"/>
      <c r="E109" s="1">
        <f>E107*E108</f>
        <v>-4.2699678335813319E-3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S109" t="s">
        <v>36</v>
      </c>
      <c r="U109" s="3"/>
    </row>
    <row r="110" spans="1:21" x14ac:dyDescent="0.25">
      <c r="B110" t="s">
        <v>41</v>
      </c>
      <c r="E110" s="17">
        <f>E20+E109</f>
        <v>0.21136771247032662</v>
      </c>
    </row>
    <row r="111" spans="1:21" x14ac:dyDescent="0.25">
      <c r="S111" t="s">
        <v>39</v>
      </c>
      <c r="U111" s="1"/>
    </row>
    <row r="112" spans="1:21" x14ac:dyDescent="0.25">
      <c r="C112" s="16" t="s">
        <v>15</v>
      </c>
      <c r="D112" s="16" t="s">
        <v>1</v>
      </c>
      <c r="E112" s="16" t="s">
        <v>2</v>
      </c>
      <c r="F112" s="16" t="s">
        <v>3</v>
      </c>
      <c r="G112" s="16" t="s">
        <v>4</v>
      </c>
      <c r="H112" s="16" t="s">
        <v>5</v>
      </c>
      <c r="I112" s="16" t="s">
        <v>6</v>
      </c>
      <c r="J112" s="16" t="s">
        <v>7</v>
      </c>
      <c r="K112" s="16" t="s">
        <v>8</v>
      </c>
      <c r="L112" s="16" t="s">
        <v>9</v>
      </c>
      <c r="M112" s="16" t="s">
        <v>10</v>
      </c>
      <c r="N112" s="16" t="s">
        <v>11</v>
      </c>
      <c r="O112" s="16" t="s">
        <v>12</v>
      </c>
      <c r="P112" s="16" t="s">
        <v>13</v>
      </c>
      <c r="Q112" s="16" t="s">
        <v>14</v>
      </c>
    </row>
    <row r="113" spans="1:21" x14ac:dyDescent="0.25">
      <c r="A113" t="s">
        <v>25</v>
      </c>
      <c r="B113" t="s">
        <v>17</v>
      </c>
      <c r="C113" s="16">
        <v>176.89449999999999</v>
      </c>
      <c r="D113" s="16">
        <f t="shared" ref="D113:Q113" si="46">D107</f>
        <v>-3.8500191582212473E-4</v>
      </c>
      <c r="E113" s="16">
        <f t="shared" si="46"/>
        <v>-3.5971955156020763E-3</v>
      </c>
      <c r="F113" s="16">
        <f t="shared" si="46"/>
        <v>0</v>
      </c>
      <c r="G113" s="16">
        <f t="shared" si="46"/>
        <v>-0.17147229238325171</v>
      </c>
      <c r="H113" s="16">
        <f t="shared" si="46"/>
        <v>0</v>
      </c>
      <c r="I113" s="16">
        <f t="shared" si="46"/>
        <v>-4.6830170777839131E-2</v>
      </c>
      <c r="J113" s="16">
        <f t="shared" si="46"/>
        <v>-6.9355044898693242E-3</v>
      </c>
      <c r="K113" s="16">
        <f t="shared" si="46"/>
        <v>0</v>
      </c>
      <c r="L113" s="16">
        <f t="shared" si="46"/>
        <v>-0.11345518765349535</v>
      </c>
      <c r="M113" s="16">
        <f t="shared" si="46"/>
        <v>0</v>
      </c>
      <c r="N113" s="16">
        <f t="shared" si="46"/>
        <v>-1.783225768163809E-2</v>
      </c>
      <c r="O113" s="16">
        <f t="shared" si="46"/>
        <v>1.3173651154412132E-2</v>
      </c>
      <c r="P113" s="16">
        <f t="shared" si="46"/>
        <v>-5.2635551679694935E-2</v>
      </c>
      <c r="Q113" s="16">
        <f t="shared" si="46"/>
        <v>2.4703643925963244E-3</v>
      </c>
      <c r="S113" t="s">
        <v>42</v>
      </c>
      <c r="U113" s="18"/>
    </row>
    <row r="114" spans="1:21" x14ac:dyDescent="0.25">
      <c r="B114" t="s">
        <v>18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3">
        <v>4.8891055066059943</v>
      </c>
      <c r="O114" s="16"/>
      <c r="P114" s="16"/>
      <c r="Q114" s="16"/>
    </row>
    <row r="115" spans="1:21" x14ac:dyDescent="0.25">
      <c r="B115" t="s">
        <v>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">
        <f>N113*N114</f>
        <v>-8.7183789226513833E-2</v>
      </c>
      <c r="O115" s="16"/>
      <c r="P115" s="16"/>
      <c r="Q115" s="16"/>
    </row>
    <row r="116" spans="1:21" x14ac:dyDescent="0.25">
      <c r="B116" t="s">
        <v>41</v>
      </c>
      <c r="N116" s="17">
        <f>N30+N115</f>
        <v>7.9642268869895907E-2</v>
      </c>
    </row>
    <row r="118" spans="1:21" x14ac:dyDescent="0.25">
      <c r="C118" s="16" t="s">
        <v>15</v>
      </c>
      <c r="D118" s="16" t="s">
        <v>1</v>
      </c>
      <c r="E118" s="16" t="s">
        <v>2</v>
      </c>
      <c r="F118" s="16" t="s">
        <v>3</v>
      </c>
      <c r="G118" s="16" t="s">
        <v>4</v>
      </c>
      <c r="H118" s="16" t="s">
        <v>5</v>
      </c>
      <c r="I118" s="16" t="s">
        <v>6</v>
      </c>
      <c r="J118" s="16" t="s">
        <v>7</v>
      </c>
      <c r="K118" s="16" t="s">
        <v>8</v>
      </c>
      <c r="L118" s="16" t="s">
        <v>9</v>
      </c>
      <c r="M118" s="16" t="s">
        <v>10</v>
      </c>
      <c r="N118" s="16" t="s">
        <v>11</v>
      </c>
      <c r="O118" s="16" t="s">
        <v>12</v>
      </c>
      <c r="P118" s="16" t="s">
        <v>13</v>
      </c>
      <c r="Q118" s="16" t="s">
        <v>14</v>
      </c>
    </row>
    <row r="119" spans="1:21" x14ac:dyDescent="0.25">
      <c r="A119" t="s">
        <v>26</v>
      </c>
      <c r="B119" t="s">
        <v>17</v>
      </c>
      <c r="C119" s="16">
        <v>176.89449999999999</v>
      </c>
      <c r="D119" s="16">
        <f t="shared" ref="D119:Q119" si="47">D113</f>
        <v>-3.8500191582212473E-4</v>
      </c>
      <c r="E119" s="16">
        <f t="shared" si="47"/>
        <v>-3.5971955156020763E-3</v>
      </c>
      <c r="F119" s="16">
        <f t="shared" si="47"/>
        <v>0</v>
      </c>
      <c r="G119" s="16">
        <f t="shared" si="47"/>
        <v>-0.17147229238325171</v>
      </c>
      <c r="H119" s="16">
        <f t="shared" si="47"/>
        <v>0</v>
      </c>
      <c r="I119" s="16">
        <f t="shared" si="47"/>
        <v>-4.6830170777839131E-2</v>
      </c>
      <c r="J119" s="16">
        <f t="shared" si="47"/>
        <v>-6.9355044898693242E-3</v>
      </c>
      <c r="K119" s="16">
        <f t="shared" si="47"/>
        <v>0</v>
      </c>
      <c r="L119" s="16">
        <f t="shared" si="47"/>
        <v>-0.11345518765349535</v>
      </c>
      <c r="M119" s="16">
        <f t="shared" si="47"/>
        <v>0</v>
      </c>
      <c r="N119" s="16">
        <f t="shared" si="47"/>
        <v>-1.783225768163809E-2</v>
      </c>
      <c r="O119" s="16">
        <f t="shared" si="47"/>
        <v>1.3173651154412132E-2</v>
      </c>
      <c r="P119" s="16">
        <f t="shared" si="47"/>
        <v>-5.2635551679694935E-2</v>
      </c>
      <c r="Q119" s="16">
        <f t="shared" si="47"/>
        <v>2.4703643925963244E-3</v>
      </c>
    </row>
    <row r="120" spans="1:21" x14ac:dyDescent="0.25">
      <c r="B120" t="s">
        <v>18</v>
      </c>
      <c r="C120" s="16"/>
      <c r="D120" s="16"/>
      <c r="E120" s="16"/>
      <c r="F120" s="16"/>
      <c r="G120" s="16"/>
      <c r="H120" s="16"/>
      <c r="I120" s="16"/>
      <c r="J120" s="3">
        <v>12.380758175200878</v>
      </c>
      <c r="K120" s="16"/>
      <c r="L120" s="16"/>
      <c r="M120" s="16"/>
      <c r="N120" s="16"/>
      <c r="O120" s="16"/>
      <c r="P120" s="16"/>
      <c r="Q120" s="16"/>
    </row>
    <row r="121" spans="1:21" x14ac:dyDescent="0.25">
      <c r="B121" t="s">
        <v>19</v>
      </c>
      <c r="C121" s="16"/>
      <c r="D121" s="16"/>
      <c r="E121" s="16"/>
      <c r="F121" s="16"/>
      <c r="G121" s="16"/>
      <c r="H121" s="16"/>
      <c r="I121" s="16"/>
      <c r="J121" s="1">
        <f>J119*J120</f>
        <v>-8.5866803912092032E-2</v>
      </c>
      <c r="K121" s="16"/>
      <c r="L121" s="16"/>
      <c r="M121" s="16"/>
      <c r="N121" s="16"/>
      <c r="O121" s="16"/>
      <c r="P121" s="16"/>
      <c r="Q121" s="16"/>
    </row>
    <row r="122" spans="1:21" x14ac:dyDescent="0.25">
      <c r="B122" t="s">
        <v>41</v>
      </c>
      <c r="J122" s="17">
        <f>J40+J121</f>
        <v>-0.29021595209101814</v>
      </c>
    </row>
    <row r="124" spans="1:21" x14ac:dyDescent="0.25">
      <c r="C124" s="16" t="s">
        <v>15</v>
      </c>
      <c r="D124" s="16" t="s">
        <v>1</v>
      </c>
      <c r="E124" s="16" t="s">
        <v>2</v>
      </c>
      <c r="F124" s="16" t="s">
        <v>3</v>
      </c>
      <c r="G124" s="16" t="s">
        <v>4</v>
      </c>
      <c r="H124" s="16" t="s">
        <v>5</v>
      </c>
      <c r="I124" s="16" t="s">
        <v>6</v>
      </c>
      <c r="J124" s="16" t="s">
        <v>7</v>
      </c>
      <c r="K124" s="16" t="s">
        <v>8</v>
      </c>
      <c r="L124" s="16" t="s">
        <v>9</v>
      </c>
      <c r="M124" s="16" t="s">
        <v>10</v>
      </c>
      <c r="N124" s="16" t="s">
        <v>11</v>
      </c>
      <c r="O124" s="16" t="s">
        <v>12</v>
      </c>
      <c r="P124" s="16" t="s">
        <v>13</v>
      </c>
      <c r="Q124" s="16" t="s">
        <v>14</v>
      </c>
    </row>
    <row r="125" spans="1:21" x14ac:dyDescent="0.25">
      <c r="A125" t="s">
        <v>27</v>
      </c>
      <c r="B125" t="s">
        <v>17</v>
      </c>
      <c r="C125" s="16">
        <v>176.89449999999999</v>
      </c>
      <c r="D125" s="16">
        <f t="shared" ref="D125:Q125" si="48">D119</f>
        <v>-3.8500191582212473E-4</v>
      </c>
      <c r="E125" s="16">
        <f t="shared" si="48"/>
        <v>-3.5971955156020763E-3</v>
      </c>
      <c r="F125" s="16">
        <f t="shared" si="48"/>
        <v>0</v>
      </c>
      <c r="G125" s="16">
        <f t="shared" si="48"/>
        <v>-0.17147229238325171</v>
      </c>
      <c r="H125" s="16">
        <f t="shared" si="48"/>
        <v>0</v>
      </c>
      <c r="I125" s="16">
        <f t="shared" si="48"/>
        <v>-4.6830170777839131E-2</v>
      </c>
      <c r="J125" s="16">
        <f t="shared" si="48"/>
        <v>-6.9355044898693242E-3</v>
      </c>
      <c r="K125" s="16">
        <f t="shared" si="48"/>
        <v>0</v>
      </c>
      <c r="L125" s="16">
        <f t="shared" si="48"/>
        <v>-0.11345518765349535</v>
      </c>
      <c r="M125" s="16">
        <f t="shared" si="48"/>
        <v>0</v>
      </c>
      <c r="N125" s="16">
        <f t="shared" si="48"/>
        <v>-1.783225768163809E-2</v>
      </c>
      <c r="O125" s="16">
        <f t="shared" si="48"/>
        <v>1.3173651154412132E-2</v>
      </c>
      <c r="P125" s="16">
        <f t="shared" si="48"/>
        <v>-5.2635551679694935E-2</v>
      </c>
      <c r="Q125" s="16">
        <f t="shared" si="48"/>
        <v>2.4703643925963244E-3</v>
      </c>
    </row>
    <row r="126" spans="1:21" x14ac:dyDescent="0.25">
      <c r="B126" t="s">
        <v>18</v>
      </c>
      <c r="C126" s="16"/>
      <c r="D126" s="16"/>
      <c r="E126" s="16"/>
      <c r="F126" s="16"/>
      <c r="G126" s="16"/>
      <c r="H126" s="16"/>
      <c r="I126" s="16"/>
      <c r="J126" s="16"/>
      <c r="K126" s="3">
        <v>14.048142618903105</v>
      </c>
      <c r="L126" s="16"/>
      <c r="M126" s="16"/>
      <c r="N126" s="16"/>
      <c r="O126" s="16"/>
      <c r="P126" s="16"/>
      <c r="Q126" s="16"/>
    </row>
    <row r="127" spans="1:21" x14ac:dyDescent="0.25">
      <c r="B127" t="s">
        <v>19</v>
      </c>
      <c r="C127" s="16"/>
      <c r="D127" s="16"/>
      <c r="E127" s="16"/>
      <c r="F127" s="16"/>
      <c r="G127" s="16"/>
      <c r="H127" s="16"/>
      <c r="I127" s="16"/>
      <c r="J127" s="16"/>
      <c r="K127" s="1">
        <f>K125*K126</f>
        <v>0</v>
      </c>
      <c r="L127" s="16"/>
      <c r="M127" s="16"/>
      <c r="N127" s="16"/>
      <c r="O127" s="16"/>
      <c r="P127" s="16"/>
      <c r="Q127" s="16"/>
    </row>
    <row r="128" spans="1:21" x14ac:dyDescent="0.25">
      <c r="B128" t="s">
        <v>41</v>
      </c>
      <c r="K128" s="17">
        <f>K49+K127</f>
        <v>0.88301280218692246</v>
      </c>
    </row>
    <row r="130" spans="1:17" x14ac:dyDescent="0.25">
      <c r="C130" s="16" t="s">
        <v>15</v>
      </c>
      <c r="D130" s="16" t="s">
        <v>1</v>
      </c>
      <c r="E130" s="16" t="s">
        <v>2</v>
      </c>
      <c r="F130" s="16" t="s">
        <v>3</v>
      </c>
      <c r="G130" s="16" t="s">
        <v>4</v>
      </c>
      <c r="H130" s="16" t="s">
        <v>5</v>
      </c>
      <c r="I130" s="16" t="s">
        <v>6</v>
      </c>
      <c r="J130" s="16" t="s">
        <v>7</v>
      </c>
      <c r="K130" s="16" t="s">
        <v>8</v>
      </c>
      <c r="L130" s="16" t="s">
        <v>9</v>
      </c>
      <c r="M130" s="16" t="s">
        <v>10</v>
      </c>
      <c r="N130" s="16" t="s">
        <v>11</v>
      </c>
      <c r="O130" s="16" t="s">
        <v>12</v>
      </c>
      <c r="P130" s="16" t="s">
        <v>13</v>
      </c>
      <c r="Q130" s="16" t="s">
        <v>14</v>
      </c>
    </row>
    <row r="131" spans="1:17" x14ac:dyDescent="0.25">
      <c r="A131" t="s">
        <v>32</v>
      </c>
      <c r="B131" t="s">
        <v>17</v>
      </c>
      <c r="C131" s="16">
        <v>176.89449999999999</v>
      </c>
      <c r="D131" s="16">
        <f t="shared" ref="D131:Q131" si="49">D125</f>
        <v>-3.8500191582212473E-4</v>
      </c>
      <c r="E131" s="16">
        <f t="shared" si="49"/>
        <v>-3.5971955156020763E-3</v>
      </c>
      <c r="F131" s="16">
        <f t="shared" si="49"/>
        <v>0</v>
      </c>
      <c r="G131" s="16">
        <f t="shared" si="49"/>
        <v>-0.17147229238325171</v>
      </c>
      <c r="H131" s="16">
        <f t="shared" si="49"/>
        <v>0</v>
      </c>
      <c r="I131" s="16">
        <f t="shared" si="49"/>
        <v>-4.6830170777839131E-2</v>
      </c>
      <c r="J131" s="16">
        <f t="shared" si="49"/>
        <v>-6.9355044898693242E-3</v>
      </c>
      <c r="K131" s="16">
        <f t="shared" si="49"/>
        <v>0</v>
      </c>
      <c r="L131" s="16">
        <f t="shared" si="49"/>
        <v>-0.11345518765349535</v>
      </c>
      <c r="M131" s="16">
        <f t="shared" si="49"/>
        <v>0</v>
      </c>
      <c r="N131" s="16">
        <f t="shared" si="49"/>
        <v>-1.783225768163809E-2</v>
      </c>
      <c r="O131" s="16">
        <f t="shared" si="49"/>
        <v>1.3173651154412132E-2</v>
      </c>
      <c r="P131" s="16">
        <f t="shared" si="49"/>
        <v>-5.2635551679694935E-2</v>
      </c>
      <c r="Q131" s="16">
        <f t="shared" si="49"/>
        <v>2.4703643925963244E-3</v>
      </c>
    </row>
    <row r="132" spans="1:17" x14ac:dyDescent="0.25">
      <c r="B132" t="s">
        <v>18</v>
      </c>
      <c r="C132" s="16"/>
      <c r="D132" s="16"/>
      <c r="E132" s="16"/>
      <c r="F132" s="16"/>
      <c r="G132" s="16"/>
      <c r="H132" s="16"/>
      <c r="I132" s="3">
        <v>2.3997499909604523</v>
      </c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B133" t="s">
        <v>19</v>
      </c>
      <c r="C133" s="16"/>
      <c r="D133" s="16"/>
      <c r="E133" s="16"/>
      <c r="F133" s="16"/>
      <c r="G133" s="16"/>
      <c r="H133" s="16"/>
      <c r="I133" s="1">
        <f>I131*I132</f>
        <v>-0.1123807019007959</v>
      </c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B134" t="s">
        <v>41</v>
      </c>
      <c r="I134" s="17">
        <f>I59+I133</f>
        <v>0.22029105113976433</v>
      </c>
    </row>
    <row r="136" spans="1:17" x14ac:dyDescent="0.25">
      <c r="C136" s="16" t="s">
        <v>15</v>
      </c>
      <c r="D136" s="16" t="s">
        <v>1</v>
      </c>
      <c r="E136" s="16" t="s">
        <v>2</v>
      </c>
      <c r="F136" s="16" t="s">
        <v>3</v>
      </c>
      <c r="G136" s="16" t="s">
        <v>4</v>
      </c>
      <c r="H136" s="16" t="s">
        <v>5</v>
      </c>
      <c r="I136" s="16" t="s">
        <v>6</v>
      </c>
      <c r="J136" s="16" t="s">
        <v>7</v>
      </c>
      <c r="K136" s="16" t="s">
        <v>8</v>
      </c>
      <c r="L136" s="16" t="s">
        <v>9</v>
      </c>
      <c r="M136" s="16" t="s">
        <v>10</v>
      </c>
      <c r="N136" s="16" t="s">
        <v>11</v>
      </c>
      <c r="O136" s="16" t="s">
        <v>12</v>
      </c>
      <c r="P136" s="16" t="s">
        <v>13</v>
      </c>
      <c r="Q136" s="16" t="s">
        <v>14</v>
      </c>
    </row>
    <row r="137" spans="1:17" x14ac:dyDescent="0.25">
      <c r="A137" t="s">
        <v>31</v>
      </c>
      <c r="B137" t="s">
        <v>17</v>
      </c>
      <c r="C137" s="16">
        <v>176.89449999999999</v>
      </c>
      <c r="D137" s="16">
        <f t="shared" ref="D137:Q137" si="50">D131</f>
        <v>-3.8500191582212473E-4</v>
      </c>
      <c r="E137" s="16">
        <f t="shared" si="50"/>
        <v>-3.5971955156020763E-3</v>
      </c>
      <c r="F137" s="16">
        <f t="shared" si="50"/>
        <v>0</v>
      </c>
      <c r="G137" s="16">
        <f t="shared" si="50"/>
        <v>-0.17147229238325171</v>
      </c>
      <c r="H137" s="16">
        <f t="shared" si="50"/>
        <v>0</v>
      </c>
      <c r="I137" s="16">
        <f t="shared" si="50"/>
        <v>-4.6830170777839131E-2</v>
      </c>
      <c r="J137" s="16">
        <f t="shared" si="50"/>
        <v>-6.9355044898693242E-3</v>
      </c>
      <c r="K137" s="16">
        <f t="shared" si="50"/>
        <v>0</v>
      </c>
      <c r="L137" s="16">
        <f t="shared" si="50"/>
        <v>-0.11345518765349535</v>
      </c>
      <c r="M137" s="16">
        <f t="shared" si="50"/>
        <v>0</v>
      </c>
      <c r="N137" s="16">
        <f t="shared" si="50"/>
        <v>-1.783225768163809E-2</v>
      </c>
      <c r="O137" s="16">
        <f t="shared" si="50"/>
        <v>1.3173651154412132E-2</v>
      </c>
      <c r="P137" s="16">
        <f t="shared" si="50"/>
        <v>-5.2635551679694935E-2</v>
      </c>
      <c r="Q137" s="16">
        <f t="shared" si="50"/>
        <v>2.4703643925963244E-3</v>
      </c>
    </row>
    <row r="138" spans="1:17" x14ac:dyDescent="0.25">
      <c r="B138" t="s">
        <v>18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3">
        <v>1.4227214338619145</v>
      </c>
      <c r="N138" s="16"/>
      <c r="O138" s="16"/>
      <c r="P138" s="16"/>
      <c r="Q138" s="16"/>
    </row>
    <row r="139" spans="1:17" x14ac:dyDescent="0.25">
      <c r="B139" t="s">
        <v>19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">
        <f>M137*M138</f>
        <v>0</v>
      </c>
      <c r="N139" s="16"/>
      <c r="O139" s="16"/>
      <c r="P139" s="16"/>
      <c r="Q139" s="16"/>
    </row>
    <row r="140" spans="1:17" x14ac:dyDescent="0.25">
      <c r="B140" t="s">
        <v>41</v>
      </c>
      <c r="M140" s="17">
        <f>M69+M139</f>
        <v>1.0620480616570922</v>
      </c>
    </row>
    <row r="142" spans="1:17" x14ac:dyDescent="0.25">
      <c r="C142" s="16" t="s">
        <v>15</v>
      </c>
      <c r="D142" s="16" t="s">
        <v>1</v>
      </c>
      <c r="E142" s="16" t="s">
        <v>2</v>
      </c>
      <c r="F142" s="16" t="s">
        <v>3</v>
      </c>
      <c r="G142" s="16" t="s">
        <v>4</v>
      </c>
      <c r="H142" s="16" t="s">
        <v>5</v>
      </c>
      <c r="I142" s="16" t="s">
        <v>6</v>
      </c>
      <c r="J142" s="16" t="s">
        <v>7</v>
      </c>
      <c r="K142" s="16" t="s">
        <v>8</v>
      </c>
      <c r="L142" s="16" t="s">
        <v>9</v>
      </c>
      <c r="M142" s="16" t="s">
        <v>10</v>
      </c>
      <c r="N142" s="16" t="s">
        <v>11</v>
      </c>
      <c r="O142" s="16" t="s">
        <v>12</v>
      </c>
      <c r="P142" s="16" t="s">
        <v>13</v>
      </c>
      <c r="Q142" s="16" t="s">
        <v>14</v>
      </c>
    </row>
    <row r="143" spans="1:17" x14ac:dyDescent="0.25">
      <c r="A143" t="s">
        <v>35</v>
      </c>
      <c r="B143" t="s">
        <v>17</v>
      </c>
      <c r="C143" s="16">
        <v>176.89449999999999</v>
      </c>
      <c r="D143" s="16">
        <f t="shared" ref="D143:Q143" si="51">D137</f>
        <v>-3.8500191582212473E-4</v>
      </c>
      <c r="E143" s="16">
        <f t="shared" si="51"/>
        <v>-3.5971955156020763E-3</v>
      </c>
      <c r="F143" s="16">
        <f t="shared" si="51"/>
        <v>0</v>
      </c>
      <c r="G143" s="16">
        <f t="shared" si="51"/>
        <v>-0.17147229238325171</v>
      </c>
      <c r="H143" s="16">
        <f t="shared" si="51"/>
        <v>0</v>
      </c>
      <c r="I143" s="16">
        <f t="shared" si="51"/>
        <v>-4.6830170777839131E-2</v>
      </c>
      <c r="J143" s="16">
        <f t="shared" si="51"/>
        <v>-6.9355044898693242E-3</v>
      </c>
      <c r="K143" s="16">
        <f t="shared" si="51"/>
        <v>0</v>
      </c>
      <c r="L143" s="16">
        <f t="shared" si="51"/>
        <v>-0.11345518765349535</v>
      </c>
      <c r="M143" s="16">
        <f t="shared" si="51"/>
        <v>0</v>
      </c>
      <c r="N143" s="16">
        <f t="shared" si="51"/>
        <v>-1.783225768163809E-2</v>
      </c>
      <c r="O143" s="16">
        <f t="shared" si="51"/>
        <v>1.3173651154412132E-2</v>
      </c>
      <c r="P143" s="16">
        <f t="shared" si="51"/>
        <v>-5.2635551679694935E-2</v>
      </c>
      <c r="Q143" s="16">
        <f t="shared" si="51"/>
        <v>2.4703643925963244E-3</v>
      </c>
    </row>
    <row r="144" spans="1:17" x14ac:dyDescent="0.25">
      <c r="B144" t="s">
        <v>18</v>
      </c>
      <c r="C144" s="16"/>
      <c r="D144" s="16"/>
      <c r="E144" s="16"/>
      <c r="F144" s="3">
        <f>U105</f>
        <v>3.8894768008651894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1:17" x14ac:dyDescent="0.25">
      <c r="B145" t="s">
        <v>19</v>
      </c>
      <c r="C145" s="16"/>
      <c r="D145" s="16"/>
      <c r="E145" s="16"/>
      <c r="F145" s="1">
        <f>F143*F144</f>
        <v>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x14ac:dyDescent="0.25">
      <c r="B146" t="s">
        <v>41</v>
      </c>
      <c r="F146" s="17">
        <f>F79+F145</f>
        <v>0.52472702092649615</v>
      </c>
    </row>
    <row r="148" spans="1:17" x14ac:dyDescent="0.25">
      <c r="C148" s="16" t="s">
        <v>15</v>
      </c>
      <c r="D148" s="16" t="s">
        <v>1</v>
      </c>
      <c r="E148" s="16" t="s">
        <v>2</v>
      </c>
      <c r="F148" s="16" t="s">
        <v>3</v>
      </c>
      <c r="G148" s="16" t="s">
        <v>4</v>
      </c>
      <c r="H148" s="16" t="s">
        <v>5</v>
      </c>
      <c r="I148" s="16" t="s">
        <v>6</v>
      </c>
      <c r="J148" s="16" t="s">
        <v>7</v>
      </c>
      <c r="K148" s="16" t="s">
        <v>8</v>
      </c>
      <c r="L148" s="16" t="s">
        <v>9</v>
      </c>
      <c r="M148" s="16" t="s">
        <v>10</v>
      </c>
      <c r="N148" s="16" t="s">
        <v>11</v>
      </c>
      <c r="O148" s="16" t="s">
        <v>12</v>
      </c>
      <c r="P148" s="16" t="s">
        <v>13</v>
      </c>
      <c r="Q148" s="16" t="s">
        <v>14</v>
      </c>
    </row>
    <row r="149" spans="1:17" x14ac:dyDescent="0.25">
      <c r="A149" t="s">
        <v>34</v>
      </c>
      <c r="B149" t="s">
        <v>17</v>
      </c>
      <c r="C149" s="16">
        <v>176.89449999999999</v>
      </c>
      <c r="D149" s="16">
        <f>D143</f>
        <v>-3.8500191582212473E-4</v>
      </c>
      <c r="E149" s="16">
        <f t="shared" ref="E149:Q149" si="52">E143</f>
        <v>-3.5971955156020763E-3</v>
      </c>
      <c r="F149" s="16">
        <f t="shared" si="52"/>
        <v>0</v>
      </c>
      <c r="G149" s="16">
        <f t="shared" si="52"/>
        <v>-0.17147229238325171</v>
      </c>
      <c r="H149" s="16">
        <f t="shared" si="52"/>
        <v>0</v>
      </c>
      <c r="I149" s="16">
        <f t="shared" si="52"/>
        <v>-4.6830170777839131E-2</v>
      </c>
      <c r="J149" s="16">
        <f t="shared" si="52"/>
        <v>-6.9355044898693242E-3</v>
      </c>
      <c r="K149" s="16">
        <f t="shared" si="52"/>
        <v>0</v>
      </c>
      <c r="L149" s="16">
        <f t="shared" si="52"/>
        <v>-0.11345518765349535</v>
      </c>
      <c r="M149" s="16">
        <f t="shared" si="52"/>
        <v>0</v>
      </c>
      <c r="N149" s="16">
        <f t="shared" si="52"/>
        <v>-1.783225768163809E-2</v>
      </c>
      <c r="O149" s="16">
        <f t="shared" si="52"/>
        <v>1.3173651154412132E-2</v>
      </c>
      <c r="P149" s="16">
        <f t="shared" si="52"/>
        <v>-5.2635551679694935E-2</v>
      </c>
      <c r="Q149" s="16">
        <f t="shared" si="52"/>
        <v>2.4703643925963244E-3</v>
      </c>
    </row>
    <row r="150" spans="1:17" x14ac:dyDescent="0.25">
      <c r="B150" t="s">
        <v>18</v>
      </c>
      <c r="C150" s="16"/>
      <c r="D150" s="16"/>
      <c r="E150" s="16"/>
      <c r="F150" s="16"/>
      <c r="G150" s="16"/>
      <c r="H150" s="3">
        <f>U106</f>
        <v>1.0678133917468022</v>
      </c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1:17" x14ac:dyDescent="0.25">
      <c r="B151" t="s">
        <v>19</v>
      </c>
      <c r="C151" s="16"/>
      <c r="D151" s="16"/>
      <c r="E151" s="16"/>
      <c r="F151" s="16"/>
      <c r="G151" s="16"/>
      <c r="H151" s="1">
        <f>H149*H150</f>
        <v>0</v>
      </c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7" x14ac:dyDescent="0.25">
      <c r="B152" t="s">
        <v>41</v>
      </c>
      <c r="H152" s="17">
        <f>H89+H151</f>
        <v>3.643140861476005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lanel</cp:lastModifiedBy>
  <dcterms:created xsi:type="dcterms:W3CDTF">2022-01-31T17:35:42Z</dcterms:created>
  <dcterms:modified xsi:type="dcterms:W3CDTF">2022-03-16T12:30:53Z</dcterms:modified>
</cp:coreProperties>
</file>