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Data Analysis/220228_UserInputGasMixture_Manual_SLS/4/"/>
    </mc:Choice>
  </mc:AlternateContent>
  <xr:revisionPtr revIDLastSave="54" documentId="13_ncr:1_{257EA9F2-FCC0-4753-8BE4-F9F23DB8474F}" xr6:coauthVersionLast="47" xr6:coauthVersionMax="47" xr10:uidLastSave="{D774D756-8D62-4BA0-9290-4F702ADC4936}"/>
  <bookViews>
    <workbookView xWindow="7650" yWindow="915" windowWidth="26715" windowHeight="14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6" i="1" l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H63" i="1" s="1"/>
  <c r="T64" i="1"/>
  <c r="H64" i="1" s="1"/>
  <c r="T65" i="1"/>
  <c r="H65" i="1" s="1"/>
  <c r="T66" i="1"/>
  <c r="H66" i="1" s="1"/>
  <c r="T67" i="1"/>
  <c r="H67" i="1" s="1"/>
  <c r="T68" i="1"/>
  <c r="H68" i="1" s="1"/>
  <c r="T69" i="1"/>
  <c r="H69" i="1" s="1"/>
  <c r="T70" i="1"/>
  <c r="H70" i="1" s="1"/>
  <c r="T71" i="1"/>
  <c r="H71" i="1" s="1"/>
  <c r="T72" i="1"/>
  <c r="H72" i="1" s="1"/>
  <c r="T73" i="1"/>
  <c r="H73" i="1" s="1"/>
  <c r="T74" i="1"/>
  <c r="H74" i="1" s="1"/>
  <c r="T75" i="1"/>
  <c r="H75" i="1" s="1"/>
  <c r="T76" i="1"/>
  <c r="H76" i="1" s="1"/>
  <c r="T77" i="1"/>
  <c r="H77" i="1" s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H95" i="1" s="1"/>
  <c r="T96" i="1"/>
  <c r="H96" i="1" s="1"/>
  <c r="T97" i="1"/>
  <c r="H97" i="1" s="1"/>
  <c r="T98" i="1"/>
  <c r="H98" i="1" s="1"/>
  <c r="T99" i="1"/>
  <c r="H99" i="1" s="1"/>
  <c r="T100" i="1"/>
  <c r="H100" i="1" s="1"/>
  <c r="T101" i="1"/>
  <c r="H101" i="1" s="1"/>
  <c r="T102" i="1"/>
  <c r="H102" i="1" s="1"/>
  <c r="T103" i="1"/>
  <c r="H103" i="1" s="1"/>
  <c r="T104" i="1"/>
  <c r="H104" i="1" s="1"/>
  <c r="T105" i="1"/>
  <c r="H105" i="1" s="1"/>
  <c r="T106" i="1"/>
  <c r="H106" i="1" s="1"/>
  <c r="T41" i="1"/>
  <c r="T42" i="1"/>
  <c r="T43" i="1"/>
  <c r="T44" i="1"/>
  <c r="T45" i="1"/>
  <c r="H45" i="1" s="1"/>
  <c r="T37" i="1"/>
  <c r="T38" i="1"/>
  <c r="T39" i="1"/>
  <c r="T40" i="1"/>
  <c r="T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36" i="1"/>
  <c r="V17" i="1"/>
  <c r="V14" i="1"/>
  <c r="O3" i="1"/>
  <c r="O4" i="1"/>
  <c r="O5" i="1"/>
  <c r="O6" i="1"/>
  <c r="O7" i="1"/>
  <c r="O8" i="1"/>
  <c r="O9" i="1"/>
  <c r="O10" i="1"/>
  <c r="O11" i="1"/>
  <c r="O12" i="1"/>
  <c r="O13" i="1"/>
  <c r="O14" i="1"/>
  <c r="N3" i="1"/>
  <c r="N4" i="1"/>
  <c r="N5" i="1"/>
  <c r="N6" i="1"/>
  <c r="N7" i="1"/>
  <c r="N8" i="1"/>
  <c r="N9" i="1"/>
  <c r="N10" i="1"/>
  <c r="N11" i="1"/>
  <c r="N12" i="1"/>
  <c r="N13" i="1"/>
  <c r="N14" i="1"/>
  <c r="U9" i="1" s="1"/>
  <c r="O2" i="1"/>
  <c r="N2" i="1"/>
  <c r="V6" i="1"/>
  <c r="T9" i="1"/>
  <c r="T3" i="1"/>
  <c r="I3" i="1"/>
  <c r="I4" i="1"/>
  <c r="I5" i="1"/>
  <c r="I6" i="1"/>
  <c r="I7" i="1"/>
  <c r="I8" i="1"/>
  <c r="I9" i="1"/>
  <c r="I10" i="1"/>
  <c r="I11" i="1"/>
  <c r="I12" i="1"/>
  <c r="I13" i="1"/>
  <c r="I2" i="1"/>
  <c r="F3" i="1"/>
  <c r="K3" i="1" s="1"/>
  <c r="L3" i="1" s="1"/>
  <c r="F4" i="1"/>
  <c r="K4" i="1" s="1"/>
  <c r="L4" i="1" s="1"/>
  <c r="F5" i="1"/>
  <c r="F6" i="1"/>
  <c r="F7" i="1"/>
  <c r="K7" i="1" s="1"/>
  <c r="L7" i="1" s="1"/>
  <c r="F8" i="1"/>
  <c r="K8" i="1" s="1"/>
  <c r="L8" i="1" s="1"/>
  <c r="F9" i="1"/>
  <c r="K9" i="1" s="1"/>
  <c r="L9" i="1" s="1"/>
  <c r="F10" i="1"/>
  <c r="F11" i="1"/>
  <c r="K11" i="1" s="1"/>
  <c r="L11" i="1" s="1"/>
  <c r="F12" i="1"/>
  <c r="K12" i="1" s="1"/>
  <c r="L12" i="1" s="1"/>
  <c r="F13" i="1"/>
  <c r="F2" i="1"/>
  <c r="K2" i="1" s="1"/>
  <c r="L2" i="1" s="1"/>
  <c r="L77" i="1" l="1"/>
  <c r="L64" i="1"/>
  <c r="L58" i="1"/>
  <c r="L62" i="1"/>
  <c r="L78" i="1"/>
  <c r="L63" i="1"/>
  <c r="L61" i="1"/>
  <c r="L76" i="1"/>
  <c r="L59" i="1"/>
  <c r="L65" i="1"/>
  <c r="L60" i="1"/>
  <c r="L93" i="1"/>
  <c r="L94" i="1"/>
  <c r="L79" i="1"/>
  <c r="L81" i="1"/>
  <c r="L86" i="1"/>
  <c r="L46" i="1"/>
  <c r="L95" i="1"/>
  <c r="L96" i="1"/>
  <c r="L80" i="1"/>
  <c r="L82" i="1"/>
  <c r="L84" i="1"/>
  <c r="L44" i="1"/>
  <c r="L88" i="1"/>
  <c r="L48" i="1"/>
  <c r="L92" i="1"/>
  <c r="L52" i="1"/>
  <c r="L54" i="1"/>
  <c r="L55" i="1"/>
  <c r="L97" i="1"/>
  <c r="L85" i="1"/>
  <c r="L87" i="1"/>
  <c r="L90" i="1"/>
  <c r="L50" i="1"/>
  <c r="L56" i="1"/>
  <c r="L102" i="1"/>
  <c r="L83" i="1"/>
  <c r="L89" i="1"/>
  <c r="L49" i="1"/>
  <c r="L51" i="1"/>
  <c r="L57" i="1"/>
  <c r="L75" i="1"/>
  <c r="L45" i="1"/>
  <c r="L47" i="1"/>
  <c r="L91" i="1"/>
  <c r="L53" i="1"/>
  <c r="L100" i="1"/>
  <c r="L37" i="1"/>
  <c r="L69" i="1"/>
  <c r="L101" i="1"/>
  <c r="L67" i="1"/>
  <c r="L70" i="1"/>
  <c r="L39" i="1"/>
  <c r="L71" i="1"/>
  <c r="L103" i="1"/>
  <c r="L68" i="1"/>
  <c r="L40" i="1"/>
  <c r="L72" i="1"/>
  <c r="L104" i="1"/>
  <c r="L98" i="1"/>
  <c r="L41" i="1"/>
  <c r="L73" i="1"/>
  <c r="L105" i="1"/>
  <c r="L66" i="1"/>
  <c r="L36" i="1"/>
  <c r="L42" i="1"/>
  <c r="L74" i="1"/>
  <c r="L106" i="1"/>
  <c r="L99" i="1"/>
  <c r="L38" i="1"/>
  <c r="L43" i="1"/>
  <c r="T11" i="1"/>
  <c r="V9" i="1"/>
  <c r="K5" i="1"/>
  <c r="L5" i="1" s="1"/>
  <c r="K10" i="1"/>
  <c r="L10" i="1" s="1"/>
  <c r="K6" i="1"/>
  <c r="L6" i="1" s="1"/>
  <c r="K13" i="1"/>
  <c r="L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Savara, Aditya Ashi</author>
  </authors>
  <commentList>
    <comment ref="E1" authorId="0" shapeId="0" xr:uid="{83EDC36A-F74C-4262-8DA7-48FB1715C519}">
      <text>
        <r>
          <rPr>
            <b/>
            <sz val="9"/>
            <color indexed="81"/>
            <rFont val="Tahoma"/>
            <family val="2"/>
          </rPr>
          <t>Savara, Aditya Ashi:</t>
        </r>
        <r>
          <rPr>
            <sz val="9"/>
            <color indexed="81"/>
            <rFont val="Tahoma"/>
            <family val="2"/>
          </rPr>
          <t xml:space="preserve">
Deleted 17, 21, 22</t>
        </r>
      </text>
    </comment>
    <comment ref="H1" authorId="0" shapeId="0" xr:uid="{A3A8B18B-E0A7-42E3-8521-0837720768C4}">
      <text>
        <r>
          <rPr>
            <b/>
            <sz val="9"/>
            <color indexed="81"/>
            <rFont val="Tahoma"/>
            <family val="2"/>
          </rPr>
          <t>Savara, Aditya Ashi:</t>
        </r>
        <r>
          <rPr>
            <sz val="9"/>
            <color indexed="81"/>
            <rFont val="Tahoma"/>
            <family val="2"/>
          </rPr>
          <t xml:space="preserve">
When copying out of TuningCorrectorGasMixtureSimulatedHypotheticalReferenceData.csv
need to ignore m2 and m31</t>
        </r>
      </text>
    </comment>
  </commentList>
</comments>
</file>

<file path=xl/sharedStrings.xml><?xml version="1.0" encoding="utf-8"?>
<sst xmlns="http://schemas.openxmlformats.org/spreadsheetml/2006/main" count="54" uniqueCount="32">
  <si>
    <t>Molecular Mass</t>
  </si>
  <si>
    <t>signal</t>
  </si>
  <si>
    <t>Removing m17 m21 and m22</t>
  </si>
  <si>
    <t>Meas x 1E8 / 140</t>
  </si>
  <si>
    <t>Ratio</t>
  </si>
  <si>
    <t>Fitted Ratio</t>
  </si>
  <si>
    <t>Reverse Ratio</t>
  </si>
  <si>
    <t>Fitted Reverse Ratio</t>
  </si>
  <si>
    <t>Sim /100</t>
  </si>
  <si>
    <t>Consider what should happen to Butanal m28 to m18.</t>
  </si>
  <si>
    <t>In the original pattern from Literature, m28 to 18 is :</t>
  </si>
  <si>
    <t>So a case where we have a measurement like this:</t>
  </si>
  <si>
    <t>m28</t>
  </si>
  <si>
    <t>m18</t>
  </si>
  <si>
    <t>Should become like this:</t>
  </si>
  <si>
    <t>Final ratio:</t>
  </si>
  <si>
    <t>m23/m18 Ratio:</t>
  </si>
  <si>
    <t>Currently, what is coming out is like this in the mixed pattern, before standardizing:</t>
  </si>
  <si>
    <t>This looks good!</t>
  </si>
  <si>
    <t>And after standardizin we are getting:</t>
  </si>
  <si>
    <t>So the Mixed Reference Pattern coming out is as expected.</t>
  </si>
  <si>
    <t>Simulated from Literature Patterns</t>
  </si>
  <si>
    <t>Source:</t>
  </si>
  <si>
    <t>Molecules</t>
  </si>
  <si>
    <t>Electron Numbers</t>
  </si>
  <si>
    <t>NIST</t>
  </si>
  <si>
    <t>1butanal</t>
  </si>
  <si>
    <t>Nist Pattern of 1 Butanal</t>
  </si>
  <si>
    <t>Polynimial Fitted ratios</t>
  </si>
  <si>
    <t>Nist Tuning Corrected Pattern of 1 Butanal</t>
  </si>
  <si>
    <t>NIST_TuningCorrected</t>
  </si>
  <si>
    <r>
      <t xml:space="preserve">Nist Tuning Corrected Pattern of 1 Butanal </t>
    </r>
    <r>
      <rPr>
        <b/>
        <sz val="11"/>
        <color theme="1"/>
        <rFont val="Calibri"/>
        <family val="2"/>
        <scheme val="minor"/>
      </rPr>
      <t>Scaled to 100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</si>
</sst>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Meas x 1E8 / 140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18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1.0785714285714286E-2</c:v>
                </c:pt>
                <c:pt idx="1">
                  <c:v>2.4142857142857143E-2</c:v>
                </c:pt>
                <c:pt idx="2">
                  <c:v>4.2285714285714288E-2</c:v>
                </c:pt>
                <c:pt idx="3">
                  <c:v>4.2785714285714288E-2</c:v>
                </c:pt>
                <c:pt idx="4">
                  <c:v>1.2714285714285716E-3</c:v>
                </c:pt>
                <c:pt idx="5">
                  <c:v>2.3214285714285715E-2</c:v>
                </c:pt>
                <c:pt idx="6">
                  <c:v>8.6428571428571438E-2</c:v>
                </c:pt>
                <c:pt idx="7">
                  <c:v>0.47357142857142864</c:v>
                </c:pt>
                <c:pt idx="8">
                  <c:v>0.40285714285714286</c:v>
                </c:pt>
                <c:pt idx="9">
                  <c:v>1</c:v>
                </c:pt>
                <c:pt idx="10">
                  <c:v>0.16142857142857145</c:v>
                </c:pt>
                <c:pt idx="11">
                  <c:v>0.1542857142857143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3-454A-BDFE-3DEC18CE0D8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Sim /100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18</c:v>
                </c:pt>
              </c:numCache>
            </c:numRef>
          </c:xVal>
          <c:yVal>
            <c:numRef>
              <c:f>Sheet1!$I$2:$I$14</c:f>
              <c:numCache>
                <c:formatCode>General</c:formatCode>
                <c:ptCount val="13"/>
                <c:pt idx="0">
                  <c:v>5.0294454827771E-3</c:v>
                </c:pt>
                <c:pt idx="1">
                  <c:v>1.3874613195859E-2</c:v>
                </c:pt>
                <c:pt idx="2">
                  <c:v>2.8781568483916803E-2</c:v>
                </c:pt>
                <c:pt idx="3">
                  <c:v>3.7878873461372399E-2</c:v>
                </c:pt>
                <c:pt idx="4">
                  <c:v>8.5070611541757904E-4</c:v>
                </c:pt>
                <c:pt idx="5">
                  <c:v>1.39744145332358E-2</c:v>
                </c:pt>
                <c:pt idx="6">
                  <c:v>6.5476784694156395E-2</c:v>
                </c:pt>
                <c:pt idx="7">
                  <c:v>0.40231319856169101</c:v>
                </c:pt>
                <c:pt idx="8">
                  <c:v>0.37853984205470803</c:v>
                </c:pt>
                <c:pt idx="9">
                  <c:v>1</c:v>
                </c:pt>
                <c:pt idx="10">
                  <c:v>0.186505122974188</c:v>
                </c:pt>
                <c:pt idx="11">
                  <c:v>0.22320441159015497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3-454A-BDFE-3DEC18CE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82528"/>
        <c:axId val="533386136"/>
      </c:scatterChart>
      <c:valAx>
        <c:axId val="5333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136"/>
        <c:crosses val="autoZero"/>
        <c:crossBetween val="midCat"/>
      </c:valAx>
      <c:valAx>
        <c:axId val="5333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9096894138232722E-2"/>
                  <c:y val="4.80088947214931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Sheet1!$D$2:$D$13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xVal>
          <c:yVal>
            <c:numRef>
              <c:f>Sheet1!$K$2:$K$13</c:f>
              <c:numCache>
                <c:formatCode>0.00E+00</c:formatCode>
                <c:ptCount val="12"/>
                <c:pt idx="0">
                  <c:v>2.1445136094324968</c:v>
                </c:pt>
                <c:pt idx="1">
                  <c:v>1.7400742494257635</c:v>
                </c:pt>
                <c:pt idx="2">
                  <c:v>1.4691942278734262</c:v>
                </c:pt>
                <c:pt idx="3">
                  <c:v>1.1295403050818213</c:v>
                </c:pt>
                <c:pt idx="4">
                  <c:v>1.4945567551309726</c:v>
                </c:pt>
                <c:pt idx="5">
                  <c:v>1.6611991621598481</c:v>
                </c:pt>
                <c:pt idx="6">
                  <c:v>1.3199880206745236</c:v>
                </c:pt>
                <c:pt idx="7">
                  <c:v>1.1771212832800235</c:v>
                </c:pt>
                <c:pt idx="8">
                  <c:v>1.0642397393902869</c:v>
                </c:pt>
                <c:pt idx="9">
                  <c:v>1</c:v>
                </c:pt>
                <c:pt idx="10">
                  <c:v>0.86554497192504942</c:v>
                </c:pt>
                <c:pt idx="11">
                  <c:v>0.69123057732842541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6-4227-A608-3BE027B8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54280"/>
        <c:axId val="625657888"/>
      </c:scatterChart>
      <c:valAx>
        <c:axId val="62565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7888"/>
        <c:crosses val="autoZero"/>
        <c:crossBetween val="midCat"/>
      </c:valAx>
      <c:valAx>
        <c:axId val="6256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14</xdr:row>
      <xdr:rowOff>42862</xdr:rowOff>
    </xdr:from>
    <xdr:to>
      <xdr:col>10</xdr:col>
      <xdr:colOff>38100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4AAD6-153F-4122-81B7-775AD277F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15</xdr:row>
      <xdr:rowOff>80962</xdr:rowOff>
    </xdr:from>
    <xdr:to>
      <xdr:col>18</xdr:col>
      <xdr:colOff>28575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224F8-8593-4FFB-8D78-D1DD9317E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6"/>
  <sheetViews>
    <sheetView tabSelected="1" topLeftCell="B25" workbookViewId="0">
      <selection activeCell="P34" sqref="P34"/>
    </sheetView>
  </sheetViews>
  <sheetFormatPr defaultRowHeight="15" x14ac:dyDescent="0.25"/>
  <cols>
    <col min="3" max="3" width="22.85546875" bestFit="1" customWidth="1"/>
    <col min="7" max="7" width="23.28515625" customWidth="1"/>
    <col min="11" max="11" width="21.85546875" customWidth="1"/>
    <col min="19" max="19" width="14.85546875" bestFit="1" customWidth="1"/>
  </cols>
  <sheetData>
    <row r="1" spans="1:23" x14ac:dyDescent="0.25">
      <c r="A1" t="s">
        <v>2</v>
      </c>
      <c r="D1" t="s">
        <v>0</v>
      </c>
      <c r="E1" t="s">
        <v>1</v>
      </c>
      <c r="F1" t="s">
        <v>3</v>
      </c>
      <c r="H1" t="s">
        <v>21</v>
      </c>
      <c r="I1" t="s">
        <v>8</v>
      </c>
      <c r="K1" t="s">
        <v>4</v>
      </c>
      <c r="L1" t="s">
        <v>6</v>
      </c>
      <c r="N1" t="s">
        <v>5</v>
      </c>
      <c r="O1" t="s">
        <v>7</v>
      </c>
      <c r="T1" t="s">
        <v>9</v>
      </c>
    </row>
    <row r="2" spans="1:23" x14ac:dyDescent="0.25">
      <c r="D2">
        <v>12</v>
      </c>
      <c r="E2" s="1">
        <v>1.51E-8</v>
      </c>
      <c r="F2" s="2">
        <f>E2*100000000 / 140</f>
        <v>1.0785714285714286E-2</v>
      </c>
      <c r="G2" s="1"/>
      <c r="H2" s="1">
        <v>0.50294454827770996</v>
      </c>
      <c r="I2" s="2">
        <f>H2/100</f>
        <v>5.0294454827771E-3</v>
      </c>
      <c r="K2" s="1">
        <f>F2/I2</f>
        <v>2.1445136094324968</v>
      </c>
      <c r="L2" s="1">
        <f>1/K2</f>
        <v>0.46630620370118808</v>
      </c>
      <c r="N2">
        <f>(D2^2)*-0.00209891515351478+0.0415721558521753*D2+1.48645618255443</f>
        <v>1.6830782706744052</v>
      </c>
      <c r="O2">
        <f>0.00453957499583183*(D2^2) +D2*(-0.158786664417733) + 1.94715165380596</f>
        <v>0.69541048019294749</v>
      </c>
      <c r="T2" t="s">
        <v>10</v>
      </c>
    </row>
    <row r="3" spans="1:23" x14ac:dyDescent="0.25">
      <c r="D3">
        <v>13</v>
      </c>
      <c r="E3" s="1">
        <v>3.3799999999999998E-8</v>
      </c>
      <c r="F3" s="2">
        <f t="shared" ref="F3:F13" si="0">E3*100000000 / 140</f>
        <v>2.4142857142857143E-2</v>
      </c>
      <c r="G3" s="1"/>
      <c r="H3" s="1">
        <v>1.3874613195859</v>
      </c>
      <c r="I3" s="2">
        <f t="shared" ref="I3:I13" si="1">H3/100</f>
        <v>1.3874613195859E-2</v>
      </c>
      <c r="K3" s="1">
        <f t="shared" ref="K3:K12" si="2">F3/I3</f>
        <v>1.7400742494257635</v>
      </c>
      <c r="L3" s="1">
        <f t="shared" ref="L3:L13" si="3">1/K3</f>
        <v>0.57468812053853846</v>
      </c>
      <c r="N3">
        <f t="shared" ref="N3:N14" si="4">(D3^2)*-0.00209891515351478+0.0415721558521753*D3+1.48645618255443</f>
        <v>1.6721775476887111</v>
      </c>
      <c r="O3">
        <f t="shared" ref="O3:O14" si="5">0.00453957499583183*(D3^2) +D3*(-0.158786664417733) + 1.94715165380596</f>
        <v>0.65011319067101025</v>
      </c>
      <c r="T3">
        <f>1491/150</f>
        <v>9.94</v>
      </c>
    </row>
    <row r="4" spans="1:23" x14ac:dyDescent="0.25">
      <c r="D4">
        <v>14</v>
      </c>
      <c r="E4" s="1">
        <v>5.9200000000000001E-8</v>
      </c>
      <c r="F4" s="2">
        <f t="shared" si="0"/>
        <v>4.2285714285714288E-2</v>
      </c>
      <c r="G4" s="1"/>
      <c r="H4" s="1">
        <v>2.8781568483916802</v>
      </c>
      <c r="I4" s="2">
        <f t="shared" si="1"/>
        <v>2.8781568483916803E-2</v>
      </c>
      <c r="K4" s="1">
        <f t="shared" si="2"/>
        <v>1.4691942278734262</v>
      </c>
      <c r="L4" s="1">
        <f t="shared" si="3"/>
        <v>0.68064520063316758</v>
      </c>
      <c r="N4">
        <f t="shared" si="4"/>
        <v>1.6570789943959872</v>
      </c>
      <c r="O4">
        <f t="shared" si="5"/>
        <v>0.61389505114073639</v>
      </c>
      <c r="T4" t="s">
        <v>11</v>
      </c>
    </row>
    <row r="5" spans="1:23" x14ac:dyDescent="0.25">
      <c r="D5">
        <v>15</v>
      </c>
      <c r="E5" s="1">
        <v>5.99E-8</v>
      </c>
      <c r="F5" s="2">
        <f t="shared" si="0"/>
        <v>4.2785714285714288E-2</v>
      </c>
      <c r="G5" s="1"/>
      <c r="H5" s="1">
        <v>3.7878873461372402</v>
      </c>
      <c r="I5" s="2">
        <f t="shared" si="1"/>
        <v>3.7878873461372399E-2</v>
      </c>
      <c r="K5" s="1">
        <f t="shared" si="2"/>
        <v>1.1295403050818213</v>
      </c>
      <c r="L5" s="1">
        <f t="shared" si="3"/>
        <v>0.8853159072774851</v>
      </c>
      <c r="N5">
        <f t="shared" si="4"/>
        <v>1.6377826107962341</v>
      </c>
      <c r="O5">
        <f t="shared" si="5"/>
        <v>0.58675606160212657</v>
      </c>
      <c r="T5" t="s">
        <v>12</v>
      </c>
      <c r="U5" t="s">
        <v>13</v>
      </c>
      <c r="V5" t="s">
        <v>16</v>
      </c>
    </row>
    <row r="6" spans="1:23" x14ac:dyDescent="0.25">
      <c r="D6">
        <v>16</v>
      </c>
      <c r="E6" s="1">
        <v>1.7800000000000001E-9</v>
      </c>
      <c r="F6" s="2">
        <f t="shared" si="0"/>
        <v>1.2714285714285716E-3</v>
      </c>
      <c r="G6" s="1"/>
      <c r="H6" s="1">
        <v>8.5070611541757907E-2</v>
      </c>
      <c r="I6" s="2">
        <f t="shared" si="1"/>
        <v>8.5070611541757904E-4</v>
      </c>
      <c r="K6" s="1">
        <f t="shared" si="2"/>
        <v>1.4945567551309726</v>
      </c>
      <c r="L6" s="1">
        <f t="shared" si="3"/>
        <v>0.66909469751944406</v>
      </c>
      <c r="N6">
        <f t="shared" si="4"/>
        <v>1.6142883968894512</v>
      </c>
      <c r="O6">
        <f t="shared" si="5"/>
        <v>0.56869622205518033</v>
      </c>
      <c r="T6">
        <v>9.94</v>
      </c>
      <c r="U6">
        <v>1</v>
      </c>
      <c r="V6">
        <f>T6/U6</f>
        <v>9.94</v>
      </c>
    </row>
    <row r="7" spans="1:23" x14ac:dyDescent="0.25">
      <c r="D7">
        <v>24</v>
      </c>
      <c r="E7" s="1">
        <v>3.25E-8</v>
      </c>
      <c r="F7" s="2">
        <f t="shared" si="0"/>
        <v>2.3214285714285715E-2</v>
      </c>
      <c r="G7" s="1"/>
      <c r="H7" s="1">
        <v>1.3974414533235799</v>
      </c>
      <c r="I7" s="2">
        <f t="shared" si="1"/>
        <v>1.39744145332358E-2</v>
      </c>
      <c r="K7" s="1">
        <f t="shared" si="2"/>
        <v>1.6611991621598481</v>
      </c>
      <c r="L7" s="1">
        <f t="shared" si="3"/>
        <v>0.60197477989323445</v>
      </c>
      <c r="N7">
        <f t="shared" si="4"/>
        <v>1.2752127945821239</v>
      </c>
      <c r="O7">
        <f t="shared" si="5"/>
        <v>0.75106690537950227</v>
      </c>
      <c r="T7" t="s">
        <v>14</v>
      </c>
    </row>
    <row r="8" spans="1:23" x14ac:dyDescent="0.25">
      <c r="D8">
        <v>25</v>
      </c>
      <c r="E8" s="1">
        <v>1.2100000000000001E-7</v>
      </c>
      <c r="F8" s="2">
        <f t="shared" si="0"/>
        <v>8.6428571428571438E-2</v>
      </c>
      <c r="G8" s="1"/>
      <c r="H8" s="1">
        <v>6.54767846941564</v>
      </c>
      <c r="I8" s="2">
        <f t="shared" si="1"/>
        <v>6.5476784694156395E-2</v>
      </c>
      <c r="K8" s="1">
        <f t="shared" si="2"/>
        <v>1.3199880206745236</v>
      </c>
      <c r="L8" s="1">
        <f t="shared" si="3"/>
        <v>0.75758263282494986</v>
      </c>
      <c r="N8">
        <f t="shared" si="4"/>
        <v>1.213938107912075</v>
      </c>
      <c r="O8">
        <f t="shared" si="5"/>
        <v>0.8147194157575286</v>
      </c>
      <c r="T8" t="s">
        <v>12</v>
      </c>
      <c r="U8" t="s">
        <v>13</v>
      </c>
      <c r="V8" t="s">
        <v>16</v>
      </c>
    </row>
    <row r="9" spans="1:23" x14ac:dyDescent="0.25">
      <c r="D9">
        <v>26</v>
      </c>
      <c r="E9" s="1">
        <v>6.6300000000000005E-7</v>
      </c>
      <c r="F9" s="2">
        <f t="shared" si="0"/>
        <v>0.47357142857142864</v>
      </c>
      <c r="G9" s="1"/>
      <c r="H9" s="1">
        <v>40.231319856169101</v>
      </c>
      <c r="I9" s="2">
        <f t="shared" si="1"/>
        <v>0.40231319856169101</v>
      </c>
      <c r="K9" s="1">
        <f t="shared" si="2"/>
        <v>1.1771212832800235</v>
      </c>
      <c r="L9" s="1">
        <f t="shared" si="3"/>
        <v>0.84953013270945299</v>
      </c>
      <c r="N9">
        <f t="shared" si="4"/>
        <v>1.1484655909349966</v>
      </c>
      <c r="O9">
        <f t="shared" si="5"/>
        <v>0.88745107612721918</v>
      </c>
      <c r="T9">
        <f>N11*T6</f>
        <v>9.9889750366339207</v>
      </c>
      <c r="U9">
        <f>U6*N14</f>
        <v>1.5547064781547968</v>
      </c>
      <c r="V9">
        <f>T9/U9</f>
        <v>6.4249909400836449</v>
      </c>
    </row>
    <row r="10" spans="1:23" x14ac:dyDescent="0.25">
      <c r="D10">
        <v>27</v>
      </c>
      <c r="E10" s="1">
        <v>5.6400000000000002E-7</v>
      </c>
      <c r="F10" s="2">
        <f t="shared" si="0"/>
        <v>0.40285714285714286</v>
      </c>
      <c r="G10" s="1"/>
      <c r="H10" s="1">
        <v>37.853984205470802</v>
      </c>
      <c r="I10" s="2">
        <f t="shared" si="1"/>
        <v>0.37853984205470803</v>
      </c>
      <c r="K10" s="1">
        <f t="shared" si="2"/>
        <v>1.0642397393902869</v>
      </c>
      <c r="L10" s="1">
        <f t="shared" si="3"/>
        <v>0.93963790580955897</v>
      </c>
      <c r="N10">
        <f t="shared" si="4"/>
        <v>1.0787952436508885</v>
      </c>
      <c r="O10">
        <f t="shared" si="5"/>
        <v>0.96926188648857314</v>
      </c>
      <c r="T10" t="s">
        <v>15</v>
      </c>
    </row>
    <row r="11" spans="1:23" x14ac:dyDescent="0.25">
      <c r="D11">
        <v>28</v>
      </c>
      <c r="E11" s="1">
        <v>1.3999999999999999E-6</v>
      </c>
      <c r="F11" s="2">
        <f t="shared" si="0"/>
        <v>1</v>
      </c>
      <c r="G11" s="1"/>
      <c r="H11" s="1">
        <v>100</v>
      </c>
      <c r="I11" s="2">
        <f t="shared" si="1"/>
        <v>1</v>
      </c>
      <c r="K11" s="1">
        <f t="shared" si="2"/>
        <v>1</v>
      </c>
      <c r="L11" s="1">
        <f t="shared" si="3"/>
        <v>1</v>
      </c>
      <c r="N11">
        <f t="shared" si="4"/>
        <v>1.0049270660597507</v>
      </c>
      <c r="O11">
        <f t="shared" si="5"/>
        <v>1.0601518468415905</v>
      </c>
      <c r="T11">
        <f>T9/U9</f>
        <v>6.4249909400836449</v>
      </c>
    </row>
    <row r="12" spans="1:23" x14ac:dyDescent="0.25">
      <c r="D12">
        <v>29</v>
      </c>
      <c r="E12" s="1">
        <v>2.2600000000000001E-7</v>
      </c>
      <c r="F12" s="2">
        <f t="shared" si="0"/>
        <v>0.16142857142857145</v>
      </c>
      <c r="G12" s="1"/>
      <c r="H12" s="1">
        <v>18.6505122974188</v>
      </c>
      <c r="I12" s="2">
        <f t="shared" si="1"/>
        <v>0.186505122974188</v>
      </c>
      <c r="K12" s="1">
        <f t="shared" si="2"/>
        <v>0.86554497192504942</v>
      </c>
      <c r="L12" s="1">
        <f t="shared" si="3"/>
        <v>1.1553414697516069</v>
      </c>
      <c r="N12">
        <f t="shared" si="4"/>
        <v>0.92686105816158371</v>
      </c>
      <c r="O12">
        <f t="shared" si="5"/>
        <v>1.1601209571862721</v>
      </c>
      <c r="T12" t="s">
        <v>17</v>
      </c>
    </row>
    <row r="13" spans="1:23" x14ac:dyDescent="0.25">
      <c r="D13">
        <v>30</v>
      </c>
      <c r="E13" s="1">
        <v>2.16E-7</v>
      </c>
      <c r="F13" s="2">
        <f t="shared" si="0"/>
        <v>0.1542857142857143</v>
      </c>
      <c r="G13" s="1"/>
      <c r="H13" s="1">
        <v>22.320441159015498</v>
      </c>
      <c r="I13" s="2">
        <f t="shared" si="1"/>
        <v>0.22320441159015497</v>
      </c>
      <c r="K13" s="1">
        <f>F13/I13</f>
        <v>0.69123057732842541</v>
      </c>
      <c r="L13" s="1">
        <f t="shared" si="3"/>
        <v>1.4466952603065597</v>
      </c>
      <c r="N13">
        <f t="shared" si="4"/>
        <v>0.84459721995638692</v>
      </c>
      <c r="O13">
        <f t="shared" si="5"/>
        <v>1.269169217522617</v>
      </c>
      <c r="T13" t="s">
        <v>12</v>
      </c>
      <c r="U13" t="s">
        <v>13</v>
      </c>
      <c r="V13" t="s">
        <v>16</v>
      </c>
    </row>
    <row r="14" spans="1:23" x14ac:dyDescent="0.25">
      <c r="D14">
        <v>18</v>
      </c>
      <c r="N14">
        <f t="shared" si="4"/>
        <v>1.5547064781547968</v>
      </c>
      <c r="O14">
        <f t="shared" si="5"/>
        <v>0.55981399293627887</v>
      </c>
      <c r="T14" s="1">
        <v>14.9849611</v>
      </c>
      <c r="U14" s="1">
        <v>2.3322929499999998</v>
      </c>
      <c r="V14">
        <f>T14/U14</f>
        <v>6.4249909515011829</v>
      </c>
      <c r="W14" t="s">
        <v>18</v>
      </c>
    </row>
    <row r="15" spans="1:23" x14ac:dyDescent="0.25">
      <c r="T15" t="s">
        <v>19</v>
      </c>
    </row>
    <row r="16" spans="1:23" x14ac:dyDescent="0.25">
      <c r="T16" t="s">
        <v>12</v>
      </c>
      <c r="U16" t="s">
        <v>13</v>
      </c>
      <c r="V16" t="s">
        <v>16</v>
      </c>
    </row>
    <row r="17" spans="3:22" x14ac:dyDescent="0.25">
      <c r="T17" s="1">
        <v>23.56</v>
      </c>
      <c r="U17" s="1">
        <v>3.6669999999999998</v>
      </c>
      <c r="V17">
        <f>T17/U17</f>
        <v>6.4248704663212433</v>
      </c>
    </row>
    <row r="18" spans="3:22" x14ac:dyDescent="0.25">
      <c r="T18" t="s">
        <v>20</v>
      </c>
    </row>
    <row r="31" spans="3:22" ht="45" x14ac:dyDescent="0.25">
      <c r="C31" t="s">
        <v>27</v>
      </c>
      <c r="G31" s="3" t="s">
        <v>29</v>
      </c>
      <c r="H31" s="4"/>
      <c r="I31" s="4"/>
      <c r="K31" s="5" t="s">
        <v>31</v>
      </c>
      <c r="L31" s="6"/>
      <c r="M31" s="6"/>
    </row>
    <row r="32" spans="3:22" x14ac:dyDescent="0.25">
      <c r="C32" t="s">
        <v>22</v>
      </c>
      <c r="D32" t="s">
        <v>25</v>
      </c>
      <c r="G32" s="4" t="s">
        <v>22</v>
      </c>
      <c r="H32" s="4" t="s">
        <v>30</v>
      </c>
      <c r="I32" s="4"/>
      <c r="K32" s="6" t="s">
        <v>22</v>
      </c>
      <c r="L32" s="6" t="s">
        <v>30</v>
      </c>
      <c r="M32" s="6"/>
    </row>
    <row r="33" spans="3:20" x14ac:dyDescent="0.25">
      <c r="C33" t="s">
        <v>23</v>
      </c>
      <c r="D33" t="s">
        <v>26</v>
      </c>
      <c r="G33" s="4" t="s">
        <v>23</v>
      </c>
      <c r="H33" s="4" t="s">
        <v>26</v>
      </c>
      <c r="I33" s="4"/>
      <c r="K33" s="6" t="s">
        <v>23</v>
      </c>
      <c r="L33" s="6" t="s">
        <v>26</v>
      </c>
      <c r="M33" s="6"/>
    </row>
    <row r="34" spans="3:20" x14ac:dyDescent="0.25">
      <c r="C34" t="s">
        <v>24</v>
      </c>
      <c r="D34">
        <v>40</v>
      </c>
      <c r="G34" s="4" t="s">
        <v>24</v>
      </c>
      <c r="H34" s="4">
        <v>40</v>
      </c>
      <c r="I34" s="4"/>
      <c r="K34" s="6" t="s">
        <v>24</v>
      </c>
      <c r="L34" s="6">
        <v>40</v>
      </c>
      <c r="M34" s="6"/>
      <c r="S34" s="7" t="s">
        <v>28</v>
      </c>
      <c r="T34" s="7"/>
    </row>
    <row r="35" spans="3:20" x14ac:dyDescent="0.25">
      <c r="C35" t="s">
        <v>0</v>
      </c>
      <c r="D35">
        <v>72.11</v>
      </c>
      <c r="G35" s="4" t="s">
        <v>0</v>
      </c>
      <c r="H35" s="4">
        <v>72.11</v>
      </c>
      <c r="I35" s="4"/>
      <c r="K35" s="6" t="s">
        <v>0</v>
      </c>
      <c r="L35" s="6">
        <v>72.11</v>
      </c>
      <c r="M35" s="6"/>
      <c r="S35" s="7" t="s">
        <v>0</v>
      </c>
      <c r="T35" s="7"/>
    </row>
    <row r="36" spans="3:20" x14ac:dyDescent="0.25">
      <c r="C36">
        <v>1</v>
      </c>
      <c r="D36">
        <v>0</v>
      </c>
      <c r="G36" s="4">
        <v>1</v>
      </c>
      <c r="H36" s="4">
        <f>D36*T36</f>
        <v>0</v>
      </c>
      <c r="I36" s="4"/>
      <c r="K36" s="6">
        <v>1</v>
      </c>
      <c r="L36" s="6">
        <f>H36/(MAX($H$36:$H$106))*100</f>
        <v>0</v>
      </c>
      <c r="M36" s="6"/>
      <c r="S36" s="7">
        <v>1</v>
      </c>
      <c r="T36" s="7">
        <f>((-0.0021*(S36)^2)+0.0416*(S36)+1.4865)</f>
        <v>1.526</v>
      </c>
    </row>
    <row r="37" spans="3:20" x14ac:dyDescent="0.25">
      <c r="C37">
        <v>2</v>
      </c>
      <c r="D37">
        <v>0</v>
      </c>
      <c r="G37" s="4">
        <v>2</v>
      </c>
      <c r="H37" s="4">
        <f t="shared" ref="H37:H100" si="6">D37*T37</f>
        <v>0</v>
      </c>
      <c r="I37" s="4"/>
      <c r="K37" s="6">
        <v>2</v>
      </c>
      <c r="L37" s="6">
        <f t="shared" ref="L37:L100" si="7">H37/(MAX($H$36:$H$106))*100</f>
        <v>0</v>
      </c>
      <c r="M37" s="6"/>
      <c r="S37" s="7">
        <v>2</v>
      </c>
      <c r="T37" s="7">
        <f t="shared" ref="T37:T100" si="8">((-0.0021*(S37)^2)+0.0416*(S37)+1.4865)</f>
        <v>1.5612999999999999</v>
      </c>
    </row>
    <row r="38" spans="3:20" x14ac:dyDescent="0.25">
      <c r="C38">
        <v>12</v>
      </c>
      <c r="D38">
        <v>0.100010001</v>
      </c>
      <c r="G38" s="4">
        <v>12</v>
      </c>
      <c r="H38" s="4">
        <f t="shared" si="6"/>
        <v>0.1683468346833</v>
      </c>
      <c r="I38" s="4"/>
      <c r="K38" s="6">
        <v>12</v>
      </c>
      <c r="L38" s="6">
        <f t="shared" si="7"/>
        <v>0.26468953818031787</v>
      </c>
      <c r="M38" s="6"/>
      <c r="S38" s="7">
        <v>12</v>
      </c>
      <c r="T38" s="7">
        <f t="shared" si="8"/>
        <v>1.6833</v>
      </c>
    </row>
    <row r="39" spans="3:20" x14ac:dyDescent="0.25">
      <c r="C39">
        <v>13</v>
      </c>
      <c r="D39">
        <v>0.30003000299999999</v>
      </c>
      <c r="G39" s="4">
        <v>13</v>
      </c>
      <c r="H39" s="4">
        <f t="shared" si="6"/>
        <v>0.50177017701719995</v>
      </c>
      <c r="I39" s="4"/>
      <c r="K39" s="6">
        <v>13</v>
      </c>
      <c r="L39" s="6">
        <f t="shared" si="7"/>
        <v>0.78892672189050717</v>
      </c>
      <c r="M39" s="6"/>
      <c r="S39" s="7">
        <v>13</v>
      </c>
      <c r="T39" s="7">
        <f t="shared" si="8"/>
        <v>1.6723999999999999</v>
      </c>
    </row>
    <row r="40" spans="3:20" x14ac:dyDescent="0.25">
      <c r="C40">
        <v>14</v>
      </c>
      <c r="D40">
        <v>1.600160016</v>
      </c>
      <c r="G40" s="4">
        <v>14</v>
      </c>
      <c r="H40" s="4">
        <f t="shared" si="6"/>
        <v>2.6519451945168</v>
      </c>
      <c r="I40" s="4"/>
      <c r="K40" s="6">
        <v>14</v>
      </c>
      <c r="L40" s="6">
        <f t="shared" si="7"/>
        <v>4.1696189306836882</v>
      </c>
      <c r="M40" s="6"/>
      <c r="S40" s="7">
        <v>14</v>
      </c>
      <c r="T40" s="7">
        <f t="shared" si="8"/>
        <v>1.6573</v>
      </c>
    </row>
    <row r="41" spans="3:20" x14ac:dyDescent="0.25">
      <c r="C41">
        <v>15</v>
      </c>
      <c r="D41">
        <v>5.4005400540000004</v>
      </c>
      <c r="G41" s="4">
        <v>15</v>
      </c>
      <c r="H41" s="4">
        <f t="shared" si="6"/>
        <v>8.8460846084519993</v>
      </c>
      <c r="I41" s="4"/>
      <c r="K41" s="6">
        <v>15</v>
      </c>
      <c r="L41" s="6">
        <f t="shared" si="7"/>
        <v>13.908583752822121</v>
      </c>
      <c r="M41" s="6"/>
      <c r="S41" s="7">
        <v>15</v>
      </c>
      <c r="T41" s="7">
        <f>((-0.0021*(S41)^2)+0.0416*(S41)+1.4865)</f>
        <v>1.6379999999999999</v>
      </c>
    </row>
    <row r="42" spans="3:20" x14ac:dyDescent="0.25">
      <c r="C42">
        <v>16</v>
      </c>
      <c r="D42">
        <v>0.200020002</v>
      </c>
      <c r="G42" s="4">
        <v>16</v>
      </c>
      <c r="H42" s="4">
        <f t="shared" si="6"/>
        <v>0.32293229322900002</v>
      </c>
      <c r="I42" s="4"/>
      <c r="K42" s="6">
        <v>16</v>
      </c>
      <c r="L42" s="6">
        <f t="shared" si="7"/>
        <v>0.50774224367863507</v>
      </c>
      <c r="M42" s="6"/>
      <c r="S42" s="7">
        <v>16</v>
      </c>
      <c r="T42" s="7">
        <f t="shared" si="8"/>
        <v>1.6145</v>
      </c>
    </row>
    <row r="43" spans="3:20" x14ac:dyDescent="0.25">
      <c r="C43">
        <v>17</v>
      </c>
      <c r="D43">
        <v>0.30003000299999999</v>
      </c>
      <c r="G43" s="4">
        <v>17</v>
      </c>
      <c r="H43" s="4">
        <f t="shared" si="6"/>
        <v>0.47608760876039991</v>
      </c>
      <c r="I43" s="4"/>
      <c r="K43" s="6">
        <v>17</v>
      </c>
      <c r="L43" s="6">
        <f t="shared" si="7"/>
        <v>0.74854635392002911</v>
      </c>
      <c r="M43" s="6"/>
      <c r="S43" s="7">
        <v>17</v>
      </c>
      <c r="T43" s="7">
        <f t="shared" si="8"/>
        <v>1.5867999999999998</v>
      </c>
    </row>
    <row r="44" spans="3:20" x14ac:dyDescent="0.25">
      <c r="C44">
        <v>18</v>
      </c>
      <c r="D44">
        <v>1.500150015</v>
      </c>
      <c r="G44" s="4">
        <v>18</v>
      </c>
      <c r="H44" s="4">
        <f t="shared" si="6"/>
        <v>2.3325832583235</v>
      </c>
      <c r="I44" s="4"/>
      <c r="K44" s="6">
        <v>18</v>
      </c>
      <c r="L44" s="6">
        <f t="shared" si="7"/>
        <v>3.6674903129261831</v>
      </c>
      <c r="M44" s="6"/>
      <c r="S44" s="7">
        <v>18</v>
      </c>
      <c r="T44" s="7">
        <f t="shared" si="8"/>
        <v>1.5548999999999999</v>
      </c>
    </row>
    <row r="45" spans="3:20" x14ac:dyDescent="0.25">
      <c r="C45">
        <v>19</v>
      </c>
      <c r="D45">
        <v>0.200020002</v>
      </c>
      <c r="G45" s="4">
        <v>19</v>
      </c>
      <c r="H45" s="4">
        <f t="shared" si="6"/>
        <v>0.30379037903759998</v>
      </c>
      <c r="I45" s="4"/>
      <c r="K45" s="6">
        <v>19</v>
      </c>
      <c r="L45" s="6">
        <f t="shared" si="7"/>
        <v>0.4776456610090497</v>
      </c>
      <c r="M45" s="6"/>
      <c r="S45" s="7">
        <v>19</v>
      </c>
      <c r="T45" s="7">
        <f t="shared" si="8"/>
        <v>1.5187999999999999</v>
      </c>
    </row>
    <row r="46" spans="3:20" x14ac:dyDescent="0.25">
      <c r="C46">
        <v>20</v>
      </c>
      <c r="D46">
        <v>0.100010001</v>
      </c>
      <c r="G46" s="4">
        <v>20</v>
      </c>
      <c r="H46" s="4">
        <f t="shared" si="6"/>
        <v>0.14786478647849999</v>
      </c>
      <c r="I46" s="4"/>
      <c r="K46" s="6">
        <v>20</v>
      </c>
      <c r="L46" s="6">
        <f t="shared" si="7"/>
        <v>0.23248588023501451</v>
      </c>
      <c r="M46" s="6"/>
      <c r="S46" s="7">
        <v>20</v>
      </c>
      <c r="T46" s="7">
        <f t="shared" si="8"/>
        <v>1.4784999999999999</v>
      </c>
    </row>
    <row r="47" spans="3:20" x14ac:dyDescent="0.25">
      <c r="C47">
        <v>21</v>
      </c>
      <c r="D47">
        <v>0</v>
      </c>
      <c r="G47" s="4">
        <v>21</v>
      </c>
      <c r="H47" s="4">
        <f t="shared" si="6"/>
        <v>0</v>
      </c>
      <c r="I47" s="4"/>
      <c r="K47" s="6">
        <v>21</v>
      </c>
      <c r="L47" s="6">
        <f t="shared" si="7"/>
        <v>0</v>
      </c>
      <c r="M47" s="6"/>
      <c r="S47" s="7">
        <v>21</v>
      </c>
      <c r="T47" s="7">
        <f t="shared" si="8"/>
        <v>1.4339999999999999</v>
      </c>
    </row>
    <row r="48" spans="3:20" x14ac:dyDescent="0.25">
      <c r="C48">
        <v>22</v>
      </c>
      <c r="D48">
        <v>0</v>
      </c>
      <c r="G48" s="4">
        <v>22</v>
      </c>
      <c r="H48" s="4">
        <f t="shared" si="6"/>
        <v>0</v>
      </c>
      <c r="I48" s="4"/>
      <c r="K48" s="6">
        <v>22</v>
      </c>
      <c r="L48" s="6">
        <f t="shared" si="7"/>
        <v>0</v>
      </c>
      <c r="M48" s="6"/>
      <c r="S48" s="7">
        <v>22</v>
      </c>
      <c r="T48" s="7">
        <f t="shared" si="8"/>
        <v>1.3853</v>
      </c>
    </row>
    <row r="49" spans="3:20" x14ac:dyDescent="0.25">
      <c r="C49">
        <v>24</v>
      </c>
      <c r="D49">
        <v>0</v>
      </c>
      <c r="G49" s="4">
        <v>24</v>
      </c>
      <c r="H49" s="4">
        <f t="shared" si="6"/>
        <v>0</v>
      </c>
      <c r="I49" s="4"/>
      <c r="K49" s="6">
        <v>24</v>
      </c>
      <c r="L49" s="6">
        <f t="shared" si="7"/>
        <v>0</v>
      </c>
      <c r="M49" s="6"/>
      <c r="S49" s="7">
        <v>24</v>
      </c>
      <c r="T49" s="7">
        <f t="shared" si="8"/>
        <v>1.2752999999999999</v>
      </c>
    </row>
    <row r="50" spans="3:20" x14ac:dyDescent="0.25">
      <c r="C50">
        <v>25</v>
      </c>
      <c r="D50">
        <v>0</v>
      </c>
      <c r="G50" s="4">
        <v>25</v>
      </c>
      <c r="H50" s="4">
        <f t="shared" si="6"/>
        <v>0</v>
      </c>
      <c r="I50" s="4"/>
      <c r="K50" s="6">
        <v>25</v>
      </c>
      <c r="L50" s="6">
        <f t="shared" si="7"/>
        <v>0</v>
      </c>
      <c r="M50" s="6"/>
      <c r="S50" s="7">
        <v>25</v>
      </c>
      <c r="T50" s="7">
        <f t="shared" si="8"/>
        <v>1.214</v>
      </c>
    </row>
    <row r="51" spans="3:20" x14ac:dyDescent="0.25">
      <c r="C51">
        <v>26</v>
      </c>
      <c r="D51">
        <v>6.3106310629999998</v>
      </c>
      <c r="G51" s="4">
        <v>26</v>
      </c>
      <c r="H51" s="4">
        <f t="shared" si="6"/>
        <v>7.2477597758554992</v>
      </c>
      <c r="I51" s="4"/>
      <c r="K51" s="6">
        <v>26</v>
      </c>
      <c r="L51" s="6">
        <f t="shared" si="7"/>
        <v>11.395558410837065</v>
      </c>
      <c r="M51" s="6"/>
      <c r="S51" s="7">
        <v>26</v>
      </c>
      <c r="T51" s="7">
        <f t="shared" si="8"/>
        <v>1.1484999999999999</v>
      </c>
    </row>
    <row r="52" spans="3:20" x14ac:dyDescent="0.25">
      <c r="C52">
        <v>27</v>
      </c>
      <c r="D52">
        <v>58.955895589999997</v>
      </c>
      <c r="G52" s="4">
        <v>27</v>
      </c>
      <c r="H52" s="4">
        <f t="shared" si="6"/>
        <v>63.601620162491997</v>
      </c>
      <c r="I52" s="4"/>
      <c r="K52" s="6">
        <v>27</v>
      </c>
      <c r="L52" s="6">
        <f t="shared" si="7"/>
        <v>100</v>
      </c>
      <c r="M52" s="6"/>
      <c r="S52" s="7">
        <v>27</v>
      </c>
      <c r="T52" s="7">
        <f t="shared" si="8"/>
        <v>1.0788</v>
      </c>
    </row>
    <row r="53" spans="3:20" x14ac:dyDescent="0.25">
      <c r="C53">
        <v>28</v>
      </c>
      <c r="D53">
        <v>14.91149115</v>
      </c>
      <c r="G53" s="4">
        <v>28</v>
      </c>
      <c r="H53" s="4">
        <f t="shared" si="6"/>
        <v>14.984557456635002</v>
      </c>
      <c r="I53" s="4"/>
      <c r="K53" s="6">
        <v>28</v>
      </c>
      <c r="L53" s="6">
        <f t="shared" si="7"/>
        <v>23.56002475778423</v>
      </c>
      <c r="M53" s="6"/>
      <c r="S53" s="7">
        <v>28</v>
      </c>
      <c r="T53" s="7">
        <f t="shared" si="8"/>
        <v>1.0049000000000001</v>
      </c>
    </row>
    <row r="54" spans="3:20" x14ac:dyDescent="0.25">
      <c r="C54">
        <v>29</v>
      </c>
      <c r="D54">
        <v>53.85538554</v>
      </c>
      <c r="G54" s="4">
        <v>29</v>
      </c>
      <c r="H54" s="4">
        <f t="shared" si="6"/>
        <v>49.913171318472003</v>
      </c>
      <c r="I54" s="4"/>
      <c r="K54" s="6">
        <v>29</v>
      </c>
      <c r="L54" s="6">
        <f t="shared" si="7"/>
        <v>78.477829952997752</v>
      </c>
      <c r="M54" s="6"/>
      <c r="S54" s="7">
        <v>29</v>
      </c>
      <c r="T54" s="7">
        <f t="shared" si="8"/>
        <v>0.92680000000000007</v>
      </c>
    </row>
    <row r="55" spans="3:20" x14ac:dyDescent="0.25">
      <c r="C55">
        <v>30</v>
      </c>
      <c r="D55">
        <v>1.200120012</v>
      </c>
      <c r="G55" s="4">
        <v>30</v>
      </c>
      <c r="H55" s="4">
        <f t="shared" si="6"/>
        <v>1.013501350134</v>
      </c>
      <c r="I55" s="4"/>
      <c r="K55" s="6">
        <v>30</v>
      </c>
      <c r="L55" s="6">
        <f t="shared" si="7"/>
        <v>1.5935149883676951</v>
      </c>
      <c r="M55" s="6"/>
      <c r="S55" s="7">
        <v>30</v>
      </c>
      <c r="T55" s="7">
        <f t="shared" si="8"/>
        <v>0.84450000000000003</v>
      </c>
    </row>
    <row r="56" spans="3:20" x14ac:dyDescent="0.25">
      <c r="C56">
        <v>31</v>
      </c>
      <c r="D56">
        <v>2.800280028</v>
      </c>
      <c r="G56" s="4">
        <v>31</v>
      </c>
      <c r="H56" s="4">
        <f t="shared" si="6"/>
        <v>2.1226122612239995</v>
      </c>
      <c r="I56" s="4"/>
      <c r="K56" s="6">
        <v>31</v>
      </c>
      <c r="L56" s="6">
        <f t="shared" si="7"/>
        <v>3.3373556456597542</v>
      </c>
      <c r="M56" s="6"/>
      <c r="S56" s="7">
        <v>31</v>
      </c>
      <c r="T56" s="7">
        <f t="shared" si="8"/>
        <v>0.75799999999999979</v>
      </c>
    </row>
    <row r="57" spans="3:20" x14ac:dyDescent="0.25">
      <c r="C57">
        <v>32</v>
      </c>
      <c r="D57">
        <v>0</v>
      </c>
      <c r="G57" s="4">
        <v>32</v>
      </c>
      <c r="H57" s="4">
        <f t="shared" si="6"/>
        <v>0</v>
      </c>
      <c r="I57" s="4"/>
      <c r="K57" s="6">
        <v>32</v>
      </c>
      <c r="L57" s="6">
        <f t="shared" si="7"/>
        <v>0</v>
      </c>
      <c r="M57" s="6"/>
      <c r="S57" s="7">
        <v>32</v>
      </c>
      <c r="T57" s="7">
        <f t="shared" si="8"/>
        <v>0.6673</v>
      </c>
    </row>
    <row r="58" spans="3:20" x14ac:dyDescent="0.25">
      <c r="C58">
        <v>33</v>
      </c>
      <c r="D58">
        <v>0</v>
      </c>
      <c r="G58" s="4">
        <v>33</v>
      </c>
      <c r="H58" s="4">
        <f t="shared" si="6"/>
        <v>0</v>
      </c>
      <c r="I58" s="4"/>
      <c r="K58" s="6">
        <v>33</v>
      </c>
      <c r="L58" s="6">
        <f t="shared" si="7"/>
        <v>0</v>
      </c>
      <c r="M58" s="6"/>
      <c r="S58" s="7">
        <v>33</v>
      </c>
      <c r="T58" s="7">
        <f t="shared" si="8"/>
        <v>0.57240000000000024</v>
      </c>
    </row>
    <row r="59" spans="3:20" x14ac:dyDescent="0.25">
      <c r="C59">
        <v>34</v>
      </c>
      <c r="D59">
        <v>0</v>
      </c>
      <c r="G59" s="4">
        <v>34</v>
      </c>
      <c r="H59" s="4">
        <f t="shared" si="6"/>
        <v>0</v>
      </c>
      <c r="I59" s="4"/>
      <c r="K59" s="6">
        <v>34</v>
      </c>
      <c r="L59" s="6">
        <f t="shared" si="7"/>
        <v>0</v>
      </c>
      <c r="M59" s="6"/>
      <c r="S59" s="7">
        <v>34</v>
      </c>
      <c r="T59" s="7">
        <f t="shared" si="8"/>
        <v>0.47329999999999983</v>
      </c>
    </row>
    <row r="60" spans="3:20" x14ac:dyDescent="0.25">
      <c r="C60">
        <v>36</v>
      </c>
      <c r="D60">
        <v>0.30003000299999999</v>
      </c>
      <c r="G60" s="4">
        <v>36</v>
      </c>
      <c r="H60" s="4">
        <f t="shared" si="6"/>
        <v>7.8757875787499917E-2</v>
      </c>
      <c r="I60" s="4"/>
      <c r="K60" s="6">
        <v>36</v>
      </c>
      <c r="L60" s="6">
        <f t="shared" si="7"/>
        <v>0.12382998355432787</v>
      </c>
      <c r="M60" s="6"/>
      <c r="S60" s="7">
        <v>36</v>
      </c>
      <c r="T60" s="7">
        <f t="shared" si="8"/>
        <v>0.26249999999999973</v>
      </c>
    </row>
    <row r="61" spans="3:20" x14ac:dyDescent="0.25">
      <c r="C61">
        <v>37</v>
      </c>
      <c r="D61">
        <v>2.7002700270000002</v>
      </c>
      <c r="G61" s="4">
        <v>37</v>
      </c>
      <c r="H61" s="4">
        <f t="shared" si="6"/>
        <v>0.40720072007160013</v>
      </c>
      <c r="I61" s="4"/>
      <c r="K61" s="6">
        <v>37</v>
      </c>
      <c r="L61" s="6">
        <f t="shared" si="7"/>
        <v>0.64023639497117724</v>
      </c>
      <c r="M61" s="6"/>
      <c r="S61" s="7">
        <v>37</v>
      </c>
      <c r="T61" s="7">
        <f t="shared" si="8"/>
        <v>0.15080000000000005</v>
      </c>
    </row>
    <row r="62" spans="3:20" x14ac:dyDescent="0.25">
      <c r="C62">
        <v>38</v>
      </c>
      <c r="D62">
        <v>4.6004600460000002</v>
      </c>
      <c r="G62" s="4">
        <v>38</v>
      </c>
      <c r="H62" s="4">
        <f t="shared" si="6"/>
        <v>0.16055605560539968</v>
      </c>
      <c r="I62" s="4"/>
      <c r="K62" s="6">
        <v>38</v>
      </c>
      <c r="L62" s="6">
        <f t="shared" si="7"/>
        <v>0.25244019758491143</v>
      </c>
      <c r="M62" s="6"/>
      <c r="S62" s="7">
        <v>38</v>
      </c>
      <c r="T62" s="7">
        <f t="shared" si="8"/>
        <v>3.4899999999999931E-2</v>
      </c>
    </row>
    <row r="63" spans="3:20" x14ac:dyDescent="0.25">
      <c r="C63">
        <v>39</v>
      </c>
      <c r="D63">
        <v>23.122312229999999</v>
      </c>
      <c r="G63" s="4">
        <v>39</v>
      </c>
      <c r="H63" s="4">
        <f t="shared" si="6"/>
        <v>-1.9700210019959985</v>
      </c>
      <c r="I63" s="4"/>
      <c r="K63" s="6">
        <v>39</v>
      </c>
      <c r="L63" s="6">
        <f t="shared" si="7"/>
        <v>-3.0974383938064927</v>
      </c>
      <c r="M63" s="6"/>
      <c r="S63" s="7">
        <v>39</v>
      </c>
      <c r="T63" s="7">
        <f t="shared" si="8"/>
        <v>-8.5199999999999942E-2</v>
      </c>
    </row>
    <row r="64" spans="3:20" x14ac:dyDescent="0.25">
      <c r="C64">
        <v>40</v>
      </c>
      <c r="D64">
        <v>3.00030003</v>
      </c>
      <c r="G64" s="4">
        <v>40</v>
      </c>
      <c r="H64" s="4">
        <f t="shared" si="6"/>
        <v>-0.62856285628500008</v>
      </c>
      <c r="I64" s="4"/>
      <c r="K64" s="6">
        <v>40</v>
      </c>
      <c r="L64" s="6">
        <f t="shared" si="7"/>
        <v>-0.9882812020812084</v>
      </c>
      <c r="M64" s="6"/>
      <c r="S64" s="7">
        <v>40</v>
      </c>
      <c r="T64" s="7">
        <f t="shared" si="8"/>
        <v>-0.20950000000000002</v>
      </c>
    </row>
    <row r="65" spans="3:20" x14ac:dyDescent="0.25">
      <c r="C65">
        <v>41</v>
      </c>
      <c r="D65">
        <v>60.556055610000001</v>
      </c>
      <c r="G65" s="4">
        <v>41</v>
      </c>
      <c r="H65" s="4">
        <f t="shared" si="6"/>
        <v>-20.467946796179977</v>
      </c>
      <c r="I65" s="4"/>
      <c r="K65" s="6">
        <v>41</v>
      </c>
      <c r="L65" s="6">
        <f t="shared" si="7"/>
        <v>-32.181486483972641</v>
      </c>
      <c r="M65" s="6"/>
      <c r="S65" s="7">
        <v>41</v>
      </c>
      <c r="T65" s="7">
        <f t="shared" si="8"/>
        <v>-0.33799999999999963</v>
      </c>
    </row>
    <row r="66" spans="3:20" x14ac:dyDescent="0.25">
      <c r="C66">
        <v>42</v>
      </c>
      <c r="D66">
        <v>11.91119112</v>
      </c>
      <c r="G66" s="4">
        <v>42</v>
      </c>
      <c r="H66" s="4">
        <f t="shared" si="6"/>
        <v>-5.6065976601839989</v>
      </c>
      <c r="I66" s="4"/>
      <c r="K66" s="6">
        <v>42</v>
      </c>
      <c r="L66" s="6">
        <f t="shared" si="7"/>
        <v>-8.8151805659353268</v>
      </c>
      <c r="M66" s="6"/>
      <c r="S66" s="7">
        <v>42</v>
      </c>
      <c r="T66" s="7">
        <f t="shared" si="8"/>
        <v>-0.4706999999999999</v>
      </c>
    </row>
    <row r="67" spans="3:20" x14ac:dyDescent="0.25">
      <c r="C67">
        <v>43</v>
      </c>
      <c r="D67">
        <v>78.677867789999993</v>
      </c>
      <c r="G67" s="4">
        <v>43</v>
      </c>
      <c r="H67" s="4">
        <f t="shared" si="6"/>
        <v>-47.804672469204007</v>
      </c>
      <c r="I67" s="4"/>
      <c r="K67" s="6">
        <v>43</v>
      </c>
      <c r="L67" s="6">
        <f t="shared" si="7"/>
        <v>-75.162664641357708</v>
      </c>
      <c r="M67" s="6"/>
      <c r="S67" s="7">
        <v>43</v>
      </c>
      <c r="T67" s="7">
        <f t="shared" si="8"/>
        <v>-0.60760000000000014</v>
      </c>
    </row>
    <row r="68" spans="3:20" x14ac:dyDescent="0.25">
      <c r="C68">
        <v>44</v>
      </c>
      <c r="D68">
        <v>100</v>
      </c>
      <c r="G68" s="4">
        <v>44</v>
      </c>
      <c r="H68" s="4">
        <f t="shared" si="6"/>
        <v>-74.86999999999999</v>
      </c>
      <c r="I68" s="4"/>
      <c r="K68" s="6">
        <v>44</v>
      </c>
      <c r="L68" s="6">
        <f t="shared" si="7"/>
        <v>-117.7171270302849</v>
      </c>
      <c r="M68" s="6"/>
      <c r="S68" s="7">
        <v>44</v>
      </c>
      <c r="T68" s="7">
        <f t="shared" si="8"/>
        <v>-0.74869999999999992</v>
      </c>
    </row>
    <row r="69" spans="3:20" x14ac:dyDescent="0.25">
      <c r="C69">
        <v>45</v>
      </c>
      <c r="D69">
        <v>3.5003500349999999</v>
      </c>
      <c r="G69" s="4">
        <v>45</v>
      </c>
      <c r="H69" s="4">
        <f t="shared" si="6"/>
        <v>-3.129312931289999</v>
      </c>
      <c r="I69" s="4"/>
      <c r="K69" s="6">
        <v>45</v>
      </c>
      <c r="L69" s="6">
        <f t="shared" si="7"/>
        <v>-4.9201780132252972</v>
      </c>
      <c r="M69" s="6"/>
      <c r="S69" s="7">
        <v>45</v>
      </c>
      <c r="T69" s="7">
        <f t="shared" si="8"/>
        <v>-0.89399999999999968</v>
      </c>
    </row>
    <row r="70" spans="3:20" x14ac:dyDescent="0.25">
      <c r="C70">
        <v>46</v>
      </c>
      <c r="D70">
        <v>0.400040004</v>
      </c>
      <c r="G70" s="4">
        <v>46</v>
      </c>
      <c r="H70" s="4">
        <f t="shared" si="6"/>
        <v>-0.41744174417400015</v>
      </c>
      <c r="I70" s="4"/>
      <c r="K70" s="6">
        <v>46</v>
      </c>
      <c r="L70" s="6">
        <f t="shared" si="7"/>
        <v>-0.6563382239438289</v>
      </c>
      <c r="M70" s="6"/>
      <c r="S70" s="7">
        <v>46</v>
      </c>
      <c r="T70" s="7">
        <f t="shared" si="8"/>
        <v>-1.0435000000000003</v>
      </c>
    </row>
    <row r="71" spans="3:20" x14ac:dyDescent="0.25">
      <c r="C71">
        <v>47</v>
      </c>
      <c r="D71">
        <v>0</v>
      </c>
      <c r="G71" s="4">
        <v>47</v>
      </c>
      <c r="H71" s="4">
        <f t="shared" si="6"/>
        <v>0</v>
      </c>
      <c r="I71" s="4"/>
      <c r="K71" s="6">
        <v>47</v>
      </c>
      <c r="L71" s="6">
        <f t="shared" si="7"/>
        <v>0</v>
      </c>
      <c r="M71" s="6"/>
      <c r="S71" s="7">
        <v>47</v>
      </c>
      <c r="T71" s="7">
        <f t="shared" si="8"/>
        <v>-1.1972</v>
      </c>
    </row>
    <row r="72" spans="3:20" x14ac:dyDescent="0.25">
      <c r="C72">
        <v>48</v>
      </c>
      <c r="D72">
        <v>0.100010001</v>
      </c>
      <c r="G72" s="4">
        <v>48</v>
      </c>
      <c r="H72" s="4">
        <f t="shared" si="6"/>
        <v>-0.13552355235510002</v>
      </c>
      <c r="I72" s="4"/>
      <c r="K72" s="6">
        <v>48</v>
      </c>
      <c r="L72" s="6">
        <f t="shared" si="7"/>
        <v>-0.21308191836758084</v>
      </c>
      <c r="M72" s="6"/>
      <c r="S72" s="7">
        <v>48</v>
      </c>
      <c r="T72" s="7">
        <f t="shared" si="8"/>
        <v>-1.3551000000000002</v>
      </c>
    </row>
    <row r="73" spans="3:20" x14ac:dyDescent="0.25">
      <c r="C73">
        <v>49</v>
      </c>
      <c r="D73">
        <v>0.50005000499999996</v>
      </c>
      <c r="G73" s="4">
        <v>49</v>
      </c>
      <c r="H73" s="4">
        <f t="shared" si="6"/>
        <v>-0.75867586758599992</v>
      </c>
      <c r="I73" s="4"/>
      <c r="K73" s="6">
        <v>49</v>
      </c>
      <c r="L73" s="6">
        <f t="shared" si="7"/>
        <v>-1.192856197134136</v>
      </c>
      <c r="M73" s="6"/>
      <c r="S73" s="7">
        <v>49</v>
      </c>
      <c r="T73" s="7">
        <f t="shared" si="8"/>
        <v>-1.5171999999999999</v>
      </c>
    </row>
    <row r="74" spans="3:20" x14ac:dyDescent="0.25">
      <c r="C74">
        <v>50</v>
      </c>
      <c r="D74">
        <v>1.200120012</v>
      </c>
      <c r="G74" s="4">
        <v>50</v>
      </c>
      <c r="H74" s="4">
        <f t="shared" si="6"/>
        <v>-2.0204020402019998</v>
      </c>
      <c r="I74" s="4"/>
      <c r="K74" s="6">
        <v>50</v>
      </c>
      <c r="L74" s="6">
        <f t="shared" si="7"/>
        <v>-3.1766518447803609</v>
      </c>
      <c r="M74" s="6"/>
      <c r="S74" s="7">
        <v>50</v>
      </c>
      <c r="T74" s="7">
        <f t="shared" si="8"/>
        <v>-1.6835</v>
      </c>
    </row>
    <row r="75" spans="3:20" x14ac:dyDescent="0.25">
      <c r="C75">
        <v>51</v>
      </c>
      <c r="D75">
        <v>0.80008000800000001</v>
      </c>
      <c r="G75" s="4">
        <v>51</v>
      </c>
      <c r="H75" s="4">
        <f t="shared" si="6"/>
        <v>-1.4833483348319998</v>
      </c>
      <c r="I75" s="4"/>
      <c r="K75" s="6">
        <v>51</v>
      </c>
      <c r="L75" s="6">
        <f t="shared" si="7"/>
        <v>-2.3322492902575145</v>
      </c>
      <c r="M75" s="6"/>
      <c r="S75" s="7">
        <v>51</v>
      </c>
      <c r="T75" s="7">
        <f t="shared" si="8"/>
        <v>-1.8539999999999996</v>
      </c>
    </row>
    <row r="76" spans="3:20" x14ac:dyDescent="0.25">
      <c r="C76">
        <v>52</v>
      </c>
      <c r="D76">
        <v>0.200020002</v>
      </c>
      <c r="G76" s="4">
        <v>52</v>
      </c>
      <c r="H76" s="4">
        <f t="shared" si="6"/>
        <v>-0.40578057805740003</v>
      </c>
      <c r="I76" s="4"/>
      <c r="K76" s="6">
        <v>52</v>
      </c>
      <c r="L76" s="6">
        <f t="shared" si="7"/>
        <v>-0.6380035241566101</v>
      </c>
      <c r="M76" s="6"/>
      <c r="S76" s="7">
        <v>52</v>
      </c>
      <c r="T76" s="7">
        <f t="shared" si="8"/>
        <v>-2.0287000000000002</v>
      </c>
    </row>
    <row r="77" spans="3:20" x14ac:dyDescent="0.25">
      <c r="C77">
        <v>53</v>
      </c>
      <c r="D77">
        <v>2.5002500250000002</v>
      </c>
      <c r="G77" s="4">
        <v>53</v>
      </c>
      <c r="H77" s="4">
        <f t="shared" si="6"/>
        <v>-5.519551955189999</v>
      </c>
      <c r="I77" s="4"/>
      <c r="K77" s="6">
        <v>53</v>
      </c>
      <c r="L77" s="6">
        <f t="shared" si="7"/>
        <v>-8.6783197363344264</v>
      </c>
      <c r="M77" s="6"/>
      <c r="S77" s="7">
        <v>53</v>
      </c>
      <c r="T77" s="7">
        <f t="shared" si="8"/>
        <v>-2.2075999999999993</v>
      </c>
    </row>
    <row r="78" spans="3:20" x14ac:dyDescent="0.25">
      <c r="C78">
        <v>54</v>
      </c>
      <c r="D78">
        <v>2.3002300230000001</v>
      </c>
      <c r="G78" s="4">
        <v>54</v>
      </c>
      <c r="H78" s="4">
        <f t="shared" si="6"/>
        <v>-5.4991599159861</v>
      </c>
      <c r="I78" s="4"/>
      <c r="K78" s="6">
        <v>54</v>
      </c>
      <c r="L78" s="6">
        <f t="shared" si="7"/>
        <v>-8.6462575983703296</v>
      </c>
      <c r="M78" s="6"/>
      <c r="S78" s="7">
        <v>54</v>
      </c>
      <c r="T78" s="7">
        <f t="shared" si="8"/>
        <v>-2.3906999999999998</v>
      </c>
    </row>
    <row r="79" spans="3:20" x14ac:dyDescent="0.25">
      <c r="C79">
        <v>55</v>
      </c>
      <c r="D79">
        <v>3.00030003</v>
      </c>
      <c r="G79" s="4">
        <v>55</v>
      </c>
      <c r="H79" s="4">
        <f t="shared" si="6"/>
        <v>-7.7347734773400019</v>
      </c>
      <c r="I79" s="4"/>
      <c r="K79" s="6">
        <v>55</v>
      </c>
      <c r="L79" s="6">
        <f t="shared" si="7"/>
        <v>-12.16128371821172</v>
      </c>
      <c r="M79" s="6"/>
      <c r="S79" s="7">
        <v>55</v>
      </c>
      <c r="T79" s="7">
        <f t="shared" si="8"/>
        <v>-2.5780000000000007</v>
      </c>
    </row>
    <row r="80" spans="3:20" x14ac:dyDescent="0.25">
      <c r="C80">
        <v>56</v>
      </c>
      <c r="D80">
        <v>0.400040004</v>
      </c>
      <c r="G80" s="4">
        <v>56</v>
      </c>
      <c r="H80" s="4">
        <f t="shared" si="6"/>
        <v>-1.1079107910779997</v>
      </c>
      <c r="I80" s="4"/>
      <c r="K80" s="6">
        <v>56</v>
      </c>
      <c r="L80" s="6">
        <f t="shared" si="7"/>
        <v>-1.741953724209327</v>
      </c>
      <c r="M80" s="6"/>
      <c r="S80" s="7">
        <v>56</v>
      </c>
      <c r="T80" s="7">
        <f t="shared" si="8"/>
        <v>-2.7694999999999994</v>
      </c>
    </row>
    <row r="81" spans="3:20" x14ac:dyDescent="0.25">
      <c r="C81">
        <v>57</v>
      </c>
      <c r="D81">
        <v>25.822582260000001</v>
      </c>
      <c r="G81" s="4">
        <v>57</v>
      </c>
      <c r="H81" s="4">
        <f t="shared" si="6"/>
        <v>-76.569120917351995</v>
      </c>
      <c r="I81" s="4"/>
      <c r="K81" s="6">
        <v>57</v>
      </c>
      <c r="L81" s="6">
        <f t="shared" si="7"/>
        <v>-120.38863274509374</v>
      </c>
      <c r="M81" s="6"/>
      <c r="S81" s="7">
        <v>57</v>
      </c>
      <c r="T81" s="7">
        <f t="shared" si="8"/>
        <v>-2.9651999999999998</v>
      </c>
    </row>
    <row r="82" spans="3:20" x14ac:dyDescent="0.25">
      <c r="C82">
        <v>58</v>
      </c>
      <c r="D82">
        <v>1.1001100109999999</v>
      </c>
      <c r="G82" s="4">
        <v>58</v>
      </c>
      <c r="H82" s="4">
        <f t="shared" si="6"/>
        <v>-3.481958195816099</v>
      </c>
      <c r="I82" s="4"/>
      <c r="K82" s="6">
        <v>58</v>
      </c>
      <c r="L82" s="6">
        <f t="shared" si="7"/>
        <v>-5.4746375751439214</v>
      </c>
      <c r="M82" s="6"/>
      <c r="S82" s="7">
        <v>58</v>
      </c>
      <c r="T82" s="7">
        <f t="shared" si="8"/>
        <v>-3.1650999999999994</v>
      </c>
    </row>
    <row r="83" spans="3:20" x14ac:dyDescent="0.25">
      <c r="C83">
        <v>59</v>
      </c>
      <c r="D83">
        <v>0.100010001</v>
      </c>
      <c r="G83" s="4">
        <v>59</v>
      </c>
      <c r="H83" s="4">
        <f t="shared" si="6"/>
        <v>-0.3369536953692</v>
      </c>
      <c r="I83" s="4"/>
      <c r="K83" s="6">
        <v>59</v>
      </c>
      <c r="L83" s="6">
        <f t="shared" si="7"/>
        <v>-0.52978791186189444</v>
      </c>
      <c r="M83" s="6"/>
      <c r="S83" s="7">
        <v>59</v>
      </c>
      <c r="T83" s="7">
        <f t="shared" si="8"/>
        <v>-3.3691999999999998</v>
      </c>
    </row>
    <row r="84" spans="3:20" x14ac:dyDescent="0.25">
      <c r="C84">
        <v>60</v>
      </c>
      <c r="D84">
        <v>1.0001000099999999</v>
      </c>
      <c r="G84" s="4">
        <v>60</v>
      </c>
      <c r="H84" s="4">
        <f t="shared" si="6"/>
        <v>-3.577857785775</v>
      </c>
      <c r="I84" s="4"/>
      <c r="K84" s="6">
        <v>60</v>
      </c>
      <c r="L84" s="6">
        <f t="shared" si="7"/>
        <v>-5.6254192528966147</v>
      </c>
      <c r="M84" s="6"/>
      <c r="S84" s="7">
        <v>60</v>
      </c>
      <c r="T84" s="7">
        <f t="shared" si="8"/>
        <v>-3.5775000000000001</v>
      </c>
    </row>
    <row r="85" spans="3:20" x14ac:dyDescent="0.25">
      <c r="C85">
        <v>61</v>
      </c>
      <c r="D85">
        <v>0</v>
      </c>
      <c r="G85" s="4">
        <v>61</v>
      </c>
      <c r="H85" s="4">
        <f t="shared" si="6"/>
        <v>0</v>
      </c>
      <c r="I85" s="4"/>
      <c r="K85" s="6">
        <v>61</v>
      </c>
      <c r="L85" s="6">
        <f t="shared" si="7"/>
        <v>0</v>
      </c>
      <c r="M85" s="6"/>
      <c r="S85" s="7">
        <v>61</v>
      </c>
      <c r="T85" s="7">
        <f t="shared" si="8"/>
        <v>-3.7900000000000005</v>
      </c>
    </row>
    <row r="86" spans="3:20" x14ac:dyDescent="0.25">
      <c r="C86">
        <v>62</v>
      </c>
      <c r="D86">
        <v>0</v>
      </c>
      <c r="G86" s="4">
        <v>62</v>
      </c>
      <c r="H86" s="4">
        <f t="shared" si="6"/>
        <v>0</v>
      </c>
      <c r="I86" s="4"/>
      <c r="K86" s="6">
        <v>62</v>
      </c>
      <c r="L86" s="6">
        <f t="shared" si="7"/>
        <v>0</v>
      </c>
      <c r="M86" s="6"/>
      <c r="S86" s="7">
        <v>62</v>
      </c>
      <c r="T86" s="7">
        <f t="shared" si="8"/>
        <v>-4.0067000000000004</v>
      </c>
    </row>
    <row r="87" spans="3:20" x14ac:dyDescent="0.25">
      <c r="C87">
        <v>63</v>
      </c>
      <c r="D87">
        <v>0</v>
      </c>
      <c r="G87" s="4">
        <v>63</v>
      </c>
      <c r="H87" s="4">
        <f t="shared" si="6"/>
        <v>0</v>
      </c>
      <c r="I87" s="4"/>
      <c r="K87" s="6">
        <v>63</v>
      </c>
      <c r="L87" s="6">
        <f t="shared" si="7"/>
        <v>0</v>
      </c>
      <c r="M87" s="6"/>
      <c r="S87" s="7">
        <v>63</v>
      </c>
      <c r="T87" s="7">
        <f t="shared" si="8"/>
        <v>-4.2275999999999989</v>
      </c>
    </row>
    <row r="88" spans="3:20" x14ac:dyDescent="0.25">
      <c r="C88">
        <v>64</v>
      </c>
      <c r="D88">
        <v>0</v>
      </c>
      <c r="G88" s="4">
        <v>64</v>
      </c>
      <c r="H88" s="4">
        <f t="shared" si="6"/>
        <v>0</v>
      </c>
      <c r="I88" s="4"/>
      <c r="K88" s="6">
        <v>64</v>
      </c>
      <c r="L88" s="6">
        <f t="shared" si="7"/>
        <v>0</v>
      </c>
      <c r="M88" s="6"/>
      <c r="S88" s="7">
        <v>64</v>
      </c>
      <c r="T88" s="7">
        <f t="shared" si="8"/>
        <v>-4.4527000000000001</v>
      </c>
    </row>
    <row r="89" spans="3:20" x14ac:dyDescent="0.25">
      <c r="C89">
        <v>65</v>
      </c>
      <c r="D89">
        <v>0</v>
      </c>
      <c r="G89" s="4">
        <v>65</v>
      </c>
      <c r="H89" s="4">
        <f t="shared" si="6"/>
        <v>0</v>
      </c>
      <c r="I89" s="4"/>
      <c r="K89" s="6">
        <v>65</v>
      </c>
      <c r="L89" s="6">
        <f t="shared" si="7"/>
        <v>0</v>
      </c>
      <c r="M89" s="6"/>
      <c r="S89" s="7">
        <v>65</v>
      </c>
      <c r="T89" s="7">
        <f t="shared" si="8"/>
        <v>-4.6819999999999986</v>
      </c>
    </row>
    <row r="90" spans="3:20" x14ac:dyDescent="0.25">
      <c r="C90">
        <v>66</v>
      </c>
      <c r="D90">
        <v>0</v>
      </c>
      <c r="G90" s="4">
        <v>66</v>
      </c>
      <c r="H90" s="4">
        <f t="shared" si="6"/>
        <v>0</v>
      </c>
      <c r="I90" s="4"/>
      <c r="K90" s="6">
        <v>66</v>
      </c>
      <c r="L90" s="6">
        <f t="shared" si="7"/>
        <v>0</v>
      </c>
      <c r="M90" s="6"/>
      <c r="S90" s="7">
        <v>66</v>
      </c>
      <c r="T90" s="7">
        <f t="shared" si="8"/>
        <v>-4.9154999999999998</v>
      </c>
    </row>
    <row r="91" spans="3:20" x14ac:dyDescent="0.25">
      <c r="C91">
        <v>67</v>
      </c>
      <c r="D91">
        <v>0</v>
      </c>
      <c r="G91" s="4">
        <v>67</v>
      </c>
      <c r="H91" s="4">
        <f t="shared" si="6"/>
        <v>0</v>
      </c>
      <c r="I91" s="4"/>
      <c r="K91" s="6">
        <v>67</v>
      </c>
      <c r="L91" s="6">
        <f t="shared" si="7"/>
        <v>0</v>
      </c>
      <c r="M91" s="6"/>
      <c r="S91" s="7">
        <v>67</v>
      </c>
      <c r="T91" s="7">
        <f t="shared" si="8"/>
        <v>-5.1532</v>
      </c>
    </row>
    <row r="92" spans="3:20" x14ac:dyDescent="0.25">
      <c r="C92">
        <v>68</v>
      </c>
      <c r="D92">
        <v>0.100010001</v>
      </c>
      <c r="G92" s="4">
        <v>68</v>
      </c>
      <c r="H92" s="4">
        <f t="shared" si="6"/>
        <v>-0.53956395639510013</v>
      </c>
      <c r="I92" s="4"/>
      <c r="K92" s="6">
        <v>68</v>
      </c>
      <c r="L92" s="6">
        <f t="shared" si="7"/>
        <v>-0.84834938955422878</v>
      </c>
      <c r="M92" s="6"/>
      <c r="S92" s="7">
        <v>68</v>
      </c>
      <c r="T92" s="7">
        <f t="shared" si="8"/>
        <v>-5.3951000000000011</v>
      </c>
    </row>
    <row r="93" spans="3:20" x14ac:dyDescent="0.25">
      <c r="C93">
        <v>69</v>
      </c>
      <c r="D93">
        <v>0.60006000599999998</v>
      </c>
      <c r="G93" s="4">
        <v>69</v>
      </c>
      <c r="H93" s="4">
        <f t="shared" si="6"/>
        <v>-3.3850585058471996</v>
      </c>
      <c r="I93" s="4"/>
      <c r="K93" s="6">
        <v>69</v>
      </c>
      <c r="L93" s="6">
        <f t="shared" si="7"/>
        <v>-5.3222834531556193</v>
      </c>
      <c r="M93" s="6"/>
      <c r="S93" s="7">
        <v>69</v>
      </c>
      <c r="T93" s="7">
        <f t="shared" si="8"/>
        <v>-5.6411999999999995</v>
      </c>
    </row>
    <row r="94" spans="3:20" x14ac:dyDescent="0.25">
      <c r="C94">
        <v>70</v>
      </c>
      <c r="D94">
        <v>0.200020002</v>
      </c>
      <c r="G94" s="4">
        <v>70</v>
      </c>
      <c r="H94" s="4">
        <f t="shared" si="6"/>
        <v>-1.1784178417829998</v>
      </c>
      <c r="I94" s="4"/>
      <c r="K94" s="6">
        <v>70</v>
      </c>
      <c r="L94" s="6">
        <f t="shared" si="7"/>
        <v>-1.8528110428198685</v>
      </c>
      <c r="M94" s="6"/>
      <c r="S94" s="7">
        <v>70</v>
      </c>
      <c r="T94" s="7">
        <f t="shared" si="8"/>
        <v>-5.8914999999999988</v>
      </c>
    </row>
    <row r="95" spans="3:20" x14ac:dyDescent="0.25">
      <c r="C95">
        <v>71</v>
      </c>
      <c r="D95">
        <v>7.2107210720000001</v>
      </c>
      <c r="G95" s="4">
        <v>71</v>
      </c>
      <c r="H95" s="4">
        <f t="shared" si="6"/>
        <v>-44.31709170851201</v>
      </c>
      <c r="I95" s="4"/>
      <c r="K95" s="6">
        <v>71</v>
      </c>
      <c r="L95" s="6">
        <f t="shared" si="7"/>
        <v>-69.679186780602294</v>
      </c>
      <c r="M95" s="6"/>
      <c r="S95" s="7">
        <v>71</v>
      </c>
      <c r="T95" s="7">
        <f t="shared" si="8"/>
        <v>-6.1460000000000008</v>
      </c>
    </row>
    <row r="96" spans="3:20" x14ac:dyDescent="0.25">
      <c r="C96">
        <v>72</v>
      </c>
      <c r="D96">
        <v>73.477347730000005</v>
      </c>
      <c r="G96" s="4">
        <v>72</v>
      </c>
      <c r="H96" s="4">
        <f t="shared" si="6"/>
        <v>-470.60036900633105</v>
      </c>
      <c r="I96" s="4"/>
      <c r="K96" s="6">
        <v>72</v>
      </c>
      <c r="L96" s="6">
        <f t="shared" si="7"/>
        <v>-739.9188382371741</v>
      </c>
      <c r="M96" s="6"/>
      <c r="S96" s="7">
        <v>72</v>
      </c>
      <c r="T96" s="7">
        <f t="shared" si="8"/>
        <v>-6.4047000000000001</v>
      </c>
    </row>
    <row r="97" spans="3:20" x14ac:dyDescent="0.25">
      <c r="C97">
        <v>73</v>
      </c>
      <c r="D97">
        <v>4.7004700469999996</v>
      </c>
      <c r="G97" s="4">
        <v>73</v>
      </c>
      <c r="H97" s="4">
        <f t="shared" si="6"/>
        <v>-31.340854085377199</v>
      </c>
      <c r="I97" s="4"/>
      <c r="K97" s="6">
        <v>73</v>
      </c>
      <c r="L97" s="6">
        <f t="shared" si="7"/>
        <v>-49.276817171176326</v>
      </c>
      <c r="M97" s="6"/>
      <c r="S97" s="7">
        <v>73</v>
      </c>
      <c r="T97" s="7">
        <f t="shared" si="8"/>
        <v>-6.6676000000000002</v>
      </c>
    </row>
    <row r="98" spans="3:20" x14ac:dyDescent="0.25">
      <c r="C98">
        <v>74</v>
      </c>
      <c r="D98">
        <v>0.30003000299999999</v>
      </c>
      <c r="G98" s="4">
        <v>74</v>
      </c>
      <c r="H98" s="4">
        <f t="shared" si="6"/>
        <v>-2.0806180618040999</v>
      </c>
      <c r="I98" s="4"/>
      <c r="K98" s="6">
        <v>74</v>
      </c>
      <c r="L98" s="6">
        <f t="shared" si="7"/>
        <v>-3.2713287122064698</v>
      </c>
      <c r="M98" s="6"/>
      <c r="S98" s="7">
        <v>74</v>
      </c>
      <c r="T98" s="7">
        <f t="shared" si="8"/>
        <v>-6.9346999999999994</v>
      </c>
    </row>
    <row r="99" spans="3:20" x14ac:dyDescent="0.25">
      <c r="C99">
        <v>75</v>
      </c>
      <c r="D99">
        <v>0.100010001</v>
      </c>
      <c r="G99" s="4">
        <v>75</v>
      </c>
      <c r="H99" s="4">
        <f t="shared" si="6"/>
        <v>-0.72067206720600019</v>
      </c>
      <c r="I99" s="4"/>
      <c r="K99" s="6">
        <v>75</v>
      </c>
      <c r="L99" s="6">
        <f t="shared" si="7"/>
        <v>-1.133103316180937</v>
      </c>
      <c r="M99" s="6"/>
      <c r="S99" s="7">
        <v>75</v>
      </c>
      <c r="T99" s="7">
        <f t="shared" si="8"/>
        <v>-7.2060000000000013</v>
      </c>
    </row>
    <row r="100" spans="3:20" x14ac:dyDescent="0.25">
      <c r="C100">
        <v>84</v>
      </c>
      <c r="D100">
        <v>0</v>
      </c>
      <c r="G100" s="4">
        <v>84</v>
      </c>
      <c r="H100" s="4">
        <f t="shared" si="6"/>
        <v>0</v>
      </c>
      <c r="I100" s="4"/>
      <c r="K100" s="6">
        <v>84</v>
      </c>
      <c r="L100" s="6">
        <f t="shared" si="7"/>
        <v>0</v>
      </c>
      <c r="M100" s="6"/>
      <c r="S100" s="7">
        <v>84</v>
      </c>
      <c r="T100" s="7">
        <f t="shared" si="8"/>
        <v>-9.8367000000000004</v>
      </c>
    </row>
    <row r="101" spans="3:20" x14ac:dyDescent="0.25">
      <c r="C101">
        <v>85</v>
      </c>
      <c r="D101">
        <v>0</v>
      </c>
      <c r="G101" s="4">
        <v>85</v>
      </c>
      <c r="H101" s="4">
        <f t="shared" ref="H101:H106" si="9">D101*T101</f>
        <v>0</v>
      </c>
      <c r="I101" s="4"/>
      <c r="K101" s="6">
        <v>85</v>
      </c>
      <c r="L101" s="6">
        <f t="shared" ref="L101:L106" si="10">H101/(MAX($H$36:$H$106))*100</f>
        <v>0</v>
      </c>
      <c r="M101" s="6"/>
      <c r="S101" s="7">
        <v>85</v>
      </c>
      <c r="T101" s="7">
        <f t="shared" ref="T101:T106" si="11">((-0.0021*(S101)^2)+0.0416*(S101)+1.4865)</f>
        <v>-10.15</v>
      </c>
    </row>
    <row r="102" spans="3:20" x14ac:dyDescent="0.25">
      <c r="C102">
        <v>86</v>
      </c>
      <c r="D102">
        <v>0</v>
      </c>
      <c r="G102" s="4">
        <v>86</v>
      </c>
      <c r="H102" s="4">
        <f t="shared" si="9"/>
        <v>0</v>
      </c>
      <c r="I102" s="4"/>
      <c r="K102" s="6">
        <v>86</v>
      </c>
      <c r="L102" s="6">
        <f t="shared" si="10"/>
        <v>0</v>
      </c>
      <c r="M102" s="6"/>
      <c r="S102" s="7">
        <v>86</v>
      </c>
      <c r="T102" s="7">
        <f t="shared" si="11"/>
        <v>-10.467499999999999</v>
      </c>
    </row>
    <row r="103" spans="3:20" x14ac:dyDescent="0.25">
      <c r="C103">
        <v>87</v>
      </c>
      <c r="D103">
        <v>0</v>
      </c>
      <c r="G103" s="4">
        <v>87</v>
      </c>
      <c r="H103" s="4">
        <f t="shared" si="9"/>
        <v>0</v>
      </c>
      <c r="I103" s="4"/>
      <c r="K103" s="6">
        <v>87</v>
      </c>
      <c r="L103" s="6">
        <f t="shared" si="10"/>
        <v>0</v>
      </c>
      <c r="M103" s="6"/>
      <c r="S103" s="7">
        <v>87</v>
      </c>
      <c r="T103" s="7">
        <f t="shared" si="11"/>
        <v>-10.789200000000001</v>
      </c>
    </row>
    <row r="104" spans="3:20" x14ac:dyDescent="0.25">
      <c r="C104">
        <v>88</v>
      </c>
      <c r="D104">
        <v>0</v>
      </c>
      <c r="G104" s="4">
        <v>88</v>
      </c>
      <c r="H104" s="4">
        <f t="shared" si="9"/>
        <v>0</v>
      </c>
      <c r="I104" s="4"/>
      <c r="K104" s="6">
        <v>88</v>
      </c>
      <c r="L104" s="6">
        <f t="shared" si="10"/>
        <v>0</v>
      </c>
      <c r="M104" s="6"/>
      <c r="S104" s="7">
        <v>88</v>
      </c>
      <c r="T104" s="7">
        <f t="shared" si="11"/>
        <v>-11.1151</v>
      </c>
    </row>
    <row r="105" spans="3:20" x14ac:dyDescent="0.25">
      <c r="C105">
        <v>89</v>
      </c>
      <c r="D105">
        <v>0</v>
      </c>
      <c r="G105" s="4">
        <v>89</v>
      </c>
      <c r="H105" s="4">
        <f t="shared" si="9"/>
        <v>0</v>
      </c>
      <c r="I105" s="4"/>
      <c r="K105" s="6">
        <v>89</v>
      </c>
      <c r="L105" s="6">
        <f t="shared" si="10"/>
        <v>0</v>
      </c>
      <c r="M105" s="6"/>
      <c r="S105" s="7">
        <v>89</v>
      </c>
      <c r="T105" s="7">
        <f t="shared" si="11"/>
        <v>-11.4452</v>
      </c>
    </row>
    <row r="106" spans="3:20" x14ac:dyDescent="0.25">
      <c r="C106">
        <v>90</v>
      </c>
      <c r="D106">
        <v>0</v>
      </c>
      <c r="G106" s="4">
        <v>90</v>
      </c>
      <c r="H106" s="4">
        <f t="shared" si="9"/>
        <v>0</v>
      </c>
      <c r="I106" s="4"/>
      <c r="K106" s="6">
        <v>90</v>
      </c>
      <c r="L106" s="6">
        <f t="shared" si="10"/>
        <v>0</v>
      </c>
      <c r="M106" s="6"/>
      <c r="S106" s="7">
        <v>90</v>
      </c>
      <c r="T106" s="7">
        <f t="shared" si="11"/>
        <v>-11.779499999999999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Savara, Aditya Ashi</dc:creator>
  <cp:lastModifiedBy>Lane Lee</cp:lastModifiedBy>
  <dcterms:created xsi:type="dcterms:W3CDTF">2015-06-05T18:17:20Z</dcterms:created>
  <dcterms:modified xsi:type="dcterms:W3CDTF">2022-03-01T14:49:37Z</dcterms:modified>
</cp:coreProperties>
</file>