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7/"/>
    </mc:Choice>
  </mc:AlternateContent>
  <xr:revisionPtr revIDLastSave="666" documentId="13_ncr:40009_{2AE2FE10-F754-4E12-AD7D-77D7A5496061}" xr6:coauthVersionLast="47" xr6:coauthVersionMax="47" xr10:uidLastSave="{A0573A30-D7A5-48D2-BEEA-41520C276874}"/>
  <bookViews>
    <workbookView xWindow="26910" yWindow="435" windowWidth="28515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N40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8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4" i="1"/>
  <c r="R33" i="1"/>
  <c r="Q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P31" i="1"/>
  <c r="G28" i="1"/>
  <c r="J28" i="1"/>
  <c r="K28" i="1"/>
  <c r="L28" i="1"/>
  <c r="M28" i="1"/>
  <c r="F24" i="1"/>
  <c r="F28" i="1" s="1"/>
  <c r="G24" i="1"/>
  <c r="H24" i="1"/>
  <c r="H28" i="1" s="1"/>
  <c r="I24" i="1"/>
  <c r="I28" i="1" s="1"/>
  <c r="J24" i="1"/>
  <c r="K24" i="1"/>
  <c r="L24" i="1"/>
  <c r="M24" i="1"/>
  <c r="D24" i="1"/>
  <c r="D28" i="1" s="1"/>
  <c r="O23" i="1"/>
  <c r="O24" i="1" s="1"/>
  <c r="O28" i="1" s="1"/>
  <c r="P23" i="1"/>
  <c r="P24" i="1" s="1"/>
  <c r="P28" i="1" s="1"/>
  <c r="P30" i="1" s="1"/>
  <c r="Q23" i="1"/>
  <c r="Q24" i="1" s="1"/>
  <c r="Q28" i="1" s="1"/>
  <c r="R23" i="1"/>
  <c r="R24" i="1" s="1"/>
  <c r="R28" i="1" s="1"/>
  <c r="N23" i="1"/>
  <c r="N24" i="1" s="1"/>
  <c r="N28" i="1" s="1"/>
  <c r="I23" i="1"/>
  <c r="H23" i="1"/>
  <c r="D23" i="1"/>
  <c r="E23" i="1"/>
  <c r="E24" i="1" s="1"/>
  <c r="E28" i="1" s="1"/>
  <c r="G23" i="1"/>
  <c r="F23" i="1" s="1"/>
  <c r="W8" i="1"/>
  <c r="G21" i="1"/>
  <c r="G20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8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  <c r="R13" i="1"/>
  <c r="Q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P11" i="1"/>
  <c r="D17" i="1"/>
  <c r="D27" i="1" s="1"/>
  <c r="P10" i="1"/>
  <c r="R27" i="1" l="1"/>
  <c r="R37" i="1" s="1"/>
  <c r="R17" i="1"/>
  <c r="W9" i="1" l="1"/>
  <c r="W10" i="1"/>
  <c r="W11" i="1"/>
  <c r="C17" i="1" l="1"/>
  <c r="C27" i="1" s="1"/>
  <c r="C37" i="1" s="1"/>
  <c r="D37" i="1"/>
  <c r="E17" i="1"/>
  <c r="E27" i="1" s="1"/>
  <c r="E37" i="1" s="1"/>
  <c r="F17" i="1"/>
  <c r="F27" i="1" s="1"/>
  <c r="F37" i="1" s="1"/>
  <c r="G17" i="1"/>
  <c r="G27" i="1" s="1"/>
  <c r="G37" i="1" s="1"/>
  <c r="H17" i="1"/>
  <c r="H27" i="1" s="1"/>
  <c r="H37" i="1" s="1"/>
  <c r="I17" i="1"/>
  <c r="I27" i="1" s="1"/>
  <c r="I37" i="1" s="1"/>
  <c r="J17" i="1"/>
  <c r="J27" i="1" s="1"/>
  <c r="J37" i="1" s="1"/>
  <c r="K17" i="1"/>
  <c r="K27" i="1" s="1"/>
  <c r="K37" i="1" s="1"/>
  <c r="L17" i="1"/>
  <c r="L27" i="1" s="1"/>
  <c r="L37" i="1" s="1"/>
  <c r="M17" i="1"/>
  <c r="M27" i="1" s="1"/>
  <c r="M37" i="1" s="1"/>
  <c r="N17" i="1"/>
  <c r="N27" i="1" s="1"/>
  <c r="N37" i="1" s="1"/>
  <c r="O17" i="1"/>
  <c r="O27" i="1" s="1"/>
  <c r="O37" i="1" s="1"/>
  <c r="P17" i="1"/>
  <c r="P27" i="1" s="1"/>
  <c r="P37" i="1" s="1"/>
  <c r="Q17" i="1"/>
  <c r="Q27" i="1" s="1"/>
  <c r="Q37" i="1" s="1"/>
  <c r="B18" i="1"/>
  <c r="B19" i="1"/>
  <c r="B20" i="1"/>
  <c r="B21" i="1"/>
  <c r="B22" i="1"/>
  <c r="B23" i="1"/>
  <c r="B33" i="1" s="1"/>
  <c r="B24" i="1"/>
  <c r="B28" i="1"/>
  <c r="B38" i="1" s="1"/>
  <c r="B29" i="1"/>
  <c r="B39" i="1" s="1"/>
  <c r="B30" i="1"/>
  <c r="B40" i="1" s="1"/>
  <c r="B31" i="1"/>
  <c r="B32" i="1"/>
  <c r="B34" i="1"/>
  <c r="B41" i="1"/>
</calcChain>
</file>

<file path=xl/sharedStrings.xml><?xml version="1.0" encoding="utf-8"?>
<sst xmlns="http://schemas.openxmlformats.org/spreadsheetml/2006/main" count="46" uniqueCount="38">
  <si>
    <t>Molecule</t>
  </si>
  <si>
    <t>m26</t>
  </si>
  <si>
    <t>m27</t>
  </si>
  <si>
    <t>m28</t>
  </si>
  <si>
    <t>m29</t>
  </si>
  <si>
    <t>Time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</si>
  <si>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</si>
  <si>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</si>
  <si>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</si>
  <si>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</si>
  <si>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</si>
  <si>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</si>
  <si>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</si>
  <si>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Compound</t>
  </si>
  <si>
    <t xml:space="preserve">Mass Fragment </t>
  </si>
  <si>
    <t>Correction Factor</t>
  </si>
  <si>
    <t>Reciprocal Correction Factor</t>
  </si>
  <si>
    <t>Correction factors are Highlighted:</t>
  </si>
  <si>
    <t xml:space="preserve">Strandardized Patterns are Highlighted: </t>
  </si>
  <si>
    <t>UserInputGasMixture_Manual_SLS:</t>
  </si>
  <si>
    <t>SLS Molecule Solving Order</t>
  </si>
  <si>
    <t>Ethane</t>
  </si>
  <si>
    <t>1Butanal</t>
  </si>
  <si>
    <t>Ethene</t>
  </si>
  <si>
    <t>Ethyne</t>
  </si>
  <si>
    <t>Molecule:</t>
  </si>
  <si>
    <t>Order #:</t>
  </si>
  <si>
    <t>m12</t>
  </si>
  <si>
    <t>m13</t>
  </si>
  <si>
    <t>m14</t>
  </si>
  <si>
    <t>m15</t>
  </si>
  <si>
    <t>m16</t>
  </si>
  <si>
    <t>m17</t>
  </si>
  <si>
    <t>m21</t>
  </si>
  <si>
    <t>m22</t>
  </si>
  <si>
    <t>m24</t>
  </si>
  <si>
    <t>m25</t>
  </si>
  <si>
    <t>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</si>
</sst>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/>
    <xf numFmtId="0" fontId="8" fillId="4" borderId="10" xfId="8" applyBorder="1"/>
    <xf numFmtId="0" fontId="16" fillId="0" borderId="0" xfId="0" applyFont="1"/>
    <xf numFmtId="0" fontId="0" fillId="34" borderId="12" xfId="0" applyFill="1" applyBorder="1"/>
    <xf numFmtId="0" fontId="0" fillId="34" borderId="13" xfId="0" applyFill="1" applyBorder="1"/>
    <xf numFmtId="0" fontId="16" fillId="0" borderId="0" xfId="0" applyFont="1" applyFill="1" applyBorder="1"/>
    <xf numFmtId="0" fontId="0" fillId="35" borderId="0" xfId="0" applyFill="1"/>
    <xf numFmtId="0" fontId="18" fillId="0" borderId="0" xfId="0" applyFont="1"/>
    <xf numFmtId="0" fontId="0" fillId="0" borderId="14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1"/>
  <sheetViews>
    <sheetView tabSelected="1" zoomScale="115" zoomScaleNormal="115" workbookViewId="0">
      <selection activeCell="G4" sqref="G4"/>
    </sheetView>
  </sheetViews>
  <sheetFormatPr defaultRowHeight="15" x14ac:dyDescent="0.25"/>
  <cols>
    <col min="2" max="2" width="20.7109375" bestFit="1" customWidth="1"/>
    <col min="4" max="4" width="13.140625" bestFit="1" customWidth="1"/>
    <col min="7" max="7" width="13.85546875" bestFit="1" customWidth="1"/>
    <col min="13" max="16" width="13.14062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3" ht="28.5" x14ac:dyDescent="0.45">
      <c r="A2" s="8" t="s">
        <v>19</v>
      </c>
    </row>
    <row r="6" spans="1:23" x14ac:dyDescent="0.25">
      <c r="A6" t="s">
        <v>0</v>
      </c>
    </row>
    <row r="7" spans="1:23" x14ac:dyDescent="0.25">
      <c r="C7" s="1" t="s">
        <v>5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  <c r="M7" s="1" t="s">
        <v>36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37</v>
      </c>
      <c r="T7" s="3" t="s">
        <v>13</v>
      </c>
      <c r="U7" s="3" t="s">
        <v>14</v>
      </c>
      <c r="V7" s="3" t="s">
        <v>15</v>
      </c>
      <c r="W7" s="6" t="s">
        <v>16</v>
      </c>
    </row>
    <row r="8" spans="1:23" x14ac:dyDescent="0.25">
      <c r="A8" t="s">
        <v>21</v>
      </c>
      <c r="B8" t="s">
        <v>6</v>
      </c>
      <c r="C8" s="1">
        <v>747.18700000000001</v>
      </c>
      <c r="D8" s="1">
        <v>1.51E-8</v>
      </c>
      <c r="E8" s="1">
        <v>3.3799999999999998E-8</v>
      </c>
      <c r="F8" s="1">
        <v>5.9200000000000001E-8</v>
      </c>
      <c r="G8" s="1">
        <v>5.99E-8</v>
      </c>
      <c r="H8" s="1">
        <v>1.7800000000000001E-9</v>
      </c>
      <c r="I8" s="1">
        <v>1.8199999999999999E-9</v>
      </c>
      <c r="J8" s="1">
        <v>2.5400000000000001E-11</v>
      </c>
      <c r="K8" s="1">
        <v>3.0700000000000001E-11</v>
      </c>
      <c r="L8" s="1">
        <v>3.25E-8</v>
      </c>
      <c r="M8" s="1">
        <v>1.2100000000000001E-7</v>
      </c>
      <c r="N8" s="1">
        <v>6.6300000000000005E-7</v>
      </c>
      <c r="O8" s="1">
        <v>5.6400000000000002E-7</v>
      </c>
      <c r="P8" s="1">
        <v>1.3999999999999999E-6</v>
      </c>
      <c r="Q8" s="1">
        <v>2.2600000000000001E-7</v>
      </c>
      <c r="R8" s="1">
        <v>2.16E-7</v>
      </c>
      <c r="T8" s="9" t="s">
        <v>23</v>
      </c>
      <c r="U8" s="10">
        <v>28</v>
      </c>
      <c r="V8" s="4">
        <v>2.2195387539963445</v>
      </c>
      <c r="W8">
        <f>V8^-1</f>
        <v>0.45054405930037073</v>
      </c>
    </row>
    <row r="9" spans="1:23" x14ac:dyDescent="0.25">
      <c r="B9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>
        <v>8.5116553661151109</v>
      </c>
      <c r="Q9" s="1"/>
      <c r="R9" s="1"/>
      <c r="T9" s="11" t="s">
        <v>21</v>
      </c>
      <c r="U9" s="12">
        <v>30</v>
      </c>
      <c r="V9" s="5">
        <v>8.5116553661151109</v>
      </c>
      <c r="W9">
        <f t="shared" ref="W9:W11" si="0">V9^-1</f>
        <v>0.11748595977945708</v>
      </c>
    </row>
    <row r="10" spans="1:23" x14ac:dyDescent="0.25">
      <c r="B10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f>P8*P9</f>
        <v>1.1916317512561154E-5</v>
      </c>
      <c r="Q10" s="1"/>
      <c r="R10" s="1"/>
      <c r="T10" s="11" t="s">
        <v>24</v>
      </c>
      <c r="U10" s="12">
        <v>26</v>
      </c>
      <c r="V10" s="5">
        <v>1.3259213935881442</v>
      </c>
      <c r="W10">
        <f t="shared" si="0"/>
        <v>0.75419252214782395</v>
      </c>
    </row>
    <row r="11" spans="1:23" x14ac:dyDescent="0.25">
      <c r="B11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f>P10/P9</f>
        <v>1.3999999999999999E-6</v>
      </c>
      <c r="Q11" s="1"/>
      <c r="R11" s="1"/>
      <c r="T11" s="11" t="s">
        <v>22</v>
      </c>
      <c r="U11" s="12">
        <v>15</v>
      </c>
      <c r="V11" s="5">
        <v>8.0306965105127937</v>
      </c>
      <c r="W11">
        <f t="shared" si="0"/>
        <v>0.12452220037090479</v>
      </c>
    </row>
    <row r="12" spans="1:23" x14ac:dyDescent="0.25">
      <c r="B12" t="s">
        <v>10</v>
      </c>
      <c r="C12" s="1"/>
      <c r="D12" s="7">
        <v>0.50873786399999998</v>
      </c>
      <c r="E12" s="7">
        <v>1.067961165</v>
      </c>
      <c r="F12" s="7">
        <v>3.8155339810000002</v>
      </c>
      <c r="G12" s="7">
        <v>5.6213592229999998</v>
      </c>
      <c r="H12" s="7">
        <v>0.123300971</v>
      </c>
      <c r="I12" s="7">
        <v>4.3495145999999998E-2</v>
      </c>
      <c r="J12" s="7">
        <v>2.6019419999999999E-3</v>
      </c>
      <c r="K12" s="7">
        <v>2.3398059999999998E-3</v>
      </c>
      <c r="L12" s="7">
        <v>0.74174757300000005</v>
      </c>
      <c r="M12" s="7">
        <v>3.7184466020000002</v>
      </c>
      <c r="N12" s="7">
        <v>22.621359219999999</v>
      </c>
      <c r="O12" s="7">
        <v>32.330097090000002</v>
      </c>
      <c r="P12" s="7">
        <v>100</v>
      </c>
      <c r="Q12" s="7">
        <v>21.262135919999999</v>
      </c>
      <c r="R12" s="7">
        <v>20.970873789999999</v>
      </c>
    </row>
    <row r="13" spans="1:23" x14ac:dyDescent="0.25">
      <c r="B13" t="s">
        <v>11</v>
      </c>
      <c r="C13" s="1"/>
      <c r="D13" s="1">
        <f t="shared" ref="D13:N13" si="1">(D12*$P$13)/$P$12</f>
        <v>7.1223300959999996E-9</v>
      </c>
      <c r="E13" s="1">
        <f t="shared" si="1"/>
        <v>1.4951456309999999E-8</v>
      </c>
      <c r="F13" s="1">
        <f t="shared" si="1"/>
        <v>5.3417475733999997E-8</v>
      </c>
      <c r="G13" s="1">
        <f t="shared" si="1"/>
        <v>7.869902912199999E-8</v>
      </c>
      <c r="H13" s="1">
        <f t="shared" si="1"/>
        <v>1.7262135939999998E-9</v>
      </c>
      <c r="I13" s="1">
        <f t="shared" si="1"/>
        <v>6.0893204399999995E-10</v>
      </c>
      <c r="J13" s="1">
        <f t="shared" si="1"/>
        <v>3.6427187999999996E-11</v>
      </c>
      <c r="K13" s="1">
        <f t="shared" si="1"/>
        <v>3.2757283999999995E-11</v>
      </c>
      <c r="L13" s="1">
        <f t="shared" si="1"/>
        <v>1.0384466022E-8</v>
      </c>
      <c r="M13" s="1">
        <f t="shared" si="1"/>
        <v>5.2058252428000001E-8</v>
      </c>
      <c r="N13" s="1">
        <f t="shared" si="1"/>
        <v>3.1669902907999998E-7</v>
      </c>
      <c r="O13" s="1">
        <f>(O12*$P$13)/$P$12</f>
        <v>4.5262135926000004E-7</v>
      </c>
      <c r="P13" s="1">
        <f>P10/P9</f>
        <v>1.3999999999999999E-6</v>
      </c>
      <c r="Q13" s="1">
        <f>(Q12*$P$13)/$P$12</f>
        <v>2.9766990288000001E-7</v>
      </c>
      <c r="R13" s="1">
        <f>(R12*$P$13)/$P$12</f>
        <v>2.9359223305999997E-7</v>
      </c>
    </row>
    <row r="14" spans="1:23" x14ac:dyDescent="0.25">
      <c r="B14" t="s">
        <v>12</v>
      </c>
      <c r="C14" s="1"/>
      <c r="D14" s="1">
        <f>D8-D13</f>
        <v>7.977669904E-9</v>
      </c>
      <c r="E14" s="1">
        <f t="shared" ref="E14:R14" si="2">E8-E13</f>
        <v>1.8848543689999999E-8</v>
      </c>
      <c r="F14" s="1">
        <f t="shared" si="2"/>
        <v>5.7825242660000033E-9</v>
      </c>
      <c r="G14" s="1">
        <f t="shared" si="2"/>
        <v>-1.879902912199999E-8</v>
      </c>
      <c r="H14" s="1">
        <f t="shared" si="2"/>
        <v>5.3786406000000241E-11</v>
      </c>
      <c r="I14" s="1">
        <f t="shared" si="2"/>
        <v>1.2110679559999999E-9</v>
      </c>
      <c r="J14" s="1">
        <f t="shared" si="2"/>
        <v>-1.1027187999999995E-11</v>
      </c>
      <c r="K14" s="1">
        <f t="shared" si="2"/>
        <v>-2.0572839999999933E-12</v>
      </c>
      <c r="L14" s="1">
        <f t="shared" si="2"/>
        <v>2.2115533978000001E-8</v>
      </c>
      <c r="M14" s="1">
        <f t="shared" si="2"/>
        <v>6.8941747572000017E-8</v>
      </c>
      <c r="N14" s="1">
        <f t="shared" si="2"/>
        <v>3.4630097092000007E-7</v>
      </c>
      <c r="O14" s="1">
        <f t="shared" si="2"/>
        <v>1.1137864073999998E-7</v>
      </c>
      <c r="P14" s="1">
        <f t="shared" si="2"/>
        <v>0</v>
      </c>
      <c r="Q14" s="1">
        <f t="shared" si="2"/>
        <v>-7.1669902879999993E-8</v>
      </c>
      <c r="R14" s="1">
        <f t="shared" si="2"/>
        <v>-7.7592233059999972E-8</v>
      </c>
      <c r="T14" t="s">
        <v>20</v>
      </c>
    </row>
    <row r="15" spans="1:23" x14ac:dyDescent="0.25">
      <c r="T15" t="s">
        <v>26</v>
      </c>
      <c r="U15" t="s">
        <v>25</v>
      </c>
    </row>
    <row r="16" spans="1:23" x14ac:dyDescent="0.25">
      <c r="T16">
        <v>1</v>
      </c>
      <c r="U16" t="s">
        <v>21</v>
      </c>
    </row>
    <row r="17" spans="1:22" x14ac:dyDescent="0.25">
      <c r="C17" s="1" t="str">
        <f t="shared" ref="C17:Q17" si="3">C7</f>
        <v>Time</v>
      </c>
      <c r="D17" s="1" t="str">
        <f t="shared" si="3"/>
        <v>m12</v>
      </c>
      <c r="E17" s="1" t="str">
        <f t="shared" si="3"/>
        <v>m13</v>
      </c>
      <c r="F17" s="1" t="str">
        <f t="shared" si="3"/>
        <v>m14</v>
      </c>
      <c r="G17" s="1" t="str">
        <f t="shared" si="3"/>
        <v>m15</v>
      </c>
      <c r="H17" s="1" t="str">
        <f t="shared" si="3"/>
        <v>m16</v>
      </c>
      <c r="I17" s="1" t="str">
        <f t="shared" si="3"/>
        <v>m17</v>
      </c>
      <c r="J17" s="1" t="str">
        <f t="shared" si="3"/>
        <v>m21</v>
      </c>
      <c r="K17" s="1" t="str">
        <f t="shared" si="3"/>
        <v>m22</v>
      </c>
      <c r="L17" s="1" t="str">
        <f t="shared" si="3"/>
        <v>m24</v>
      </c>
      <c r="M17" s="1" t="str">
        <f t="shared" si="3"/>
        <v>m25</v>
      </c>
      <c r="N17" s="1" t="str">
        <f t="shared" si="3"/>
        <v>m26</v>
      </c>
      <c r="O17" s="1" t="str">
        <f t="shared" si="3"/>
        <v>m27</v>
      </c>
      <c r="P17" s="1" t="str">
        <f t="shared" si="3"/>
        <v>m28</v>
      </c>
      <c r="Q17" s="1" t="str">
        <f t="shared" si="3"/>
        <v>m29</v>
      </c>
      <c r="R17" s="1" t="str">
        <f>R7</f>
        <v>m30</v>
      </c>
      <c r="T17">
        <v>2</v>
      </c>
      <c r="U17" t="s">
        <v>22</v>
      </c>
    </row>
    <row r="18" spans="1:22" x14ac:dyDescent="0.25">
      <c r="A18" t="s">
        <v>22</v>
      </c>
      <c r="B18" t="str">
        <f t="shared" ref="B18:B24" si="4">B8</f>
        <v>Remaining Signals</v>
      </c>
      <c r="C18" s="1">
        <v>747.18700000000001</v>
      </c>
      <c r="D18" s="1">
        <f>D14</f>
        <v>7.977669904E-9</v>
      </c>
      <c r="E18" s="1">
        <f t="shared" ref="E18:R18" si="5">E14</f>
        <v>1.8848543689999999E-8</v>
      </c>
      <c r="F18" s="1">
        <f t="shared" si="5"/>
        <v>5.7825242660000033E-9</v>
      </c>
      <c r="G18" s="1">
        <f t="shared" si="5"/>
        <v>-1.879902912199999E-8</v>
      </c>
      <c r="H18" s="1">
        <f t="shared" si="5"/>
        <v>5.3786406000000241E-11</v>
      </c>
      <c r="I18" s="1">
        <f t="shared" si="5"/>
        <v>1.2110679559999999E-9</v>
      </c>
      <c r="J18" s="1">
        <f t="shared" si="5"/>
        <v>-1.1027187999999995E-11</v>
      </c>
      <c r="K18" s="1">
        <f t="shared" si="5"/>
        <v>-2.0572839999999933E-12</v>
      </c>
      <c r="L18" s="1">
        <f t="shared" si="5"/>
        <v>2.2115533978000001E-8</v>
      </c>
      <c r="M18" s="1">
        <f t="shared" si="5"/>
        <v>6.8941747572000017E-8</v>
      </c>
      <c r="N18" s="1">
        <f t="shared" si="5"/>
        <v>3.4630097092000007E-7</v>
      </c>
      <c r="O18" s="1">
        <f t="shared" si="5"/>
        <v>1.1137864073999998E-7</v>
      </c>
      <c r="P18" s="1">
        <f t="shared" si="5"/>
        <v>0</v>
      </c>
      <c r="Q18" s="1">
        <f t="shared" si="5"/>
        <v>-7.1669902879999993E-8</v>
      </c>
      <c r="R18" s="1">
        <f t="shared" si="5"/>
        <v>-7.7592233059999972E-8</v>
      </c>
      <c r="T18">
        <v>3</v>
      </c>
      <c r="U18" t="s">
        <v>23</v>
      </c>
    </row>
    <row r="19" spans="1:22" x14ac:dyDescent="0.25">
      <c r="B19" t="str">
        <f t="shared" si="4"/>
        <v>Correction factors</v>
      </c>
      <c r="C19" s="1"/>
      <c r="D19" s="1"/>
      <c r="E19" s="1"/>
      <c r="F19" s="1"/>
      <c r="G19" s="2">
        <v>8.0306965105127937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>
        <v>4</v>
      </c>
      <c r="U19" t="s">
        <v>24</v>
      </c>
    </row>
    <row r="20" spans="1:22" x14ac:dyDescent="0.25">
      <c r="B20" t="str">
        <f t="shared" si="4"/>
        <v>Concentrations</v>
      </c>
      <c r="C20" s="1"/>
      <c r="D20" s="1"/>
      <c r="E20" s="1"/>
      <c r="F20" s="1"/>
      <c r="G20" s="13">
        <f>G18*G19</f>
        <v>-1.5096929757107371E-7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2" x14ac:dyDescent="0.25">
      <c r="B21" t="str">
        <f t="shared" si="4"/>
        <v>calculated main signal</v>
      </c>
      <c r="C21" s="1"/>
      <c r="D21" s="1"/>
      <c r="E21" s="1"/>
      <c r="F21" s="1"/>
      <c r="G21" s="1">
        <f>G20/G19</f>
        <v>-1.879902912199999E-8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T21" t="s">
        <v>17</v>
      </c>
      <c r="V21" s="2"/>
    </row>
    <row r="22" spans="1:22" x14ac:dyDescent="0.25">
      <c r="B22" t="str">
        <f t="shared" si="4"/>
        <v>Standardized pattern</v>
      </c>
      <c r="C22" s="1"/>
      <c r="D22" s="7">
        <v>0.264689538</v>
      </c>
      <c r="E22" s="7">
        <v>0.78892672200000002</v>
      </c>
      <c r="F22" s="7">
        <v>4.1696189309999996</v>
      </c>
      <c r="G22" s="7">
        <v>13.90858375</v>
      </c>
      <c r="H22" s="7">
        <v>0.50774224400000001</v>
      </c>
      <c r="I22" s="7">
        <v>0.74854635400000002</v>
      </c>
      <c r="J22" s="1"/>
      <c r="K22" s="1"/>
      <c r="L22" s="1"/>
      <c r="M22" s="1"/>
      <c r="N22" s="7">
        <v>11.39555841</v>
      </c>
      <c r="O22" s="7">
        <v>100</v>
      </c>
      <c r="P22" s="7">
        <v>23.560024760000001</v>
      </c>
      <c r="Q22" s="7">
        <v>78.47782995</v>
      </c>
      <c r="R22" s="7">
        <v>1.5935149879999999</v>
      </c>
    </row>
    <row r="23" spans="1:22" x14ac:dyDescent="0.25">
      <c r="B23" t="str">
        <f t="shared" si="4"/>
        <v>Signal to subtract</v>
      </c>
      <c r="C23" s="1"/>
      <c r="D23" s="1">
        <f t="shared" ref="D23:E23" si="6">(D22*$G$23)/$G$22</f>
        <v>-3.5775794448882855E-10</v>
      </c>
      <c r="E23" s="1">
        <f t="shared" si="6"/>
        <v>-1.0663239829865489E-9</v>
      </c>
      <c r="F23" s="1">
        <f>(F22*$G$23)/$G$22</f>
        <v>-5.6357131049745777E-9</v>
      </c>
      <c r="G23" s="1">
        <f>G20/G19</f>
        <v>-1.879902912199999E-8</v>
      </c>
      <c r="H23" s="1">
        <f>(H22*$G$23)/$G$22</f>
        <v>-6.8627125543430142E-10</v>
      </c>
      <c r="I23" s="1">
        <f>(I22*$G$23)/$G$22</f>
        <v>-1.0117453337413247E-9</v>
      </c>
      <c r="J23" s="1"/>
      <c r="K23" s="1"/>
      <c r="L23" s="1"/>
      <c r="M23" s="1"/>
      <c r="N23" s="1">
        <f>(N22*$G$23)/$G$22</f>
        <v>-1.5402390226182582E-8</v>
      </c>
      <c r="O23" s="1">
        <f t="shared" ref="O23:R23" si="7">(O22*$G$23)/$G$22</f>
        <v>-1.3516134683374926E-7</v>
      </c>
      <c r="P23" s="1">
        <f t="shared" si="7"/>
        <v>-3.1844046779980805E-8</v>
      </c>
      <c r="Q23" s="1">
        <f t="shared" si="7"/>
        <v>-1.0607169192631946E-7</v>
      </c>
      <c r="R23" s="1">
        <f t="shared" si="7"/>
        <v>-2.1538163197784579E-9</v>
      </c>
      <c r="T23" t="s">
        <v>18</v>
      </c>
      <c r="V23" s="7"/>
    </row>
    <row r="24" spans="1:22" x14ac:dyDescent="0.25">
      <c r="B24" t="str">
        <f t="shared" si="4"/>
        <v>After subtraction</v>
      </c>
      <c r="C24" s="1"/>
      <c r="D24" s="1">
        <f>D18-D23</f>
        <v>8.3354278484888285E-9</v>
      </c>
      <c r="E24" s="1">
        <f t="shared" ref="E24:R24" si="8">E18-E23</f>
        <v>1.9914867672986547E-8</v>
      </c>
      <c r="F24" s="1">
        <f t="shared" si="8"/>
        <v>1.1418237370974581E-8</v>
      </c>
      <c r="G24" s="1">
        <f t="shared" si="8"/>
        <v>0</v>
      </c>
      <c r="H24" s="1">
        <f t="shared" si="8"/>
        <v>7.4005766143430166E-10</v>
      </c>
      <c r="I24" s="1">
        <f t="shared" si="8"/>
        <v>2.2228132897413246E-9</v>
      </c>
      <c r="J24" s="1">
        <f t="shared" si="8"/>
        <v>-1.1027187999999995E-11</v>
      </c>
      <c r="K24" s="1">
        <f t="shared" si="8"/>
        <v>-2.0572839999999933E-12</v>
      </c>
      <c r="L24" s="1">
        <f t="shared" si="8"/>
        <v>2.2115533978000001E-8</v>
      </c>
      <c r="M24" s="1">
        <f t="shared" si="8"/>
        <v>6.8941747572000017E-8</v>
      </c>
      <c r="N24" s="1">
        <f t="shared" si="8"/>
        <v>3.6170336114618267E-7</v>
      </c>
      <c r="O24" s="1">
        <f t="shared" si="8"/>
        <v>2.4653998757374924E-7</v>
      </c>
      <c r="P24" s="1">
        <f t="shared" si="8"/>
        <v>3.1844046779980805E-8</v>
      </c>
      <c r="Q24" s="1">
        <f t="shared" si="8"/>
        <v>3.4401789046319462E-8</v>
      </c>
      <c r="R24" s="1">
        <f t="shared" si="8"/>
        <v>-7.5438416740221514E-8</v>
      </c>
    </row>
    <row r="27" spans="1:22" x14ac:dyDescent="0.25">
      <c r="C27" s="1" t="str">
        <f t="shared" ref="C27:Q27" si="9">C17</f>
        <v>Time</v>
      </c>
      <c r="D27" s="1" t="str">
        <f t="shared" si="9"/>
        <v>m12</v>
      </c>
      <c r="E27" s="1" t="str">
        <f t="shared" si="9"/>
        <v>m13</v>
      </c>
      <c r="F27" s="1" t="str">
        <f t="shared" si="9"/>
        <v>m14</v>
      </c>
      <c r="G27" s="1" t="str">
        <f t="shared" si="9"/>
        <v>m15</v>
      </c>
      <c r="H27" s="1" t="str">
        <f t="shared" si="9"/>
        <v>m16</v>
      </c>
      <c r="I27" s="1" t="str">
        <f t="shared" si="9"/>
        <v>m17</v>
      </c>
      <c r="J27" s="1" t="str">
        <f t="shared" si="9"/>
        <v>m21</v>
      </c>
      <c r="K27" s="1" t="str">
        <f t="shared" si="9"/>
        <v>m22</v>
      </c>
      <c r="L27" s="1" t="str">
        <f t="shared" si="9"/>
        <v>m24</v>
      </c>
      <c r="M27" s="1" t="str">
        <f t="shared" si="9"/>
        <v>m25</v>
      </c>
      <c r="N27" s="1" t="str">
        <f t="shared" si="9"/>
        <v>m26</v>
      </c>
      <c r="O27" s="1" t="str">
        <f t="shared" si="9"/>
        <v>m27</v>
      </c>
      <c r="P27" s="1" t="str">
        <f t="shared" si="9"/>
        <v>m28</v>
      </c>
      <c r="Q27" s="1" t="str">
        <f t="shared" si="9"/>
        <v>m29</v>
      </c>
      <c r="R27" s="1" t="str">
        <f>R17</f>
        <v>m30</v>
      </c>
    </row>
    <row r="28" spans="1:22" x14ac:dyDescent="0.25">
      <c r="A28" t="s">
        <v>23</v>
      </c>
      <c r="B28" t="str">
        <f t="shared" ref="B28:B34" si="10">B18</f>
        <v>Remaining Signals</v>
      </c>
      <c r="C28" s="1">
        <v>747.18700000000001</v>
      </c>
      <c r="D28" s="1">
        <f>D24</f>
        <v>8.3354278484888285E-9</v>
      </c>
      <c r="E28" s="1">
        <f t="shared" ref="E28:R28" si="11">E24</f>
        <v>1.9914867672986547E-8</v>
      </c>
      <c r="F28" s="1">
        <f t="shared" si="11"/>
        <v>1.1418237370974581E-8</v>
      </c>
      <c r="G28" s="1">
        <f t="shared" si="11"/>
        <v>0</v>
      </c>
      <c r="H28" s="1">
        <f t="shared" si="11"/>
        <v>7.4005766143430166E-10</v>
      </c>
      <c r="I28" s="1">
        <f t="shared" si="11"/>
        <v>2.2228132897413246E-9</v>
      </c>
      <c r="J28" s="1">
        <f t="shared" si="11"/>
        <v>-1.1027187999999995E-11</v>
      </c>
      <c r="K28" s="1">
        <f t="shared" si="11"/>
        <v>-2.0572839999999933E-12</v>
      </c>
      <c r="L28" s="1">
        <f t="shared" si="11"/>
        <v>2.2115533978000001E-8</v>
      </c>
      <c r="M28" s="1">
        <f t="shared" si="11"/>
        <v>6.8941747572000017E-8</v>
      </c>
      <c r="N28" s="1">
        <f t="shared" si="11"/>
        <v>3.6170336114618267E-7</v>
      </c>
      <c r="O28" s="1">
        <f t="shared" si="11"/>
        <v>2.4653998757374924E-7</v>
      </c>
      <c r="P28" s="1">
        <f t="shared" si="11"/>
        <v>3.1844046779980805E-8</v>
      </c>
      <c r="Q28" s="1">
        <f t="shared" si="11"/>
        <v>3.4401789046319462E-8</v>
      </c>
      <c r="R28" s="1">
        <f t="shared" si="11"/>
        <v>-7.5438416740221514E-8</v>
      </c>
    </row>
    <row r="29" spans="1:22" x14ac:dyDescent="0.25">
      <c r="B29" t="str">
        <f t="shared" si="10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>
        <v>2.2195387539963445</v>
      </c>
      <c r="Q29" s="1"/>
      <c r="R29" s="1"/>
    </row>
    <row r="30" spans="1:22" x14ac:dyDescent="0.25">
      <c r="B30" t="str">
        <f t="shared" si="10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3">
        <f>P28*P29</f>
        <v>7.0679095912239907E-8</v>
      </c>
      <c r="Q30" s="1"/>
      <c r="R30" s="1"/>
    </row>
    <row r="31" spans="1:22" x14ac:dyDescent="0.25">
      <c r="B31" t="str">
        <f t="shared" si="10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f>P30/P29</f>
        <v>3.1844046779980805E-8</v>
      </c>
      <c r="Q31" s="1"/>
      <c r="R31" s="1"/>
    </row>
    <row r="32" spans="1:22" x14ac:dyDescent="0.25">
      <c r="B32" t="str">
        <f t="shared" si="10"/>
        <v>Standardized pattern</v>
      </c>
      <c r="C32" s="1"/>
      <c r="D32" s="7">
        <v>1.4672131150000001</v>
      </c>
      <c r="E32" s="7">
        <v>2.491803279</v>
      </c>
      <c r="F32" s="7">
        <v>5.2540983609999996</v>
      </c>
      <c r="G32" s="7">
        <v>0.52295082000000004</v>
      </c>
      <c r="H32" s="7">
        <v>0.112295082</v>
      </c>
      <c r="I32" s="7">
        <v>0.17622950800000001</v>
      </c>
      <c r="J32" s="7">
        <v>-3.39344E-4</v>
      </c>
      <c r="K32" s="7">
        <v>5.4754100000000002E-4</v>
      </c>
      <c r="L32" s="7">
        <v>3.2459016389999999</v>
      </c>
      <c r="M32" s="7">
        <v>10</v>
      </c>
      <c r="N32" s="7">
        <v>60.819672130000001</v>
      </c>
      <c r="O32" s="7">
        <v>61.967213110000003</v>
      </c>
      <c r="P32" s="7">
        <v>100</v>
      </c>
      <c r="Q32" s="7">
        <v>2.0327868850000002</v>
      </c>
      <c r="R32" s="7">
        <v>1.8196720999999999E-2</v>
      </c>
    </row>
    <row r="33" spans="1:18" x14ac:dyDescent="0.25">
      <c r="B33" t="str">
        <f t="shared" si="10"/>
        <v>Signal to subtract</v>
      </c>
      <c r="C33" s="1"/>
      <c r="D33" s="1">
        <f t="shared" ref="D33:N33" si="12">(D32*$P$33)/$P$32</f>
        <v>4.6722003070261362E-10</v>
      </c>
      <c r="E33" s="1">
        <f t="shared" si="12"/>
        <v>7.9349100182985558E-10</v>
      </c>
      <c r="F33" s="1">
        <f t="shared" si="12"/>
        <v>1.6731175399430446E-9</v>
      </c>
      <c r="G33" s="1">
        <f t="shared" si="12"/>
        <v>1.6652870375709324E-10</v>
      </c>
      <c r="H33" s="1">
        <f t="shared" si="12"/>
        <v>3.5759298443697809E-11</v>
      </c>
      <c r="I33" s="1">
        <f t="shared" si="12"/>
        <v>5.6118606967650019E-11</v>
      </c>
      <c r="J33" s="1">
        <f t="shared" si="12"/>
        <v>-1.0806086210505806E-13</v>
      </c>
      <c r="K33" s="1">
        <f t="shared" si="12"/>
        <v>1.7435921217957472E-13</v>
      </c>
      <c r="L33" s="1">
        <f t="shared" si="12"/>
        <v>1.0336264363553237E-9</v>
      </c>
      <c r="M33" s="1">
        <f t="shared" si="12"/>
        <v>3.1844046779980803E-9</v>
      </c>
      <c r="N33" s="1">
        <f t="shared" si="12"/>
        <v>1.9367444844508147E-8</v>
      </c>
      <c r="O33" s="1">
        <f>(O32*$P$33)/$P$32</f>
        <v>1.9732868330998797E-8</v>
      </c>
      <c r="P33" s="1">
        <f>P30/P29</f>
        <v>3.1844046779980805E-8</v>
      </c>
      <c r="Q33" s="1">
        <f>(Q32*$P$33)/$P$32</f>
        <v>6.4732160659671471E-10</v>
      </c>
      <c r="R33" s="1">
        <f>(R32*$P$33)/$P$32</f>
        <v>5.7945723476625909E-12</v>
      </c>
    </row>
    <row r="34" spans="1:18" x14ac:dyDescent="0.25">
      <c r="B34" t="str">
        <f t="shared" si="10"/>
        <v>After subtraction</v>
      </c>
      <c r="C34" s="1"/>
      <c r="D34" s="1">
        <f>D28-D33</f>
        <v>7.8682078177862143E-9</v>
      </c>
      <c r="E34" s="1">
        <f t="shared" ref="E34:R34" si="13">E28-E33</f>
        <v>1.9121376671156691E-8</v>
      </c>
      <c r="F34" s="1">
        <f t="shared" si="13"/>
        <v>9.7451198310315358E-9</v>
      </c>
      <c r="G34" s="1">
        <f t="shared" si="13"/>
        <v>-1.6652870375709324E-10</v>
      </c>
      <c r="H34" s="1">
        <f t="shared" si="13"/>
        <v>7.0429836299060385E-10</v>
      </c>
      <c r="I34" s="1">
        <f t="shared" si="13"/>
        <v>2.1666946827736746E-9</v>
      </c>
      <c r="J34" s="1">
        <f t="shared" si="13"/>
        <v>-1.0919127137894937E-11</v>
      </c>
      <c r="K34" s="1">
        <f t="shared" si="13"/>
        <v>-2.2316432121795679E-12</v>
      </c>
      <c r="L34" s="1">
        <f t="shared" si="13"/>
        <v>2.1081907541644678E-8</v>
      </c>
      <c r="M34" s="1">
        <f t="shared" si="13"/>
        <v>6.5757342894001938E-8</v>
      </c>
      <c r="N34" s="1">
        <f t="shared" si="13"/>
        <v>3.4233591630167453E-7</v>
      </c>
      <c r="O34" s="1">
        <f t="shared" si="13"/>
        <v>2.2680711924275044E-7</v>
      </c>
      <c r="P34" s="1">
        <f t="shared" si="13"/>
        <v>0</v>
      </c>
      <c r="Q34" s="1">
        <f t="shared" si="13"/>
        <v>3.3754467439722747E-8</v>
      </c>
      <c r="R34" s="1">
        <f t="shared" si="13"/>
        <v>-7.5444211312569181E-8</v>
      </c>
    </row>
    <row r="37" spans="1:18" x14ac:dyDescent="0.25">
      <c r="C37" s="1" t="str">
        <f t="shared" ref="C37:Q37" si="14">C27</f>
        <v>Time</v>
      </c>
      <c r="D37" s="1" t="str">
        <f t="shared" si="14"/>
        <v>m12</v>
      </c>
      <c r="E37" s="1" t="str">
        <f t="shared" si="14"/>
        <v>m13</v>
      </c>
      <c r="F37" s="1" t="str">
        <f t="shared" si="14"/>
        <v>m14</v>
      </c>
      <c r="G37" s="1" t="str">
        <f t="shared" si="14"/>
        <v>m15</v>
      </c>
      <c r="H37" s="1" t="str">
        <f t="shared" si="14"/>
        <v>m16</v>
      </c>
      <c r="I37" s="1" t="str">
        <f t="shared" si="14"/>
        <v>m17</v>
      </c>
      <c r="J37" s="1" t="str">
        <f t="shared" si="14"/>
        <v>m21</v>
      </c>
      <c r="K37" s="1" t="str">
        <f t="shared" si="14"/>
        <v>m22</v>
      </c>
      <c r="L37" s="1" t="str">
        <f t="shared" si="14"/>
        <v>m24</v>
      </c>
      <c r="M37" s="1" t="str">
        <f t="shared" si="14"/>
        <v>m25</v>
      </c>
      <c r="N37" s="1" t="str">
        <f t="shared" si="14"/>
        <v>m26</v>
      </c>
      <c r="O37" s="1" t="str">
        <f t="shared" si="14"/>
        <v>m27</v>
      </c>
      <c r="P37" s="1" t="str">
        <f t="shared" si="14"/>
        <v>m28</v>
      </c>
      <c r="Q37" s="1" t="str">
        <f t="shared" si="14"/>
        <v>m29</v>
      </c>
      <c r="R37" s="1" t="str">
        <f>R27</f>
        <v>m30</v>
      </c>
    </row>
    <row r="38" spans="1:18" x14ac:dyDescent="0.25">
      <c r="A38" t="s">
        <v>24</v>
      </c>
      <c r="B38" t="str">
        <f t="shared" ref="B38:B44" si="15">B28</f>
        <v>Remaining Signals</v>
      </c>
      <c r="C38" s="1">
        <v>747.18700000000001</v>
      </c>
      <c r="D38" s="1">
        <f>D34</f>
        <v>7.8682078177862143E-9</v>
      </c>
      <c r="E38" s="1">
        <f t="shared" ref="E38:R38" si="16">E34</f>
        <v>1.9121376671156691E-8</v>
      </c>
      <c r="F38" s="1">
        <f t="shared" si="16"/>
        <v>9.7451198310315358E-9</v>
      </c>
      <c r="G38" s="1">
        <f t="shared" si="16"/>
        <v>-1.6652870375709324E-10</v>
      </c>
      <c r="H38" s="1">
        <f t="shared" si="16"/>
        <v>7.0429836299060385E-10</v>
      </c>
      <c r="I38" s="1">
        <f t="shared" si="16"/>
        <v>2.1666946827736746E-9</v>
      </c>
      <c r="J38" s="1">
        <f t="shared" si="16"/>
        <v>-1.0919127137894937E-11</v>
      </c>
      <c r="K38" s="1">
        <f t="shared" si="16"/>
        <v>-2.2316432121795679E-12</v>
      </c>
      <c r="L38" s="1">
        <f t="shared" si="16"/>
        <v>2.1081907541644678E-8</v>
      </c>
      <c r="M38" s="1">
        <f t="shared" si="16"/>
        <v>6.5757342894001938E-8</v>
      </c>
      <c r="N38" s="1">
        <f t="shared" si="16"/>
        <v>3.4233591630167453E-7</v>
      </c>
      <c r="O38" s="1">
        <f t="shared" si="16"/>
        <v>2.2680711924275044E-7</v>
      </c>
      <c r="P38" s="1">
        <f t="shared" si="16"/>
        <v>0</v>
      </c>
      <c r="Q38" s="1">
        <f t="shared" si="16"/>
        <v>3.3754467439722747E-8</v>
      </c>
      <c r="R38" s="1">
        <f t="shared" si="16"/>
        <v>-7.5444211312569181E-8</v>
      </c>
    </row>
    <row r="39" spans="1:18" x14ac:dyDescent="0.25">
      <c r="B39" t="str">
        <f t="shared" si="15"/>
        <v>Correction factors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1.3259213935881442</v>
      </c>
      <c r="O39" s="1"/>
      <c r="P39" s="1"/>
      <c r="Q39" s="1"/>
      <c r="R39" s="1"/>
    </row>
    <row r="40" spans="1:18" x14ac:dyDescent="0.25">
      <c r="B40" t="str">
        <f t="shared" si="15"/>
        <v>Concentrations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3">
        <f>N38*N39</f>
        <v>4.5391051521799058E-7</v>
      </c>
      <c r="O40" s="1"/>
      <c r="P40" s="1"/>
      <c r="Q40" s="1"/>
      <c r="R40" s="1"/>
    </row>
    <row r="41" spans="1:18" x14ac:dyDescent="0.25">
      <c r="B41" t="str">
        <f t="shared" si="15"/>
        <v>calculated main signal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N40/N39</f>
        <v>3.4233591630167453E-7</v>
      </c>
      <c r="O41" s="1"/>
      <c r="P41" s="1"/>
      <c r="Q41" s="1"/>
      <c r="R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2022-03-02T13:35:57Z</dcterms:modified>
</cp:coreProperties>
</file>