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2.xml" ContentType="application/vnd.openxmlformats-officedocument.spreadsheetml.queryTable+xml"/>
  <Override PartName="/xl/tables/table9.xml" ContentType="application/vnd.openxmlformats-officedocument.spreadsheetml.table+xml"/>
  <Override PartName="/xl/queryTables/queryTable3.xml" ContentType="application/vnd.openxmlformats-officedocument.spreadsheetml.queryTable+xml"/>
  <Override PartName="/xl/tables/table10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s\Downloads\"/>
    </mc:Choice>
  </mc:AlternateContent>
  <xr:revisionPtr revIDLastSave="0" documentId="13_ncr:1_{7206C5FC-6850-4A54-9594-DADE9E45E05A}" xr6:coauthVersionLast="47" xr6:coauthVersionMax="47" xr10:uidLastSave="{00000000-0000-0000-0000-000000000000}"/>
  <bookViews>
    <workbookView xWindow="-108" yWindow="-108" windowWidth="23256" windowHeight="12576" activeTab="5" xr2:uid="{890BEDB0-64EE-4AF6-B6AA-0FEA9B65C4E2}"/>
  </bookViews>
  <sheets>
    <sheet name="pivot" sheetId="15" r:id="rId1"/>
    <sheet name="All 4" sheetId="2" r:id="rId2"/>
    <sheet name="Home Away List" sheetId="7" state="hidden" r:id="rId3"/>
    <sheet name="Avg&amp;SR" sheetId="11" state="hidden" r:id="rId4"/>
    <sheet name="overs normalized" sheetId="12" state="hidden" r:id="rId5"/>
    <sheet name="under VK vs rest" sheetId="14" r:id="rId6"/>
    <sheet name="Mohammed Shami" sheetId="3" state="hidden" r:id="rId7"/>
    <sheet name="Jasprit Bumrah" sheetId="4" state="hidden" r:id="rId8"/>
    <sheet name="Umesh Yadav" sheetId="5" state="hidden" r:id="rId9"/>
  </sheets>
  <definedNames>
    <definedName name="_xlnm._FilterDatabase" localSheetId="2" hidden="1">'Home Away List'!$A$1:$B$50</definedName>
    <definedName name="ExternalData_1" localSheetId="1" hidden="1">'All 4'!$A$1:$S$469</definedName>
    <definedName name="ExternalData_1" localSheetId="7" hidden="1">'Jasprit Bumrah'!$A$1:$L$58</definedName>
    <definedName name="ExternalData_1" localSheetId="6" hidden="1">'Mohammed Shami'!$A$1:$L$115</definedName>
    <definedName name="ExternalData_1" localSheetId="8" hidden="1">'Umesh Yadav'!$A$1:$L$103</definedName>
    <definedName name="_xlnm.Print_Area" localSheetId="5">'under VK vs rest'!$A$1:$O$29</definedName>
  </definedNames>
  <calcPr calcId="191029"/>
  <pivotCaches>
    <pivotCache cacheId="1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" i="14" l="1"/>
  <c r="N4" i="14"/>
  <c r="N6" i="14"/>
  <c r="N7" i="14"/>
  <c r="N9" i="14"/>
  <c r="N10" i="14"/>
  <c r="B25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B26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B27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B28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B24" i="11"/>
  <c r="F8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F460" i="2"/>
  <c r="F461" i="2"/>
  <c r="F462" i="2"/>
  <c r="F463" i="2"/>
  <c r="F464" i="2"/>
  <c r="F465" i="2"/>
  <c r="F466" i="2"/>
  <c r="F467" i="2"/>
  <c r="F468" i="2"/>
  <c r="F469" i="2"/>
  <c r="H460" i="2"/>
  <c r="H461" i="2"/>
  <c r="H462" i="2"/>
  <c r="H463" i="2"/>
  <c r="H464" i="2"/>
  <c r="H465" i="2"/>
  <c r="H466" i="2"/>
  <c r="H467" i="2"/>
  <c r="H468" i="2"/>
  <c r="H469" i="2"/>
  <c r="J460" i="2"/>
  <c r="J461" i="2"/>
  <c r="J462" i="2"/>
  <c r="J463" i="2"/>
  <c r="J464" i="2"/>
  <c r="J465" i="2"/>
  <c r="J466" i="2"/>
  <c r="J467" i="2"/>
  <c r="J468" i="2"/>
  <c r="J469" i="2"/>
  <c r="P460" i="2"/>
  <c r="P461" i="2"/>
  <c r="P462" i="2"/>
  <c r="P463" i="2"/>
  <c r="P464" i="2"/>
  <c r="P465" i="2"/>
  <c r="P466" i="2"/>
  <c r="P467" i="2"/>
  <c r="P468" i="2"/>
  <c r="P469" i="2"/>
  <c r="C3" i="12"/>
  <c r="C4" i="12"/>
  <c r="C5" i="12"/>
  <c r="C6" i="12"/>
  <c r="C7" i="12"/>
  <c r="C8" i="12"/>
  <c r="C2" i="12"/>
  <c r="F4" i="12"/>
  <c r="F3" i="12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C17" i="11"/>
  <c r="B18" i="11"/>
  <c r="B19" i="11"/>
  <c r="B20" i="11"/>
  <c r="B21" i="11"/>
  <c r="B17" i="1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F2" i="2"/>
  <c r="F3" i="2"/>
  <c r="F4" i="2"/>
  <c r="F5" i="2"/>
  <c r="F6" i="2"/>
  <c r="F7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R462" i="2" a="1"/>
  <c r="R461" i="2" a="1"/>
  <c r="R469" i="2" a="1"/>
  <c r="R8" i="2" a="1"/>
  <c r="R22" i="2" a="1"/>
  <c r="R38" i="2" a="1"/>
  <c r="R54" i="2" a="1"/>
  <c r="R72" i="2" a="1"/>
  <c r="R101" i="2" a="1"/>
  <c r="R130" i="2" a="1"/>
  <c r="R169" i="2" a="1"/>
  <c r="R226" i="2" a="1"/>
  <c r="R284" i="2" a="1"/>
  <c r="R20" i="2" a="1"/>
  <c r="R35" i="2" a="1"/>
  <c r="R51" i="2" a="1"/>
  <c r="R67" i="2" a="1"/>
  <c r="R98" i="2" a="1"/>
  <c r="R124" i="2" a="1"/>
  <c r="R170" i="2" a="1"/>
  <c r="R227" i="2" a="1"/>
  <c r="R285" i="2" a="1"/>
  <c r="R346" i="2" a="1"/>
  <c r="R17" i="2" a="1"/>
  <c r="R32" i="2" a="1"/>
  <c r="R48" i="2" a="1"/>
  <c r="R64" i="2" a="1"/>
  <c r="R96" i="2" a="1"/>
  <c r="R119" i="2" a="1"/>
  <c r="R157" i="2" a="1"/>
  <c r="R189" i="2" a="1"/>
  <c r="R268" i="2" a="1"/>
  <c r="R317" i="2" a="1"/>
  <c r="R366" i="2" a="1"/>
  <c r="R404" i="2" a="1"/>
  <c r="R419" i="2" a="1"/>
  <c r="R69" i="2" a="1"/>
  <c r="R223" i="2" a="1"/>
  <c r="R357" i="2" a="1"/>
  <c r="R107" i="2" a="1"/>
  <c r="R134" i="2" a="1"/>
  <c r="R198" i="2" a="1"/>
  <c r="R252" i="2" a="1"/>
  <c r="R301" i="2" a="1"/>
  <c r="R349" i="2" a="1"/>
  <c r="R415" i="2" a="1"/>
  <c r="R267" i="2" a="1"/>
  <c r="R335" i="2" a="1"/>
  <c r="R399" i="2" a="1"/>
  <c r="R444" i="2" a="1"/>
  <c r="R88" i="2" a="1"/>
  <c r="R161" i="2" a="1"/>
  <c r="R206" i="2" a="1"/>
  <c r="R236" i="2" a="1"/>
  <c r="R288" i="2" a="1"/>
  <c r="R57" i="2" a="1"/>
  <c r="R172" i="2" a="1"/>
  <c r="R352" i="2" a="1"/>
  <c r="R122" i="2" a="1"/>
  <c r="R184" i="2" a="1"/>
  <c r="R213" i="2" a="1"/>
  <c r="R277" i="2" a="1"/>
  <c r="R332" i="2" a="1"/>
  <c r="R374" i="2" a="1"/>
  <c r="R439" i="2" a="1"/>
  <c r="R297" i="2" a="1"/>
  <c r="R351" i="2" a="1"/>
  <c r="R414" i="2" a="1"/>
  <c r="R458" i="2" a="1"/>
  <c r="R94" i="2" a="1"/>
  <c r="R174" i="2" a="1"/>
  <c r="R216" i="2" a="1"/>
  <c r="R246" i="2" a="1"/>
  <c r="R328" i="2" a="1"/>
  <c r="R29" i="2" a="1"/>
  <c r="R112" i="2" a="1"/>
  <c r="R293" i="2" a="1"/>
  <c r="R379" i="2" a="1"/>
  <c r="R113" i="2" a="1"/>
  <c r="R147" i="2" a="1"/>
  <c r="R204" i="2" a="1"/>
  <c r="R264" i="2" a="1"/>
  <c r="R311" i="2" a="1"/>
  <c r="R359" i="2" a="1"/>
  <c r="R426" i="2" a="1"/>
  <c r="R279" i="2" a="1"/>
  <c r="R345" i="2" a="1"/>
  <c r="R423" i="2" a="1"/>
  <c r="R71" i="2" a="1"/>
  <c r="R269" i="2" a="1"/>
  <c r="R262" i="2" a="1"/>
  <c r="R266" i="2" a="1"/>
  <c r="R85" i="2" a="1"/>
  <c r="R207" i="2" a="1"/>
  <c r="R289" i="2" a="1"/>
  <c r="R392" i="2" a="1"/>
  <c r="R33" i="2" a="1"/>
  <c r="R150" i="2" a="1"/>
  <c r="R362" i="2" a="1"/>
  <c r="R403" i="2" a="1"/>
  <c r="R165" i="2" a="1"/>
  <c r="R238" i="2" a="1"/>
  <c r="R371" i="2" a="1"/>
  <c r="R451" i="2" a="1"/>
  <c r="R375" i="2" a="1"/>
  <c r="R186" i="2" a="1"/>
  <c r="R377" i="2" a="1"/>
  <c r="R340" i="2" a="1"/>
  <c r="R245" i="2" a="1"/>
  <c r="R447" i="2" a="1"/>
  <c r="R74" i="2" a="1"/>
  <c r="R181" i="2" a="1"/>
  <c r="R251" i="2" a="1"/>
  <c r="R431" i="2" a="1"/>
  <c r="R205" i="2" a="1"/>
  <c r="R448" i="2" a="1"/>
  <c r="R283" i="2" a="1"/>
  <c r="R355" i="2" a="1"/>
  <c r="R162" i="2" a="1"/>
  <c r="R430" i="2" a="1"/>
  <c r="R90" i="2" a="1"/>
  <c r="R312" i="2" a="1"/>
  <c r="R417" i="2" a="1"/>
  <c r="R131" i="2" a="1"/>
  <c r="R386" i="2" a="1"/>
  <c r="R329" i="2" a="1"/>
  <c r="R203" i="2" a="1"/>
  <c r="R464" i="2" a="1"/>
  <c r="R463" i="2" a="1"/>
  <c r="R2" i="2" a="1"/>
  <c r="R12" i="2" a="1"/>
  <c r="R26" i="2" a="1"/>
  <c r="R42" i="2" a="1"/>
  <c r="R58" i="2" a="1"/>
  <c r="R78" i="2" a="1"/>
  <c r="R105" i="2" a="1"/>
  <c r="R140" i="2" a="1"/>
  <c r="R173" i="2" a="1"/>
  <c r="R234" i="2" a="1"/>
  <c r="R5" i="2" a="1"/>
  <c r="R23" i="2" a="1"/>
  <c r="R39" i="2" a="1"/>
  <c r="R55" i="2" a="1"/>
  <c r="R73" i="2" a="1"/>
  <c r="R102" i="2" a="1"/>
  <c r="R135" i="2" a="1"/>
  <c r="R176" i="2" a="1"/>
  <c r="R235" i="2" a="1"/>
  <c r="R298" i="2" a="1"/>
  <c r="R6" i="2" a="1"/>
  <c r="R21" i="2" a="1"/>
  <c r="R36" i="2" a="1"/>
  <c r="R52" i="2" a="1"/>
  <c r="R68" i="2" a="1"/>
  <c r="R99" i="2" a="1"/>
  <c r="R127" i="2" a="1"/>
  <c r="R163" i="2" a="1"/>
  <c r="R222" i="2" a="1"/>
  <c r="R280" i="2" a="1"/>
  <c r="R331" i="2" a="1"/>
  <c r="R372" i="2" a="1"/>
  <c r="R406" i="2" a="1"/>
  <c r="R7" i="2" a="1"/>
  <c r="R100" i="2" a="1"/>
  <c r="R281" i="2" a="1"/>
  <c r="R373" i="2" a="1"/>
  <c r="R110" i="2" a="1"/>
  <c r="R146" i="2" a="1"/>
  <c r="R201" i="2" a="1"/>
  <c r="R263" i="2" a="1"/>
  <c r="R310" i="2" a="1"/>
  <c r="R358" i="2" a="1"/>
  <c r="R438" i="2" a="1"/>
  <c r="R296" i="2" a="1"/>
  <c r="R350" i="2" a="1"/>
  <c r="R413" i="2" a="1"/>
  <c r="R455" i="2" a="1"/>
  <c r="R93" i="2" a="1"/>
  <c r="R168" i="2" a="1"/>
  <c r="R215" i="2" a="1"/>
  <c r="R243" i="2" a="1"/>
  <c r="R11" i="2" a="1"/>
  <c r="R77" i="2" a="1"/>
  <c r="R231" i="2" a="1"/>
  <c r="R432" i="2" a="1"/>
  <c r="R132" i="2" a="1"/>
  <c r="R194" i="2" a="1"/>
  <c r="R248" i="2" a="1"/>
  <c r="R295" i="2" a="1"/>
  <c r="R343" i="2" a="1"/>
  <c r="R384" i="2" a="1"/>
  <c r="R452" i="2" a="1"/>
  <c r="R320" i="2" a="1"/>
  <c r="R390" i="2" a="1"/>
  <c r="R427" i="2" a="1"/>
  <c r="R75" i="2" a="1"/>
  <c r="R149" i="2" a="1"/>
  <c r="R187" i="2" a="1"/>
  <c r="R225" i="2" a="1"/>
  <c r="R255" i="2" a="1"/>
  <c r="R365" i="2" a="1"/>
  <c r="R45" i="2" a="1"/>
  <c r="R145" i="2" a="1"/>
  <c r="R323" i="2" a="1"/>
  <c r="R405" i="2" a="1"/>
  <c r="R118" i="2" a="1"/>
  <c r="R178" i="2" a="1"/>
  <c r="R209" i="2" a="1"/>
  <c r="R271" i="2" a="1"/>
  <c r="R324" i="2" a="1"/>
  <c r="R368" i="2" a="1"/>
  <c r="R446" i="2" a="1"/>
  <c r="R308" i="2" a="1"/>
  <c r="R385" i="2" a="1"/>
  <c r="R428" i="2" a="1"/>
  <c r="R80" i="2" a="1"/>
  <c r="R425" i="2" a="1"/>
  <c r="R294" i="2" a="1"/>
  <c r="R309" i="2" a="1"/>
  <c r="R152" i="2" a="1"/>
  <c r="R228" i="2" a="1"/>
  <c r="R315" i="2" a="1"/>
  <c r="R396" i="2" a="1"/>
  <c r="R120" i="2" a="1"/>
  <c r="R240" i="2" a="1"/>
  <c r="R442" i="2" a="1"/>
  <c r="R459" i="2" a="1"/>
  <c r="R175" i="2" a="1"/>
  <c r="R247" i="2" a="1"/>
  <c r="R388" i="2" a="1"/>
  <c r="R192" i="2" a="1"/>
  <c r="R302" i="2" a="1"/>
  <c r="R224" i="2" a="1"/>
  <c r="R450" i="2" a="1"/>
  <c r="R109" i="2" a="1"/>
  <c r="R307" i="2" a="1"/>
  <c r="R334" i="2" a="1"/>
  <c r="R92" i="2" a="1"/>
  <c r="R214" i="2" a="1"/>
  <c r="R314" i="2" a="1"/>
  <c r="R437" i="2" a="1"/>
  <c r="R318" i="2" a="1"/>
  <c r="R156" i="2" a="1"/>
  <c r="R370" i="2" a="1"/>
  <c r="R139" i="2" a="1"/>
  <c r="R237" i="2" a="1"/>
  <c r="R304" i="2" a="1"/>
  <c r="R273" i="2" a="1"/>
  <c r="R210" i="2" a="1"/>
  <c r="R185" i="2" a="1"/>
  <c r="R49" i="2" a="1"/>
  <c r="R143" i="2" a="1"/>
  <c r="R221" i="2" a="1"/>
  <c r="R421" i="2" a="1"/>
  <c r="R466" i="2" a="1"/>
  <c r="R465" i="2" a="1"/>
  <c r="R3" i="2" a="1"/>
  <c r="R16" i="2" a="1"/>
  <c r="R30" i="2" a="1"/>
  <c r="R46" i="2" a="1"/>
  <c r="R62" i="2" a="1"/>
  <c r="R86" i="2" a="1"/>
  <c r="R115" i="2" a="1"/>
  <c r="R154" i="2" a="1"/>
  <c r="R183" i="2" a="1"/>
  <c r="R260" i="2" a="1"/>
  <c r="R9" i="2" a="1"/>
  <c r="R27" i="2" a="1"/>
  <c r="R43" i="2" a="1"/>
  <c r="R59" i="2" a="1"/>
  <c r="R79" i="2" a="1"/>
  <c r="R106" i="2" a="1"/>
  <c r="R141" i="2" a="1"/>
  <c r="R188" i="2" a="1"/>
  <c r="R261" i="2" a="1"/>
  <c r="R316" i="2" a="1"/>
  <c r="R10" i="2" a="1"/>
  <c r="R24" i="2" a="1"/>
  <c r="R40" i="2" a="1"/>
  <c r="R56" i="2" a="1"/>
  <c r="R76" i="2" a="1"/>
  <c r="R103" i="2" a="1"/>
  <c r="R136" i="2" a="1"/>
  <c r="R171" i="2" a="1"/>
  <c r="R230" i="2" a="1"/>
  <c r="R290" i="2" a="1"/>
  <c r="R347" i="2" a="1"/>
  <c r="R378" i="2" a="1"/>
  <c r="R408" i="2" a="1"/>
  <c r="R37" i="2" a="1"/>
  <c r="R129" i="2" a="1"/>
  <c r="R305" i="2" a="1"/>
  <c r="R401" i="2" a="1"/>
  <c r="R121" i="2" a="1"/>
  <c r="R179" i="2" a="1"/>
  <c r="R212" i="2" a="1"/>
  <c r="R276" i="2" a="1"/>
  <c r="R325" i="2" a="1"/>
  <c r="R369" i="2" a="1"/>
  <c r="R443" i="2" a="1"/>
  <c r="R303" i="2" a="1"/>
  <c r="R382" i="2" a="1"/>
  <c r="R418" i="2" a="1"/>
  <c r="R70" i="2" a="1"/>
  <c r="R142" i="2" a="1"/>
  <c r="R180" i="2" a="1"/>
  <c r="R220" i="2" a="1"/>
  <c r="R250" i="2" a="1"/>
  <c r="R25" i="2" a="1"/>
  <c r="R104" i="2" a="1"/>
  <c r="R292" i="2" a="1"/>
  <c r="R108" i="2" a="1"/>
  <c r="R138" i="2" a="1"/>
  <c r="R199" i="2" a="1"/>
  <c r="R253" i="2" a="1"/>
  <c r="R306" i="2" a="1"/>
  <c r="R354" i="2" a="1"/>
  <c r="R411" i="2" a="1"/>
  <c r="R457" i="2" a="1"/>
  <c r="R327" i="2" a="1"/>
  <c r="R395" i="2" a="1"/>
  <c r="R440" i="2" a="1"/>
  <c r="R83" i="2" a="1"/>
  <c r="R155" i="2" a="1"/>
  <c r="R202" i="2" a="1"/>
  <c r="R232" i="2" a="1"/>
  <c r="R282" i="2" a="1"/>
  <c r="R376" i="2" a="1"/>
  <c r="R61" i="2" a="1"/>
  <c r="R182" i="2" a="1"/>
  <c r="R353" i="2" a="1"/>
  <c r="R420" i="2" a="1"/>
  <c r="R128" i="2" a="1"/>
  <c r="R191" i="2" a="1"/>
  <c r="R244" i="2" a="1"/>
  <c r="R291" i="2" a="1"/>
  <c r="R337" i="2" a="1"/>
  <c r="R389" i="2" a="1"/>
  <c r="R453" i="2" a="1"/>
  <c r="R321" i="2" a="1"/>
  <c r="R391" i="2" a="1"/>
  <c r="R445" i="2" a="1"/>
  <c r="R89" i="2" a="1"/>
  <c r="R398" i="2" a="1"/>
  <c r="R361" i="2" a="1"/>
  <c r="R265" i="2" a="1"/>
  <c r="R397" i="2" a="1"/>
  <c r="R254" i="2" a="1"/>
  <c r="R342" i="2" a="1"/>
  <c r="R65" i="2" a="1"/>
  <c r="R436" i="2" a="1"/>
  <c r="R460" i="2" a="1"/>
  <c r="R468" i="2" a="1"/>
  <c r="R34" i="2" a="1"/>
  <c r="R123" i="2" a="1"/>
  <c r="R13" i="2" a="1"/>
  <c r="R87" i="2" a="1"/>
  <c r="R275" i="2" a="1"/>
  <c r="R44" i="2" a="1"/>
  <c r="R144" i="2" a="1"/>
  <c r="R356" i="2" a="1"/>
  <c r="R164" i="2" a="1"/>
  <c r="R190" i="2" a="1"/>
  <c r="R380" i="2" a="1"/>
  <c r="R429" i="2" a="1"/>
  <c r="R229" i="2" a="1"/>
  <c r="R322" i="2" a="1"/>
  <c r="R270" i="2" a="1"/>
  <c r="R278" i="2" a="1"/>
  <c r="R91" i="2" a="1"/>
  <c r="R313" i="2" a="1"/>
  <c r="R367" i="2" a="1"/>
  <c r="R249" i="2" a="1"/>
  <c r="R272" i="2" a="1"/>
  <c r="R18" i="2" a="1"/>
  <c r="R196" i="2" a="1"/>
  <c r="R125" i="2" a="1"/>
  <c r="R217" i="2" a="1"/>
  <c r="R148" i="2" a="1"/>
  <c r="R412" i="2" a="1"/>
  <c r="R393" i="2" a="1"/>
  <c r="R114" i="2" a="1"/>
  <c r="R381" i="2" a="1"/>
  <c r="R435" i="2" a="1"/>
  <c r="R19" i="2" a="1"/>
  <c r="R63" i="2" a="1"/>
  <c r="R28" i="2" a="1"/>
  <c r="R53" i="2" a="1"/>
  <c r="R336" i="2" a="1"/>
  <c r="R208" i="2" a="1"/>
  <c r="R422" i="2" a="1"/>
  <c r="R257" i="2" a="1"/>
  <c r="R424" i="2" a="1"/>
  <c r="R95" i="2" a="1"/>
  <c r="R242" i="2" a="1"/>
  <c r="R467" i="2" a="1"/>
  <c r="R50" i="2" a="1"/>
  <c r="R159" i="2" a="1"/>
  <c r="R31" i="2" a="1"/>
  <c r="R116" i="2" a="1"/>
  <c r="R330" i="2" a="1"/>
  <c r="R60" i="2" a="1"/>
  <c r="R177" i="2" a="1"/>
  <c r="R400" i="2" a="1"/>
  <c r="R341" i="2" a="1"/>
  <c r="R241" i="2" a="1"/>
  <c r="R456" i="2" a="1"/>
  <c r="R81" i="2" a="1"/>
  <c r="R259" i="2" a="1"/>
  <c r="R117" i="2" a="1"/>
  <c r="R319" i="2" a="1"/>
  <c r="R344" i="2" a="1"/>
  <c r="R166" i="2" a="1"/>
  <c r="R15" i="2" a="1"/>
  <c r="R433" i="2" a="1"/>
  <c r="R300" i="2" a="1"/>
  <c r="R338" i="2" a="1"/>
  <c r="R193" i="2" a="1"/>
  <c r="R258" i="2" a="1"/>
  <c r="R333" i="2" a="1"/>
  <c r="R364" i="2" a="1"/>
  <c r="R360" i="2" a="1"/>
  <c r="R441" i="2" a="1"/>
  <c r="R402" i="2" a="1"/>
  <c r="R387" i="2" a="1"/>
  <c r="R158" i="2" a="1"/>
  <c r="R339" i="2" a="1"/>
  <c r="R274" i="2" a="1"/>
  <c r="R219" i="2" a="1"/>
  <c r="R299" i="2" a="1"/>
  <c r="R394" i="2" a="1"/>
  <c r="R137" i="2" a="1"/>
  <c r="R449" i="2" a="1"/>
  <c r="R195" i="2" a="1"/>
  <c r="R454" i="2" a="1"/>
  <c r="R286" i="2" a="1"/>
  <c r="R233" i="2" a="1"/>
  <c r="R4" i="2" a="1"/>
  <c r="R66" i="2" a="1"/>
  <c r="R218" i="2" a="1"/>
  <c r="R47" i="2" a="1"/>
  <c r="R160" i="2" a="1"/>
  <c r="R14" i="2" a="1"/>
  <c r="R82" i="2" a="1"/>
  <c r="R256" i="2" a="1"/>
  <c r="R409" i="2" a="1"/>
  <c r="R410" i="2" a="1"/>
  <c r="R287" i="2" a="1"/>
  <c r="R326" i="2" a="1"/>
  <c r="R153" i="2" a="1"/>
  <c r="R41" i="2" a="1"/>
  <c r="R151" i="2" a="1"/>
  <c r="R363" i="2" a="1"/>
  <c r="R407" i="2" a="1"/>
  <c r="R211" i="2" a="1"/>
  <c r="R84" i="2" a="1"/>
  <c r="R133" i="2" a="1"/>
  <c r="R348" i="2" a="1"/>
  <c r="R383" i="2" a="1"/>
  <c r="R167" i="2" a="1"/>
  <c r="R97" i="2" a="1"/>
  <c r="R111" i="2" a="1"/>
  <c r="R126" i="2" a="1"/>
  <c r="R197" i="2" a="1"/>
  <c r="R239" i="2" a="1"/>
  <c r="R416" i="2" a="1"/>
  <c r="R434" i="2" a="1"/>
  <c r="R200" i="2" a="1"/>
  <c r="R200" i="2" l="1"/>
  <c r="R434" i="2"/>
  <c r="R416" i="2"/>
  <c r="R239" i="2"/>
  <c r="R197" i="2"/>
  <c r="R126" i="2"/>
  <c r="R111" i="2"/>
  <c r="R97" i="2"/>
  <c r="R167" i="2"/>
  <c r="R383" i="2"/>
  <c r="R348" i="2"/>
  <c r="R133" i="2"/>
  <c r="R84" i="2"/>
  <c r="R211" i="2"/>
  <c r="R407" i="2"/>
  <c r="R363" i="2"/>
  <c r="R151" i="2"/>
  <c r="R41" i="2"/>
  <c r="R153" i="2"/>
  <c r="R326" i="2"/>
  <c r="R287" i="2"/>
  <c r="R410" i="2"/>
  <c r="R409" i="2"/>
  <c r="R256" i="2"/>
  <c r="R82" i="2"/>
  <c r="R14" i="2"/>
  <c r="R160" i="2"/>
  <c r="R47" i="2"/>
  <c r="R218" i="2"/>
  <c r="R66" i="2"/>
  <c r="R4" i="2"/>
  <c r="R233" i="2"/>
  <c r="R286" i="2"/>
  <c r="R454" i="2"/>
  <c r="R195" i="2"/>
  <c r="R449" i="2"/>
  <c r="R137" i="2"/>
  <c r="R394" i="2"/>
  <c r="R299" i="2"/>
  <c r="R219" i="2"/>
  <c r="R274" i="2"/>
  <c r="R339" i="2"/>
  <c r="R158" i="2"/>
  <c r="R387" i="2"/>
  <c r="R402" i="2"/>
  <c r="R441" i="2"/>
  <c r="R360" i="2"/>
  <c r="R364" i="2"/>
  <c r="R333" i="2"/>
  <c r="R258" i="2"/>
  <c r="R193" i="2"/>
  <c r="R338" i="2"/>
  <c r="R300" i="2"/>
  <c r="R433" i="2"/>
  <c r="R15" i="2"/>
  <c r="R166" i="2"/>
  <c r="R344" i="2"/>
  <c r="R319" i="2"/>
  <c r="R117" i="2"/>
  <c r="R259" i="2"/>
  <c r="R81" i="2"/>
  <c r="R456" i="2"/>
  <c r="R241" i="2"/>
  <c r="R341" i="2"/>
  <c r="R400" i="2"/>
  <c r="R177" i="2"/>
  <c r="R60" i="2"/>
  <c r="R330" i="2"/>
  <c r="R116" i="2"/>
  <c r="R31" i="2"/>
  <c r="R159" i="2"/>
  <c r="R50" i="2"/>
  <c r="R467" i="2"/>
  <c r="R242" i="2"/>
  <c r="R95" i="2"/>
  <c r="R424" i="2"/>
  <c r="R257" i="2"/>
  <c r="R422" i="2"/>
  <c r="R208" i="2"/>
  <c r="R336" i="2"/>
  <c r="R53" i="2"/>
  <c r="R28" i="2"/>
  <c r="R63" i="2"/>
  <c r="R19" i="2"/>
  <c r="R435" i="2"/>
  <c r="R381" i="2"/>
  <c r="R114" i="2"/>
  <c r="R393" i="2"/>
  <c r="R412" i="2"/>
  <c r="R148" i="2"/>
  <c r="R217" i="2"/>
  <c r="R125" i="2"/>
  <c r="R196" i="2"/>
  <c r="R18" i="2"/>
  <c r="R272" i="2"/>
  <c r="R249" i="2"/>
  <c r="R367" i="2"/>
  <c r="R313" i="2"/>
  <c r="R91" i="2"/>
  <c r="R278" i="2"/>
  <c r="R270" i="2"/>
  <c r="R322" i="2"/>
  <c r="R229" i="2"/>
  <c r="R429" i="2"/>
  <c r="R380" i="2"/>
  <c r="R190" i="2"/>
  <c r="R164" i="2"/>
  <c r="R356" i="2"/>
  <c r="R144" i="2"/>
  <c r="R44" i="2"/>
  <c r="R275" i="2"/>
  <c r="R87" i="2"/>
  <c r="R13" i="2"/>
  <c r="R123" i="2"/>
  <c r="R34" i="2"/>
  <c r="R468" i="2"/>
  <c r="R460" i="2"/>
  <c r="R436" i="2"/>
  <c r="R65" i="2"/>
  <c r="R342" i="2"/>
  <c r="R254" i="2"/>
  <c r="R397" i="2"/>
  <c r="R265" i="2"/>
  <c r="R361" i="2"/>
  <c r="R398" i="2"/>
  <c r="R89" i="2"/>
  <c r="R445" i="2"/>
  <c r="R391" i="2"/>
  <c r="R321" i="2"/>
  <c r="R453" i="2"/>
  <c r="R389" i="2"/>
  <c r="R337" i="2"/>
  <c r="R291" i="2"/>
  <c r="R244" i="2"/>
  <c r="R191" i="2"/>
  <c r="R128" i="2"/>
  <c r="R420" i="2"/>
  <c r="R353" i="2"/>
  <c r="R182" i="2"/>
  <c r="R61" i="2"/>
  <c r="R376" i="2"/>
  <c r="R282" i="2"/>
  <c r="R232" i="2"/>
  <c r="R202" i="2"/>
  <c r="R155" i="2"/>
  <c r="R83" i="2"/>
  <c r="R440" i="2"/>
  <c r="R395" i="2"/>
  <c r="R327" i="2"/>
  <c r="R457" i="2"/>
  <c r="R411" i="2"/>
  <c r="R354" i="2"/>
  <c r="R306" i="2"/>
  <c r="R253" i="2"/>
  <c r="R199" i="2"/>
  <c r="R138" i="2"/>
  <c r="R108" i="2"/>
  <c r="R292" i="2"/>
  <c r="R104" i="2"/>
  <c r="R25" i="2"/>
  <c r="R250" i="2"/>
  <c r="R220" i="2"/>
  <c r="R180" i="2"/>
  <c r="R142" i="2"/>
  <c r="R70" i="2"/>
  <c r="R418" i="2"/>
  <c r="R382" i="2"/>
  <c r="R303" i="2"/>
  <c r="R443" i="2"/>
  <c r="R369" i="2"/>
  <c r="R325" i="2"/>
  <c r="R276" i="2"/>
  <c r="R212" i="2"/>
  <c r="R179" i="2"/>
  <c r="R121" i="2"/>
  <c r="R401" i="2"/>
  <c r="R305" i="2"/>
  <c r="R129" i="2"/>
  <c r="R37" i="2"/>
  <c r="R408" i="2"/>
  <c r="R378" i="2"/>
  <c r="R347" i="2"/>
  <c r="R290" i="2"/>
  <c r="R230" i="2"/>
  <c r="R171" i="2"/>
  <c r="R136" i="2"/>
  <c r="R103" i="2"/>
  <c r="R76" i="2"/>
  <c r="R56" i="2"/>
  <c r="R40" i="2"/>
  <c r="R24" i="2"/>
  <c r="R10" i="2"/>
  <c r="R316" i="2"/>
  <c r="R261" i="2"/>
  <c r="R188" i="2"/>
  <c r="R141" i="2"/>
  <c r="R106" i="2"/>
  <c r="R79" i="2"/>
  <c r="R59" i="2"/>
  <c r="R43" i="2"/>
  <c r="R27" i="2"/>
  <c r="R9" i="2"/>
  <c r="R260" i="2"/>
  <c r="R183" i="2"/>
  <c r="R154" i="2"/>
  <c r="R115" i="2"/>
  <c r="R86" i="2"/>
  <c r="R62" i="2"/>
  <c r="R46" i="2"/>
  <c r="R30" i="2"/>
  <c r="R16" i="2"/>
  <c r="R3" i="2"/>
  <c r="R465" i="2"/>
  <c r="R466" i="2"/>
  <c r="R421" i="2"/>
  <c r="R221" i="2"/>
  <c r="R143" i="2"/>
  <c r="R49" i="2"/>
  <c r="R185" i="2"/>
  <c r="R210" i="2"/>
  <c r="R273" i="2"/>
  <c r="R304" i="2"/>
  <c r="R237" i="2"/>
  <c r="R139" i="2"/>
  <c r="R370" i="2"/>
  <c r="R156" i="2"/>
  <c r="R318" i="2"/>
  <c r="R437" i="2"/>
  <c r="R314" i="2"/>
  <c r="R214" i="2"/>
  <c r="R92" i="2"/>
  <c r="R334" i="2"/>
  <c r="R307" i="2"/>
  <c r="R109" i="2"/>
  <c r="R450" i="2"/>
  <c r="R224" i="2"/>
  <c r="R302" i="2"/>
  <c r="R192" i="2"/>
  <c r="R388" i="2"/>
  <c r="R247" i="2"/>
  <c r="R175" i="2"/>
  <c r="R459" i="2"/>
  <c r="R442" i="2"/>
  <c r="R240" i="2"/>
  <c r="R120" i="2"/>
  <c r="R396" i="2"/>
  <c r="R315" i="2"/>
  <c r="R228" i="2"/>
  <c r="R152" i="2"/>
  <c r="R309" i="2"/>
  <c r="R294" i="2"/>
  <c r="R425" i="2"/>
  <c r="R80" i="2"/>
  <c r="R428" i="2"/>
  <c r="R385" i="2"/>
  <c r="R308" i="2"/>
  <c r="R446" i="2"/>
  <c r="R368" i="2"/>
  <c r="R324" i="2"/>
  <c r="R271" i="2"/>
  <c r="R209" i="2"/>
  <c r="R178" i="2"/>
  <c r="R118" i="2"/>
  <c r="R405" i="2"/>
  <c r="R323" i="2"/>
  <c r="R145" i="2"/>
  <c r="R45" i="2"/>
  <c r="R365" i="2"/>
  <c r="R255" i="2"/>
  <c r="R225" i="2"/>
  <c r="R187" i="2"/>
  <c r="R149" i="2"/>
  <c r="R75" i="2"/>
  <c r="R427" i="2"/>
  <c r="R390" i="2"/>
  <c r="R320" i="2"/>
  <c r="R452" i="2"/>
  <c r="R384" i="2"/>
  <c r="R343" i="2"/>
  <c r="R295" i="2"/>
  <c r="R248" i="2"/>
  <c r="R194" i="2"/>
  <c r="R132" i="2"/>
  <c r="R432" i="2"/>
  <c r="R231" i="2"/>
  <c r="R77" i="2"/>
  <c r="R11" i="2"/>
  <c r="R243" i="2"/>
  <c r="R215" i="2"/>
  <c r="R168" i="2"/>
  <c r="R93" i="2"/>
  <c r="R455" i="2"/>
  <c r="R413" i="2"/>
  <c r="R350" i="2"/>
  <c r="R296" i="2"/>
  <c r="R438" i="2"/>
  <c r="R358" i="2"/>
  <c r="R310" i="2"/>
  <c r="R263" i="2"/>
  <c r="R201" i="2"/>
  <c r="R146" i="2"/>
  <c r="R110" i="2"/>
  <c r="R373" i="2"/>
  <c r="R281" i="2"/>
  <c r="R100" i="2"/>
  <c r="R7" i="2"/>
  <c r="R406" i="2"/>
  <c r="R372" i="2"/>
  <c r="R331" i="2"/>
  <c r="R280" i="2"/>
  <c r="R222" i="2"/>
  <c r="R163" i="2"/>
  <c r="R127" i="2"/>
  <c r="R99" i="2"/>
  <c r="R68" i="2"/>
  <c r="R52" i="2"/>
  <c r="R36" i="2"/>
  <c r="R21" i="2"/>
  <c r="R6" i="2"/>
  <c r="R298" i="2"/>
  <c r="R235" i="2"/>
  <c r="R176" i="2"/>
  <c r="R135" i="2"/>
  <c r="R102" i="2"/>
  <c r="R73" i="2"/>
  <c r="R55" i="2"/>
  <c r="R39" i="2"/>
  <c r="R23" i="2"/>
  <c r="R5" i="2"/>
  <c r="R234" i="2"/>
  <c r="R173" i="2"/>
  <c r="R140" i="2"/>
  <c r="R105" i="2"/>
  <c r="R78" i="2"/>
  <c r="R58" i="2"/>
  <c r="R42" i="2"/>
  <c r="R26" i="2"/>
  <c r="R12" i="2"/>
  <c r="R2" i="2"/>
  <c r="R463" i="2"/>
  <c r="R464" i="2"/>
  <c r="R203" i="2"/>
  <c r="R329" i="2"/>
  <c r="R386" i="2"/>
  <c r="R131" i="2"/>
  <c r="R417" i="2"/>
  <c r="R312" i="2"/>
  <c r="R90" i="2"/>
  <c r="R430" i="2"/>
  <c r="R162" i="2"/>
  <c r="R355" i="2"/>
  <c r="R283" i="2"/>
  <c r="R448" i="2"/>
  <c r="R205" i="2"/>
  <c r="R431" i="2"/>
  <c r="R251" i="2"/>
  <c r="R181" i="2"/>
  <c r="R74" i="2"/>
  <c r="R447" i="2"/>
  <c r="R245" i="2"/>
  <c r="R340" i="2"/>
  <c r="R377" i="2"/>
  <c r="R186" i="2"/>
  <c r="R375" i="2"/>
  <c r="R451" i="2"/>
  <c r="R371" i="2"/>
  <c r="R238" i="2"/>
  <c r="R165" i="2"/>
  <c r="R403" i="2"/>
  <c r="R362" i="2"/>
  <c r="R150" i="2"/>
  <c r="R33" i="2"/>
  <c r="R392" i="2"/>
  <c r="R289" i="2"/>
  <c r="R207" i="2"/>
  <c r="R85" i="2"/>
  <c r="R266" i="2"/>
  <c r="R262" i="2"/>
  <c r="R269" i="2"/>
  <c r="R71" i="2"/>
  <c r="R423" i="2"/>
  <c r="R345" i="2"/>
  <c r="R279" i="2"/>
  <c r="R426" i="2"/>
  <c r="R359" i="2"/>
  <c r="R311" i="2"/>
  <c r="R264" i="2"/>
  <c r="R204" i="2"/>
  <c r="R147" i="2"/>
  <c r="R113" i="2"/>
  <c r="R379" i="2"/>
  <c r="R293" i="2"/>
  <c r="R112" i="2"/>
  <c r="R29" i="2"/>
  <c r="R328" i="2"/>
  <c r="R246" i="2"/>
  <c r="R216" i="2"/>
  <c r="R174" i="2"/>
  <c r="R94" i="2"/>
  <c r="R458" i="2"/>
  <c r="R414" i="2"/>
  <c r="R351" i="2"/>
  <c r="R297" i="2"/>
  <c r="R439" i="2"/>
  <c r="R374" i="2"/>
  <c r="R332" i="2"/>
  <c r="R277" i="2"/>
  <c r="R213" i="2"/>
  <c r="R184" i="2"/>
  <c r="R122" i="2"/>
  <c r="R352" i="2"/>
  <c r="R172" i="2"/>
  <c r="R57" i="2"/>
  <c r="R288" i="2"/>
  <c r="R236" i="2"/>
  <c r="R206" i="2"/>
  <c r="R161" i="2"/>
  <c r="R88" i="2"/>
  <c r="R444" i="2"/>
  <c r="R399" i="2"/>
  <c r="R335" i="2"/>
  <c r="R267" i="2"/>
  <c r="R415" i="2"/>
  <c r="R349" i="2"/>
  <c r="R301" i="2"/>
  <c r="R252" i="2"/>
  <c r="R198" i="2"/>
  <c r="R134" i="2"/>
  <c r="R107" i="2"/>
  <c r="R357" i="2"/>
  <c r="R223" i="2"/>
  <c r="R69" i="2"/>
  <c r="R419" i="2"/>
  <c r="R404" i="2"/>
  <c r="R366" i="2"/>
  <c r="R317" i="2"/>
  <c r="R268" i="2"/>
  <c r="R189" i="2"/>
  <c r="R157" i="2"/>
  <c r="R119" i="2"/>
  <c r="R96" i="2"/>
  <c r="R64" i="2"/>
  <c r="R48" i="2"/>
  <c r="R32" i="2"/>
  <c r="R17" i="2"/>
  <c r="R346" i="2"/>
  <c r="R285" i="2"/>
  <c r="R227" i="2"/>
  <c r="R170" i="2"/>
  <c r="R124" i="2"/>
  <c r="R98" i="2"/>
  <c r="R67" i="2"/>
  <c r="R51" i="2"/>
  <c r="R35" i="2"/>
  <c r="R20" i="2"/>
  <c r="R284" i="2"/>
  <c r="R226" i="2"/>
  <c r="R169" i="2"/>
  <c r="R130" i="2"/>
  <c r="R101" i="2"/>
  <c r="R72" i="2"/>
  <c r="R54" i="2"/>
  <c r="R38" i="2"/>
  <c r="R22" i="2"/>
  <c r="R8" i="2"/>
  <c r="R469" i="2"/>
  <c r="R461" i="2"/>
  <c r="R46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E636F0-ABDA-4DC4-8AFB-FB32DC1B438C}" keepAlive="1" name="Query - Innings by innings list" description="Connection to the 'Innings by innings list' query in the workbook." type="5" refreshedVersion="8" background="1" saveData="1">
    <dbPr connection="Provider=Microsoft.Mashup.OleDb.1;Data Source=$Workbook$;Location=&quot;Innings by innings list&quot;;Extended Properties=&quot;&quot;" command="SELECT * FROM [Innings by innings list]"/>
  </connection>
  <connection id="2" xr16:uid="{03E53AF4-D590-4F4C-B586-5B5D3C455B2B}" keepAlive="1" name="Query - Innings by innings list (2)" description="Connection to the 'Innings by innings list (2)' query in the workbook." type="5" refreshedVersion="8" background="1" saveData="1">
    <dbPr connection="Provider=Microsoft.Mashup.OleDb.1;Data Source=$Workbook$;Location=&quot;Innings by innings list (2)&quot;;Extended Properties=&quot;&quot;" command="SELECT * FROM [Innings by innings list (2)]"/>
  </connection>
  <connection id="3" xr16:uid="{11E9F1FD-7233-4D57-86C5-6117167AB6CB}" keepAlive="1" name="Query - Innings by innings list (3)" description="Connection to the 'Innings by innings list (3)' query in the workbook." type="5" refreshedVersion="8" background="1" saveData="1">
    <dbPr connection="Provider=Microsoft.Mashup.OleDb.1;Data Source=$Workbook$;Location=&quot;Innings by innings list (3)&quot;;Extended Properties=&quot;&quot;" command="SELECT * FROM [Innings by innings list (3)]"/>
  </connection>
  <connection id="4" xr16:uid="{44418263-135D-4C98-B7F0-9F2AB617F4A2}" keepAlive="1" name="Query - Innings by innings list (4)" description="Connection to the 'Innings by innings list (4)' query in the workbook." type="5" refreshedVersion="8" background="1" saveData="1">
    <dbPr connection="Provider=Microsoft.Mashup.OleDb.1;Data Source=$Workbook$;Location=&quot;Innings by innings list (4)&quot;;Extended Properties=&quot;&quot;" command="SELECT * FROM [Innings by innings list (4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<sst xmlns="http://schemas.openxmlformats.org/spreadsheetml/2006/main" count="6110" uniqueCount="658">
  <si>
    <t>Overs</t>
  </si>
  <si>
    <t>Mdns</t>
  </si>
  <si>
    <t>Runs</t>
  </si>
  <si>
    <t>Wkts</t>
  </si>
  <si>
    <t>Econ</t>
  </si>
  <si>
    <t>Pos</t>
  </si>
  <si>
    <t>Inns</t>
  </si>
  <si>
    <t>Opposition</t>
  </si>
  <si>
    <t>Ground</t>
  </si>
  <si>
    <t>Start Date</t>
  </si>
  <si>
    <t>2</t>
  </si>
  <si>
    <t>7.0</t>
  </si>
  <si>
    <t>1</t>
  </si>
  <si>
    <t>19</t>
  </si>
  <si>
    <t>2.71</t>
  </si>
  <si>
    <t>4</t>
  </si>
  <si>
    <t>v Bangladesh</t>
  </si>
  <si>
    <t>Mirpur</t>
  </si>
  <si>
    <t>Test # 1833</t>
  </si>
  <si>
    <t>6.0</t>
  </si>
  <si>
    <t>30</t>
  </si>
  <si>
    <t>0</t>
  </si>
  <si>
    <t>5.00</t>
  </si>
  <si>
    <t>3</t>
  </si>
  <si>
    <t>10</t>
  </si>
  <si>
    <t>118</t>
  </si>
  <si>
    <t>5</t>
  </si>
  <si>
    <t>3.55</t>
  </si>
  <si>
    <t>v Pakistan</t>
  </si>
  <si>
    <t>Bengaluru</t>
  </si>
  <si>
    <t>Test # 1852</t>
  </si>
  <si>
    <t>22</t>
  </si>
  <si>
    <t>3.66</t>
  </si>
  <si>
    <t>23.0</t>
  </si>
  <si>
    <t>87</t>
  </si>
  <si>
    <t>3.78</t>
  </si>
  <si>
    <t>v Australia</t>
  </si>
  <si>
    <t>Sydney</t>
  </si>
  <si>
    <t>Test # 1857</t>
  </si>
  <si>
    <t>14.0</t>
  </si>
  <si>
    <t>59</t>
  </si>
  <si>
    <t>4.21</t>
  </si>
  <si>
    <t>34</t>
  </si>
  <si>
    <t>4.85</t>
  </si>
  <si>
    <t>Perth</t>
  </si>
  <si>
    <t>Test # 1862</t>
  </si>
  <si>
    <t>17.0</t>
  </si>
  <si>
    <t>63</t>
  </si>
  <si>
    <t>3.70</t>
  </si>
  <si>
    <t>6</t>
  </si>
  <si>
    <t>115</t>
  </si>
  <si>
    <t>2.87</t>
  </si>
  <si>
    <t>Adelaide</t>
  </si>
  <si>
    <t>Test # 1863</t>
  </si>
  <si>
    <t>12.3</t>
  </si>
  <si>
    <t>55</t>
  </si>
  <si>
    <t>4.40</t>
  </si>
  <si>
    <t>v South Africa</t>
  </si>
  <si>
    <t>Kanpur</t>
  </si>
  <si>
    <t>Test # 1873</t>
  </si>
  <si>
    <t>10.0</t>
  </si>
  <si>
    <t>18</t>
  </si>
  <si>
    <t>1.80</t>
  </si>
  <si>
    <t>33.0</t>
  </si>
  <si>
    <t>124</t>
  </si>
  <si>
    <t>3.75</t>
  </si>
  <si>
    <t>v Sri Lanka</t>
  </si>
  <si>
    <t>Colombo (SSC)</t>
  </si>
  <si>
    <t>Test # 1882</t>
  </si>
  <si>
    <t>8.0</t>
  </si>
  <si>
    <t>36</t>
  </si>
  <si>
    <t>4.50</t>
  </si>
  <si>
    <t>Galle</t>
  </si>
  <si>
    <t>Test # 1884</t>
  </si>
  <si>
    <t>15.0</t>
  </si>
  <si>
    <t>8</t>
  </si>
  <si>
    <t>20</t>
  </si>
  <si>
    <t>1.33</t>
  </si>
  <si>
    <t>33</t>
  </si>
  <si>
    <t>2.12</t>
  </si>
  <si>
    <t>Colombo (PSS)</t>
  </si>
  <si>
    <t>Test # 1886</t>
  </si>
  <si>
    <t>DNB</t>
  </si>
  <si>
    <t>-</t>
  </si>
  <si>
    <t>30.0</t>
  </si>
  <si>
    <t>7</t>
  </si>
  <si>
    <t>77</t>
  </si>
  <si>
    <t>2.56</t>
  </si>
  <si>
    <t>Test # 1887</t>
  </si>
  <si>
    <t>40</t>
  </si>
  <si>
    <t>2.85</t>
  </si>
  <si>
    <t>21.0</t>
  </si>
  <si>
    <t>68</t>
  </si>
  <si>
    <t>3.23</t>
  </si>
  <si>
    <t>Mohali</t>
  </si>
  <si>
    <t>Test # 1889</t>
  </si>
  <si>
    <t>13.0</t>
  </si>
  <si>
    <t>42</t>
  </si>
  <si>
    <t>25.0</t>
  </si>
  <si>
    <t>84</t>
  </si>
  <si>
    <t>3.36</t>
  </si>
  <si>
    <t>Delhi</t>
  </si>
  <si>
    <t>Test # 1891</t>
  </si>
  <si>
    <t>26.0</t>
  </si>
  <si>
    <t>64</t>
  </si>
  <si>
    <t>2.46</t>
  </si>
  <si>
    <t>Nagpur</t>
  </si>
  <si>
    <t>Test # 1892</t>
  </si>
  <si>
    <t>9.0</t>
  </si>
  <si>
    <t>31</t>
  </si>
  <si>
    <t>3.44</t>
  </si>
  <si>
    <t>19.4</t>
  </si>
  <si>
    <t>32</t>
  </si>
  <si>
    <t>1.62</t>
  </si>
  <si>
    <t>v England</t>
  </si>
  <si>
    <t>Chennai</t>
  </si>
  <si>
    <t>Test # 1898</t>
  </si>
  <si>
    <t>57</t>
  </si>
  <si>
    <t>2.49</t>
  </si>
  <si>
    <t>12.0</t>
  </si>
  <si>
    <t>4.58</t>
  </si>
  <si>
    <t>Test # 1901</t>
  </si>
  <si>
    <t>5.0</t>
  </si>
  <si>
    <t>1.40</t>
  </si>
  <si>
    <t>73</t>
  </si>
  <si>
    <t>3.77</t>
  </si>
  <si>
    <t>v New Zealand</t>
  </si>
  <si>
    <t>Hamilton</t>
  </si>
  <si>
    <t>Test # 1915</t>
  </si>
  <si>
    <t>22.0</t>
  </si>
  <si>
    <t>62</t>
  </si>
  <si>
    <t>2.81</t>
  </si>
  <si>
    <t>27.0</t>
  </si>
  <si>
    <t>95</t>
  </si>
  <si>
    <t>3.51</t>
  </si>
  <si>
    <t>Napier</t>
  </si>
  <si>
    <t>Test # 1917</t>
  </si>
  <si>
    <t>47</t>
  </si>
  <si>
    <t>3.35</t>
  </si>
  <si>
    <t>Wellington</t>
  </si>
  <si>
    <t>Test # 1918</t>
  </si>
  <si>
    <t>4.75</t>
  </si>
  <si>
    <t>135</t>
  </si>
  <si>
    <t>4.09</t>
  </si>
  <si>
    <t>Ahmedabad</t>
  </si>
  <si>
    <t>Test # 1933</t>
  </si>
  <si>
    <t>3.61</t>
  </si>
  <si>
    <t>Chattogram</t>
  </si>
  <si>
    <t>Test # 1949</t>
  </si>
  <si>
    <t>48</t>
  </si>
  <si>
    <t>3.20</t>
  </si>
  <si>
    <t>18.0</t>
  </si>
  <si>
    <t>66</t>
  </si>
  <si>
    <t>Test # 1950</t>
  </si>
  <si>
    <t>50</t>
  </si>
  <si>
    <t>3.33</t>
  </si>
  <si>
    <t>28.0</t>
  </si>
  <si>
    <t>85</t>
  </si>
  <si>
    <t>3.03</t>
  </si>
  <si>
    <t>Test # 1951</t>
  </si>
  <si>
    <t>67</t>
  </si>
  <si>
    <t>3.72</t>
  </si>
  <si>
    <t>Kolkata</t>
  </si>
  <si>
    <t>Test # 1952</t>
  </si>
  <si>
    <t>145</t>
  </si>
  <si>
    <t>5.17</t>
  </si>
  <si>
    <t>Test # 1964</t>
  </si>
  <si>
    <t>4.0</t>
  </si>
  <si>
    <t>28</t>
  </si>
  <si>
    <t>7.00</t>
  </si>
  <si>
    <t>102</t>
  </si>
  <si>
    <t>4.43</t>
  </si>
  <si>
    <t>Test # 1966</t>
  </si>
  <si>
    <t>7.75</t>
  </si>
  <si>
    <t>72</t>
  </si>
  <si>
    <t>3.13</t>
  </si>
  <si>
    <t>Test # 1968</t>
  </si>
  <si>
    <t>54</t>
  </si>
  <si>
    <t>3.17</t>
  </si>
  <si>
    <t>71</t>
  </si>
  <si>
    <t>6.08</t>
  </si>
  <si>
    <t>Test # 1972</t>
  </si>
  <si>
    <t>43</t>
  </si>
  <si>
    <t>2.38</t>
  </si>
  <si>
    <t>Test # 1978</t>
  </si>
  <si>
    <t>15</t>
  </si>
  <si>
    <t>2.36</t>
  </si>
  <si>
    <t>120</t>
  </si>
  <si>
    <t>4.41</t>
  </si>
  <si>
    <t>Centurion</t>
  </si>
  <si>
    <t>Test # 1985</t>
  </si>
  <si>
    <t>4.66</t>
  </si>
  <si>
    <t>Durban</t>
  </si>
  <si>
    <t>Test # 1987</t>
  </si>
  <si>
    <t>Cape Town</t>
  </si>
  <si>
    <t>Test # 1988</t>
  </si>
  <si>
    <t>29</t>
  </si>
  <si>
    <t>1.70</t>
  </si>
  <si>
    <t>v West Indies</t>
  </si>
  <si>
    <t>Kingston</t>
  </si>
  <si>
    <t>Test # 1997</t>
  </si>
  <si>
    <t>81</t>
  </si>
  <si>
    <t>4.76</t>
  </si>
  <si>
    <t>21.5</t>
  </si>
  <si>
    <t>2.51</t>
  </si>
  <si>
    <t>Bridgetown</t>
  </si>
  <si>
    <t>Test # 1998</t>
  </si>
  <si>
    <t>53</t>
  </si>
  <si>
    <t>3.58</t>
  </si>
  <si>
    <t>Roseau</t>
  </si>
  <si>
    <t>Test # 1999</t>
  </si>
  <si>
    <t>76</t>
  </si>
  <si>
    <t>128</t>
  </si>
  <si>
    <t>4.00</t>
  </si>
  <si>
    <t>Lord's</t>
  </si>
  <si>
    <t>Test # 2000</t>
  </si>
  <si>
    <t>2.68</t>
  </si>
  <si>
    <t>3.00</t>
  </si>
  <si>
    <t>Nottingham</t>
  </si>
  <si>
    <t>Test # 2001</t>
  </si>
  <si>
    <t>131</t>
  </si>
  <si>
    <t>4.46</t>
  </si>
  <si>
    <t>159</t>
  </si>
  <si>
    <t>4.27</t>
  </si>
  <si>
    <t>Birmingham</t>
  </si>
  <si>
    <t>Test # 2003</t>
  </si>
  <si>
    <t>97</t>
  </si>
  <si>
    <t>3.12</t>
  </si>
  <si>
    <t>The Oval</t>
  </si>
  <si>
    <t>Test # 2004</t>
  </si>
  <si>
    <t>80</t>
  </si>
  <si>
    <t>Test # 2015</t>
  </si>
  <si>
    <t>49</t>
  </si>
  <si>
    <t>3.50</t>
  </si>
  <si>
    <t>14</t>
  </si>
  <si>
    <t>2.80</t>
  </si>
  <si>
    <t>Test # 2017</t>
  </si>
  <si>
    <t>3.80</t>
  </si>
  <si>
    <t>9</t>
  </si>
  <si>
    <t>2.62</t>
  </si>
  <si>
    <t>Wankhede</t>
  </si>
  <si>
    <t>Test # 2019</t>
  </si>
  <si>
    <t>1.87</t>
  </si>
  <si>
    <t>24.0</t>
  </si>
  <si>
    <t>2.00</t>
  </si>
  <si>
    <t>Melbourne</t>
  </si>
  <si>
    <t>Test # 2025</t>
  </si>
  <si>
    <t>144</t>
  </si>
  <si>
    <t>4.36</t>
  </si>
  <si>
    <t>Test # 2027</t>
  </si>
  <si>
    <t>89</t>
  </si>
  <si>
    <t>4.94</t>
  </si>
  <si>
    <t>Test # 2029</t>
  </si>
  <si>
    <t>100</t>
  </si>
  <si>
    <t>Test # 2031</t>
  </si>
  <si>
    <t>27</t>
  </si>
  <si>
    <t>3.37</t>
  </si>
  <si>
    <t>29.0</t>
  </si>
  <si>
    <t>78</t>
  </si>
  <si>
    <t>Test # 2065</t>
  </si>
  <si>
    <t>1.75</t>
  </si>
  <si>
    <t>Test # 2066</t>
  </si>
  <si>
    <t>3.47</t>
  </si>
  <si>
    <t>Test # 2074</t>
  </si>
  <si>
    <t>3.0</t>
  </si>
  <si>
    <t>0.66</t>
  </si>
  <si>
    <t>45</t>
  </si>
  <si>
    <t>2.64</t>
  </si>
  <si>
    <t>Hyderabad (Deccan)</t>
  </si>
  <si>
    <t>Test # 2076</t>
  </si>
  <si>
    <t>1.00</t>
  </si>
  <si>
    <t>2.40</t>
  </si>
  <si>
    <t>Test # 2081</t>
  </si>
  <si>
    <t>35</t>
  </si>
  <si>
    <t>2.50</t>
  </si>
  <si>
    <t>Test # 2085</t>
  </si>
  <si>
    <t>2.0</t>
  </si>
  <si>
    <t>13</t>
  </si>
  <si>
    <t>6.50</t>
  </si>
  <si>
    <t>79</t>
  </si>
  <si>
    <t>3.16</t>
  </si>
  <si>
    <t>Johannesburg</t>
  </si>
  <si>
    <t>Test # 2108</t>
  </si>
  <si>
    <t>91</t>
  </si>
  <si>
    <t>114</t>
  </si>
  <si>
    <t>3.67</t>
  </si>
  <si>
    <t>Test # 2111</t>
  </si>
  <si>
    <t>5.80</t>
  </si>
  <si>
    <t>134</t>
  </si>
  <si>
    <t>3.98</t>
  </si>
  <si>
    <t>Auckland</t>
  </si>
  <si>
    <t>Test # 2118</t>
  </si>
  <si>
    <t>2.70</t>
  </si>
  <si>
    <t>51</t>
  </si>
  <si>
    <t>Test # 2120</t>
  </si>
  <si>
    <t>164</t>
  </si>
  <si>
    <t>3.64</t>
  </si>
  <si>
    <t>150</t>
  </si>
  <si>
    <t>3.94</t>
  </si>
  <si>
    <t>Test # 2128</t>
  </si>
  <si>
    <t>61</t>
  </si>
  <si>
    <t>2.54</t>
  </si>
  <si>
    <t>Test # 2130</t>
  </si>
  <si>
    <t>74</t>
  </si>
  <si>
    <t>3.21</t>
  </si>
  <si>
    <t>96</t>
  </si>
  <si>
    <t>Test # 2137</t>
  </si>
  <si>
    <t>3.14</t>
  </si>
  <si>
    <t>Test # 2148</t>
  </si>
  <si>
    <t>41</t>
  </si>
  <si>
    <t>2.92</t>
  </si>
  <si>
    <t>117</t>
  </si>
  <si>
    <t>5.08</t>
  </si>
  <si>
    <t>Brisbane</t>
  </si>
  <si>
    <t>Test # 2149</t>
  </si>
  <si>
    <t>38</t>
  </si>
  <si>
    <t>4.22</t>
  </si>
  <si>
    <t>104</t>
  </si>
  <si>
    <t>3.25</t>
  </si>
  <si>
    <t>Test # 2152</t>
  </si>
  <si>
    <t>20.0</t>
  </si>
  <si>
    <t>2.45</t>
  </si>
  <si>
    <t>24</t>
  </si>
  <si>
    <t>3.42</t>
  </si>
  <si>
    <t>Fatullah</t>
  </si>
  <si>
    <t>Test # 2165</t>
  </si>
  <si>
    <t>11.0</t>
  </si>
  <si>
    <t>2.72</t>
  </si>
  <si>
    <t>Test # 2176</t>
  </si>
  <si>
    <t>5.92</t>
  </si>
  <si>
    <t>Test # 2177</t>
  </si>
  <si>
    <t>3.60</t>
  </si>
  <si>
    <t>Test # 2179</t>
  </si>
  <si>
    <t>19.0</t>
  </si>
  <si>
    <t>1.68</t>
  </si>
  <si>
    <t>3.07</t>
  </si>
  <si>
    <t>Test # 2188</t>
  </si>
  <si>
    <t>Test # 2189</t>
  </si>
  <si>
    <t>2.33</t>
  </si>
  <si>
    <t>Test # 2191</t>
  </si>
  <si>
    <t>12</t>
  </si>
  <si>
    <t>23</t>
  </si>
  <si>
    <t>1.15</t>
  </si>
  <si>
    <t>44</t>
  </si>
  <si>
    <t>2.20</t>
  </si>
  <si>
    <t>North Sound</t>
  </si>
  <si>
    <t>Test # 2207</t>
  </si>
  <si>
    <t>5.30</t>
  </si>
  <si>
    <t>Test # 2211</t>
  </si>
  <si>
    <t>56</t>
  </si>
  <si>
    <t>3.11</t>
  </si>
  <si>
    <t>Gros Islet</t>
  </si>
  <si>
    <t>Test # 2215</t>
  </si>
  <si>
    <t>4.28</t>
  </si>
  <si>
    <t>Port of Spain</t>
  </si>
  <si>
    <t>Test # 2218</t>
  </si>
  <si>
    <t>Test # 2241</t>
  </si>
  <si>
    <t>17</t>
  </si>
  <si>
    <t>69</t>
  </si>
  <si>
    <t>3.45</t>
  </si>
  <si>
    <t>Test # 2249</t>
  </si>
  <si>
    <t>Pune</t>
  </si>
  <si>
    <t>Test # 2250</t>
  </si>
  <si>
    <t>1.77</t>
  </si>
  <si>
    <t>Test # 2251</t>
  </si>
  <si>
    <t>70</t>
  </si>
  <si>
    <t>Ranchi</t>
  </si>
  <si>
    <t>Test # 2256</t>
  </si>
  <si>
    <t>37</t>
  </si>
  <si>
    <t>Test # 2283</t>
  </si>
  <si>
    <t>98</t>
  </si>
  <si>
    <t>3.32</t>
  </si>
  <si>
    <t>Test # 2286</t>
  </si>
  <si>
    <t>46</t>
  </si>
  <si>
    <t>2.09</t>
  </si>
  <si>
    <t>Test # 2293</t>
  </si>
  <si>
    <t>2.35</t>
  </si>
  <si>
    <t>Test # 2294</t>
  </si>
  <si>
    <t>16.0</t>
  </si>
  <si>
    <t>1.93</t>
  </si>
  <si>
    <t>5.60</t>
  </si>
  <si>
    <t>v Afghanistan</t>
  </si>
  <si>
    <t>Test # 2307</t>
  </si>
  <si>
    <t>2.42</t>
  </si>
  <si>
    <t>Test # 2314</t>
  </si>
  <si>
    <t>3.92</t>
  </si>
  <si>
    <t>101</t>
  </si>
  <si>
    <t>4.59</t>
  </si>
  <si>
    <t>Test # 2315</t>
  </si>
  <si>
    <t>Test # 2316</t>
  </si>
  <si>
    <t>26</t>
  </si>
  <si>
    <t>Southampton</t>
  </si>
  <si>
    <t>Test # 2317</t>
  </si>
  <si>
    <t>Test # 2318</t>
  </si>
  <si>
    <t>Test # 2333</t>
  </si>
  <si>
    <t>2.52</t>
  </si>
  <si>
    <t>Test # 2334</t>
  </si>
  <si>
    <t>3.15</t>
  </si>
  <si>
    <t>Test # 2337</t>
  </si>
  <si>
    <t>2.75</t>
  </si>
  <si>
    <t>Test # 2358</t>
  </si>
  <si>
    <t>10.5</t>
  </si>
  <si>
    <t>2.21</t>
  </si>
  <si>
    <t>Test # 2359</t>
  </si>
  <si>
    <t>3.08</t>
  </si>
  <si>
    <t>Visakhapatnam</t>
  </si>
  <si>
    <t>Test # 2363</t>
  </si>
  <si>
    <t>2.57</t>
  </si>
  <si>
    <t>Test # 2364</t>
  </si>
  <si>
    <t>3.40</t>
  </si>
  <si>
    <t>1.66</t>
  </si>
  <si>
    <t>Indore</t>
  </si>
  <si>
    <t>Test # 2366</t>
  </si>
  <si>
    <t>1.83</t>
  </si>
  <si>
    <t>Test # 2369</t>
  </si>
  <si>
    <t>4.30</t>
  </si>
  <si>
    <t>3.04</t>
  </si>
  <si>
    <t>Test # 2385</t>
  </si>
  <si>
    <t>8.00</t>
  </si>
  <si>
    <t>52</t>
  </si>
  <si>
    <t>1.92</t>
  </si>
  <si>
    <t>Test # 2409</t>
  </si>
  <si>
    <t>Test # 2411</t>
  </si>
  <si>
    <t>2.16</t>
  </si>
  <si>
    <t>5.20</t>
  </si>
  <si>
    <t>Test # 2412</t>
  </si>
  <si>
    <t>2.55</t>
  </si>
  <si>
    <t>Test # 2414</t>
  </si>
  <si>
    <t>Test # 2425</t>
  </si>
  <si>
    <t>21</t>
  </si>
  <si>
    <t>3.31</t>
  </si>
  <si>
    <t>Test # 2429</t>
  </si>
  <si>
    <t>1.30</t>
  </si>
  <si>
    <t>92</t>
  </si>
  <si>
    <t>4.18</t>
  </si>
  <si>
    <t>Leeds</t>
  </si>
  <si>
    <t>Test # 2432</t>
  </si>
  <si>
    <t>Test # 2435</t>
  </si>
  <si>
    <t>4.17</t>
  </si>
  <si>
    <t>Test # 2101</t>
  </si>
  <si>
    <t>13.1</t>
  </si>
  <si>
    <t>3.56</t>
  </si>
  <si>
    <t>Test # 2102</t>
  </si>
  <si>
    <t>2.66</t>
  </si>
  <si>
    <t>107</t>
  </si>
  <si>
    <t>3.82</t>
  </si>
  <si>
    <t>3.85</t>
  </si>
  <si>
    <t>3.39</t>
  </si>
  <si>
    <t>16.5</t>
  </si>
  <si>
    <t>4.15</t>
  </si>
  <si>
    <t>43.0</t>
  </si>
  <si>
    <t>149</t>
  </si>
  <si>
    <t>3.46</t>
  </si>
  <si>
    <t>58</t>
  </si>
  <si>
    <t>3.05</t>
  </si>
  <si>
    <t>123</t>
  </si>
  <si>
    <t>Test # 2132</t>
  </si>
  <si>
    <t>6.00</t>
  </si>
  <si>
    <t>3.81</t>
  </si>
  <si>
    <t>138</t>
  </si>
  <si>
    <t>3.28</t>
  </si>
  <si>
    <t>28.3</t>
  </si>
  <si>
    <t>112</t>
  </si>
  <si>
    <t>Test # 2156</t>
  </si>
  <si>
    <t>5.50</t>
  </si>
  <si>
    <t>3.30</t>
  </si>
  <si>
    <t>2.60</t>
  </si>
  <si>
    <t>2.30</t>
  </si>
  <si>
    <t>82</t>
  </si>
  <si>
    <t>4.31</t>
  </si>
  <si>
    <t>3.41</t>
  </si>
  <si>
    <t>1.36</t>
  </si>
  <si>
    <t>3.18</t>
  </si>
  <si>
    <t>Test # 2221</t>
  </si>
  <si>
    <t>2.25</t>
  </si>
  <si>
    <t>3.88</t>
  </si>
  <si>
    <t>Test # 2222</t>
  </si>
  <si>
    <t>18.1</t>
  </si>
  <si>
    <t>2.53</t>
  </si>
  <si>
    <t>Test # 2223</t>
  </si>
  <si>
    <t>28.1</t>
  </si>
  <si>
    <t>65</t>
  </si>
  <si>
    <t>Rajkot</t>
  </si>
  <si>
    <t>Test # 2232</t>
  </si>
  <si>
    <t>2.63</t>
  </si>
  <si>
    <t>Test # 2235</t>
  </si>
  <si>
    <t>2.14</t>
  </si>
  <si>
    <t>2.88</t>
  </si>
  <si>
    <t>Test # 2238</t>
  </si>
  <si>
    <t>Test # 2265</t>
  </si>
  <si>
    <t>4.77</t>
  </si>
  <si>
    <t>Test # 2267</t>
  </si>
  <si>
    <t>6.5</t>
  </si>
  <si>
    <t>2.48</t>
  </si>
  <si>
    <t>Pallekele</t>
  </si>
  <si>
    <t>Test # 2269</t>
  </si>
  <si>
    <t>2.13</t>
  </si>
  <si>
    <t>26.3</t>
  </si>
  <si>
    <t>Test # 2281</t>
  </si>
  <si>
    <t>9.3</t>
  </si>
  <si>
    <t>3.57</t>
  </si>
  <si>
    <t>3.26</t>
  </si>
  <si>
    <t>2.93</t>
  </si>
  <si>
    <t>Test # 2292</t>
  </si>
  <si>
    <t>3.86</t>
  </si>
  <si>
    <t>3.06</t>
  </si>
  <si>
    <t>3.83</t>
  </si>
  <si>
    <t>2.24</t>
  </si>
  <si>
    <t>4.10</t>
  </si>
  <si>
    <t>2.83</t>
  </si>
  <si>
    <t>110</t>
  </si>
  <si>
    <t>2.44</t>
  </si>
  <si>
    <t>Test # 2319</t>
  </si>
  <si>
    <t>11</t>
  </si>
  <si>
    <t>16.4</t>
  </si>
  <si>
    <t>3.48</t>
  </si>
  <si>
    <t>3.38</t>
  </si>
  <si>
    <t>Test # 2339</t>
  </si>
  <si>
    <t>2.82</t>
  </si>
  <si>
    <t>2.61</t>
  </si>
  <si>
    <t>4.06</t>
  </si>
  <si>
    <t>2.58</t>
  </si>
  <si>
    <t>Test # 2365</t>
  </si>
  <si>
    <t>2.07</t>
  </si>
  <si>
    <t>10.3</t>
  </si>
  <si>
    <t>5.25</t>
  </si>
  <si>
    <t>3.95</t>
  </si>
  <si>
    <t>23.1</t>
  </si>
  <si>
    <t>3.49</t>
  </si>
  <si>
    <t>Christchurch</t>
  </si>
  <si>
    <t>Test # 2387</t>
  </si>
  <si>
    <t>2.41</t>
  </si>
  <si>
    <t>Test # 2396</t>
  </si>
  <si>
    <t>2.86</t>
  </si>
  <si>
    <t>1.64</t>
  </si>
  <si>
    <t>Test # 2428</t>
  </si>
  <si>
    <t>15.5</t>
  </si>
  <si>
    <t>4.54</t>
  </si>
  <si>
    <t>3.65</t>
  </si>
  <si>
    <t>Test # 2443</t>
  </si>
  <si>
    <t>2.47</t>
  </si>
  <si>
    <t>Test # 2445</t>
  </si>
  <si>
    <t>39</t>
  </si>
  <si>
    <t>2.43</t>
  </si>
  <si>
    <t>Test # 2448</t>
  </si>
  <si>
    <t>2.73</t>
  </si>
  <si>
    <t>Test # 2452</t>
  </si>
  <si>
    <t>Test # 2456</t>
  </si>
  <si>
    <t>4.33</t>
  </si>
  <si>
    <t>3.84</t>
  </si>
  <si>
    <t>11.2</t>
  </si>
  <si>
    <t>60</t>
  </si>
  <si>
    <t>18.5</t>
  </si>
  <si>
    <t>12.2</t>
  </si>
  <si>
    <t>83</t>
  </si>
  <si>
    <t>2.76</t>
  </si>
  <si>
    <t>2.65</t>
  </si>
  <si>
    <t>1.95</t>
  </si>
  <si>
    <t>2.03</t>
  </si>
  <si>
    <t>25.2</t>
  </si>
  <si>
    <t>1.53</t>
  </si>
  <si>
    <t>2.08</t>
  </si>
  <si>
    <t>2.78</t>
  </si>
  <si>
    <t>2.95</t>
  </si>
  <si>
    <t>0.87</t>
  </si>
  <si>
    <t>12.1</t>
  </si>
  <si>
    <t>88</t>
  </si>
  <si>
    <t>0.4</t>
  </si>
  <si>
    <t>1.50</t>
  </si>
  <si>
    <t>Test # 2398</t>
  </si>
  <si>
    <t>25.4</t>
  </si>
  <si>
    <t>Test # 2402</t>
  </si>
  <si>
    <t>36.0</t>
  </si>
  <si>
    <t>2.19</t>
  </si>
  <si>
    <t>10.4</t>
  </si>
  <si>
    <t>20.4</t>
  </si>
  <si>
    <t>2.22</t>
  </si>
  <si>
    <t>27.2</t>
  </si>
  <si>
    <t>2.15</t>
  </si>
  <si>
    <t>3.19</t>
  </si>
  <si>
    <t>Test # 2433</t>
  </si>
  <si>
    <t>1.22</t>
  </si>
  <si>
    <t>7.2</t>
  </si>
  <si>
    <t>16</t>
  </si>
  <si>
    <t>2.18</t>
  </si>
  <si>
    <t>4.11</t>
  </si>
  <si>
    <t>23.3</t>
  </si>
  <si>
    <t>1.78</t>
  </si>
  <si>
    <t>Test # 2054</t>
  </si>
  <si>
    <t>Test # 2055</t>
  </si>
  <si>
    <t>Test # 2058</t>
  </si>
  <si>
    <t>Test # 2186</t>
  </si>
  <si>
    <t>Test # 2239</t>
  </si>
  <si>
    <t>Dharamsala</t>
  </si>
  <si>
    <t>Test # 2258</t>
  </si>
  <si>
    <t>Test # 2321</t>
  </si>
  <si>
    <t>Test # 2438</t>
  </si>
  <si>
    <t>Player Name</t>
  </si>
  <si>
    <t>Umesh Yadav</t>
  </si>
  <si>
    <t>Jasprit Bumrah</t>
  </si>
  <si>
    <t>Mohammed Shami</t>
  </si>
  <si>
    <t>Ishant Sharma</t>
  </si>
  <si>
    <t>Row Labels</t>
  </si>
  <si>
    <t>Grand Total</t>
  </si>
  <si>
    <t>Year</t>
  </si>
  <si>
    <t>Home/Away</t>
  </si>
  <si>
    <t>H/A</t>
  </si>
  <si>
    <t>Home</t>
  </si>
  <si>
    <t>Away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</si>
  <si>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</si>
  <si>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</si>
  <si>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</si>
  <si>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</si>
  <si>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</si>
  <si>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</si>
  <si>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</si>
  <si>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</si>
  <si>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</si>
  <si>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</si>
  <si>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</si>
  <si>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</si>
  <si>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</si>
  <si>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</si>
  <si>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</si>
  <si>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</si>
  <si>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Runs_int</t>
  </si>
  <si>
    <t>Wkts_int</t>
  </si>
  <si>
    <t>Econ_num</t>
  </si>
  <si>
    <t>Wickets</t>
  </si>
  <si>
    <t>Runs_conceded</t>
  </si>
  <si>
    <t>Bowling_avg</t>
  </si>
  <si>
    <t>Bowling_SR</t>
  </si>
  <si>
    <t>Balls_bowled</t>
  </si>
  <si>
    <r>
      <t>z</t>
    </r>
    <r>
      <rPr>
        <vertAlign val="subscript"/>
        <sz val="10"/>
        <color rgb="FF202124"/>
        <rFont val="Arial"/>
        <family val="2"/>
      </rPr>
      <t>i</t>
    </r>
    <r>
      <rPr>
        <sz val="10"/>
        <color rgb="FF202124"/>
        <rFont val="Arial"/>
        <family val="2"/>
      </rPr>
      <t> = (x</t>
    </r>
    <r>
      <rPr>
        <vertAlign val="subscript"/>
        <sz val="10"/>
        <color rgb="FF202124"/>
        <rFont val="Arial"/>
        <family val="2"/>
      </rPr>
      <t>i</t>
    </r>
    <r>
      <rPr>
        <sz val="10"/>
        <color rgb="FF202124"/>
        <rFont val="Arial"/>
        <family val="2"/>
      </rPr>
      <t> – min(x)) / (max(x) – min(x))</t>
    </r>
  </si>
  <si>
    <t>Formula</t>
  </si>
  <si>
    <t>Normalized</t>
  </si>
  <si>
    <t>OG</t>
  </si>
  <si>
    <t>min</t>
  </si>
  <si>
    <t>max</t>
  </si>
  <si>
    <t>Balls</t>
  </si>
  <si>
    <t>(All)</t>
  </si>
  <si>
    <t>Sum of Wkts_int</t>
  </si>
  <si>
    <t>(Multiple Items)</t>
  </si>
  <si>
    <t>Bowler</t>
  </si>
  <si>
    <t>Sum of Runs_int</t>
  </si>
  <si>
    <t>Sum of Bowling Avg</t>
  </si>
  <si>
    <t>Sum of Bowling SR</t>
  </si>
  <si>
    <t>Runs given</t>
  </si>
  <si>
    <t>Bowling Avg</t>
  </si>
  <si>
    <t>Bowling SR</t>
  </si>
  <si>
    <t>2015-21 (VK captaincy)</t>
  </si>
  <si>
    <t>2007-14 &amp; 2022 (rest)</t>
  </si>
  <si>
    <t>Bowling avg diff (overall)</t>
  </si>
  <si>
    <t>Bowling SR diff (overall)</t>
  </si>
  <si>
    <t>Bowling avg diff (away)</t>
  </si>
  <si>
    <t>Bowling SR diff (away)</t>
  </si>
  <si>
    <t>Bowling avg diff (home)</t>
  </si>
  <si>
    <t>Bowling SR diff (home)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</si>
</sst>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[$-409]d/mmm/yyyy;@"/>
  </numFmts>
  <fonts count="4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vertAlign val="subscript"/>
      <sz val="10"/>
      <color rgb="FF202124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2" borderId="1" xfId="0" applyNumberFormat="1" applyFont="1" applyFill="1" applyBorder="1" applyAlignment="1">
      <alignment horizontal="left"/>
    </xf>
    <xf numFmtId="0" fontId="0" fillId="3" borderId="1" xfId="0" applyFill="1" applyBorder="1"/>
    <xf numFmtId="0" fontId="0" fillId="3" borderId="1" xfId="0" applyNumberFormat="1" applyFont="1" applyFill="1" applyBorder="1" applyAlignment="1">
      <alignment horizontal="left"/>
    </xf>
    <xf numFmtId="2" fontId="0" fillId="0" borderId="0" xfId="0" applyNumberFormat="1"/>
    <xf numFmtId="0" fontId="1" fillId="0" borderId="0" xfId="0" applyFont="1" applyAlignment="1">
      <alignment horizontal="left" vertical="center" wrapText="1" indent="1"/>
    </xf>
    <xf numFmtId="0" fontId="0" fillId="0" borderId="1" xfId="0" applyBorder="1"/>
    <xf numFmtId="2" fontId="0" fillId="0" borderId="1" xfId="0" applyNumberFormat="1" applyBorder="1"/>
    <xf numFmtId="0" fontId="0" fillId="4" borderId="1" xfId="0" applyFill="1" applyBorder="1"/>
    <xf numFmtId="0" fontId="0" fillId="5" borderId="1" xfId="0" applyFill="1" applyBorder="1"/>
    <xf numFmtId="0" fontId="0" fillId="3" borderId="0" xfId="0" applyFill="1"/>
    <xf numFmtId="2" fontId="0" fillId="6" borderId="1" xfId="0" applyNumberFormat="1" applyFill="1" applyBorder="1"/>
    <xf numFmtId="2" fontId="3" fillId="6" borderId="1" xfId="0" applyNumberFormat="1" applyFont="1" applyFill="1" applyBorder="1"/>
    <xf numFmtId="2" fontId="0" fillId="3" borderId="1" xfId="0" applyNumberFormat="1" applyFill="1" applyBorder="1"/>
  </cellXfs>
  <cellStyles count="1">
    <cellStyle name="Normal" xfId="0" builtinId="0"/>
  </cellStyles>
  <dxfs count="87"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numFmt numFmtId="0" formatCode="General"/>
      <alignment horizontal="left" vertical="bottom" textRotation="0" wrapText="0" indent="0" justifyLastLine="0" shrinkToFit="0" readingOrder="0"/>
    </dxf>
    <dxf>
      <numFmt numFmtId="164" formatCode="yyyy"/>
      <alignment horizontal="left" vertical="bottom" textRotation="0" wrapText="0" indent="0" justifyLastLine="0" shrinkToFit="0" readingOrder="0"/>
    </dxf>
    <dxf>
      <numFmt numFmtId="165" formatCode="[$-409]d/mmm/yyyy;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perTrue Operations" refreshedDate="44721.605347569443" createdVersion="8" refreshedVersion="8" minRefreshableVersion="3" recordCount="468" xr:uid="{B8176ABE-7C92-4793-BBC3-86399C6F0B88}">
  <cacheSource type="worksheet">
    <worksheetSource name="Innings_by_innings_list"/>
  </cacheSource>
  <cacheFields count="21">
    <cacheField name="Overs" numFmtId="0">
      <sharedItems containsString="0" containsBlank="1" containsNumber="1" containsInteger="1" minValue="0" maxValue="45"/>
    </cacheField>
    <cacheField name="Balls" numFmtId="0">
      <sharedItems containsString="0" containsBlank="1" containsNumber="1" containsInteger="1" minValue="0" maxValue="5"/>
    </cacheField>
    <cacheField name="Balls_bowled" numFmtId="0">
      <sharedItems containsSemiMixedTypes="0" containsString="0" containsNumber="1" containsInteger="1" minValue="0" maxValue="270"/>
    </cacheField>
    <cacheField name="Mdns" numFmtId="0">
      <sharedItems containsBlank="1" containsMixedTypes="1" containsNumber="1" containsInteger="1" minValue="0" maxValue="16"/>
    </cacheField>
    <cacheField name="Runs" numFmtId="0">
      <sharedItems containsBlank="1" containsMixedTypes="1" containsNumber="1" containsInteger="1" minValue="4" maxValue="137"/>
    </cacheField>
    <cacheField name="Runs_int" numFmtId="0">
      <sharedItems containsSemiMixedTypes="0" containsString="0" containsNumber="1" containsInteger="1" minValue="0" maxValue="164"/>
    </cacheField>
    <cacheField name="Wkts" numFmtId="0">
      <sharedItems containsBlank="1" containsMixedTypes="1" containsNumber="1" containsInteger="1" minValue="0" maxValue="6"/>
    </cacheField>
    <cacheField name="Wkts_int" numFmtId="0">
      <sharedItems containsSemiMixedTypes="0" containsString="0" containsNumber="1" containsInteger="1" minValue="0" maxValue="7" count="8">
        <n v="1"/>
        <n v="0"/>
        <n v="5"/>
        <n v="2"/>
        <n v="3"/>
        <n v="4"/>
        <n v="6"/>
        <n v="7"/>
      </sharedItems>
    </cacheField>
    <cacheField name="Econ" numFmtId="0">
      <sharedItems containsBlank="1" containsMixedTypes="1" containsNumber="1" minValue="0.42" maxValue="15"/>
    </cacheField>
    <cacheField name="Econ_num" numFmtId="0">
      <sharedItems containsSemiMixedTypes="0" containsString="0" containsNumber="1" minValue="0" maxValue="15"/>
    </cacheField>
    <cacheField name="Pos" numFmtId="0">
      <sharedItems containsBlank="1" containsMixedTypes="1" containsNumber="1" containsInteger="1" minValue="1" maxValue="5"/>
    </cacheField>
    <cacheField name="Inns" numFmtId="0">
      <sharedItems containsString="0" containsBlank="1" containsNumber="1" containsInteger="1" minValue="1" maxValue="4"/>
    </cacheField>
    <cacheField name="Player Name" numFmtId="0">
      <sharedItems containsBlank="1" count="5">
        <s v="Ishant Sharma"/>
        <s v="Umesh Yadav"/>
        <s v="Mohammed Shami"/>
        <s v="Jasprit Bumrah"/>
        <m/>
      </sharedItems>
    </cacheField>
    <cacheField name="Opposition" numFmtId="0">
      <sharedItems containsBlank="1"/>
    </cacheField>
    <cacheField name="Ground" numFmtId="0">
      <sharedItems containsBlank="1"/>
    </cacheField>
    <cacheField name="Home/Away" numFmtId="0">
      <sharedItems count="3">
        <s v="Away"/>
        <s v="Home"/>
        <e v="#N/A"/>
      </sharedItems>
    </cacheField>
    <cacheField name="Start Date" numFmtId="165">
      <sharedItems containsNonDate="0" containsDate="1" containsString="0" containsBlank="1" minDate="2007-05-25T00:00:00" maxDate="2022-03-13T00:00:00"/>
    </cacheField>
    <cacheField name="Year" numFmtId="164">
      <sharedItems containsSemiMixedTypes="0" containsNonDate="0" containsDate="1" containsString="0" minDate="1899-12-30T00:00:00" maxDate="2022-03-13T00:00:00" count="143">
        <d v="2007-05-25T00:00:00"/>
        <d v="2007-12-08T00:00:00"/>
        <d v="2008-01-02T00:00:00"/>
        <d v="2008-01-16T00:00:00"/>
        <d v="2008-01-24T00:00:00"/>
        <d v="2008-04-11T00:00:00"/>
        <d v="2008-07-23T00:00:00"/>
        <d v="2008-07-31T00:00:00"/>
        <d v="2008-08-08T00:00:00"/>
        <d v="2008-10-09T00:00:00"/>
        <d v="2008-10-17T00:00:00"/>
        <d v="2008-10-29T00:00:00"/>
        <d v="2008-11-06T00:00:00"/>
        <d v="2008-12-11T00:00:00"/>
        <d v="2008-12-19T00:00:00"/>
        <d v="2009-03-18T00:00:00"/>
        <d v="2009-03-26T00:00:00"/>
        <d v="2009-04-03T00:00:00"/>
        <d v="2009-11-16T00:00:00"/>
        <d v="2010-01-17T00:00:00"/>
        <d v="2010-01-24T00:00:00"/>
        <d v="2010-02-06T00:00:00"/>
        <d v="2010-02-14T00:00:00"/>
        <d v="2010-07-18T00:00:00"/>
        <d v="2010-07-26T00:00:00"/>
        <d v="2010-08-03T00:00:00"/>
        <d v="2010-10-01T00:00:00"/>
        <d v="2010-11-20T00:00:00"/>
        <d v="2010-12-16T00:00:00"/>
        <d v="2010-12-26T00:00:00"/>
        <d v="2011-01-02T00:00:00"/>
        <d v="2011-06-20T00:00:00"/>
        <d v="2011-06-28T00:00:00"/>
        <d v="2011-07-06T00:00:00"/>
        <d v="2011-07-21T00:00:00"/>
        <d v="2011-07-29T00:00:00"/>
        <d v="2011-08-10T00:00:00"/>
        <d v="2011-08-18T00:00:00"/>
        <d v="2011-11-06T00:00:00"/>
        <d v="2011-11-14T00:00:00"/>
        <d v="2011-11-22T00:00:00"/>
        <d v="2011-12-26T00:00:00"/>
        <d v="2012-01-03T00:00:00"/>
        <d v="2012-01-13T00:00:00"/>
        <d v="2012-01-24T00:00:00"/>
        <d v="2012-08-23T00:00:00"/>
        <d v="2012-08-31T00:00:00"/>
        <d v="2012-11-15T00:00:00"/>
        <d v="2012-12-05T00:00:00"/>
        <d v="2012-12-13T00:00:00"/>
        <d v="2013-02-22T00:00:00"/>
        <d v="2013-03-02T00:00:00"/>
        <d v="2013-03-14T00:00:00"/>
        <d v="2013-03-22T00:00:00"/>
        <d v="2013-11-06T00:00:00"/>
        <d v="2013-11-14T00:00:00"/>
        <d v="2013-12-18T00:00:00"/>
        <d v="2013-12-26T00:00:00"/>
        <d v="2014-02-06T00:00:00"/>
        <d v="2014-02-14T00:00:00"/>
        <d v="2014-07-09T00:00:00"/>
        <d v="2014-07-17T00:00:00"/>
        <d v="2014-07-27T00:00:00"/>
        <d v="2014-08-15T00:00:00"/>
        <d v="2014-12-09T00:00:00"/>
        <d v="2014-12-17T00:00:00"/>
        <d v="2014-12-26T00:00:00"/>
        <d v="2015-01-06T00:00:00"/>
        <d v="2015-06-10T00:00:00"/>
        <d v="2015-08-12T00:00:00"/>
        <d v="2015-08-20T00:00:00"/>
        <d v="2015-08-28T00:00:00"/>
        <d v="2015-11-05T00:00:00"/>
        <d v="2015-11-14T00:00:00"/>
        <d v="2015-11-25T00:00:00"/>
        <d v="2015-12-03T00:00:00"/>
        <d v="2016-07-21T00:00:00"/>
        <d v="2016-07-30T00:00:00"/>
        <d v="2016-08-09T00:00:00"/>
        <d v="2016-08-18T00:00:00"/>
        <d v="2016-09-22T00:00:00"/>
        <d v="2016-09-30T00:00:00"/>
        <d v="2016-10-08T00:00:00"/>
        <d v="2016-11-09T00:00:00"/>
        <d v="2016-11-17T00:00:00"/>
        <d v="2016-11-26T00:00:00"/>
        <d v="2016-12-08T00:00:00"/>
        <d v="2016-12-16T00:00:00"/>
        <d v="2017-02-09T00:00:00"/>
        <d v="2017-02-23T00:00:00"/>
        <d v="2017-03-04T00:00:00"/>
        <d v="2017-03-16T00:00:00"/>
        <d v="2017-03-25T00:00:00"/>
        <d v="2017-07-26T00:00:00"/>
        <d v="2017-08-03T00:00:00"/>
        <d v="2017-08-12T00:00:00"/>
        <d v="2017-11-16T00:00:00"/>
        <d v="2017-11-24T00:00:00"/>
        <d v="2017-12-02T00:00:00"/>
        <d v="2018-01-05T00:00:00"/>
        <d v="2018-01-13T00:00:00"/>
        <d v="2018-01-24T00:00:00"/>
        <d v="2018-06-14T00:00:00"/>
        <d v="2018-08-01T00:00:00"/>
        <d v="2018-08-09T00:00:00"/>
        <d v="2018-08-18T00:00:00"/>
        <d v="2018-08-30T00:00:00"/>
        <d v="2018-09-07T00:00:00"/>
        <d v="2018-10-04T00:00:00"/>
        <d v="2018-10-12T00:00:00"/>
        <d v="2018-12-06T00:00:00"/>
        <d v="2018-12-14T00:00:00"/>
        <d v="2018-12-26T00:00:00"/>
        <d v="2019-01-03T00:00:00"/>
        <d v="2019-08-22T00:00:00"/>
        <d v="2019-08-30T00:00:00"/>
        <d v="2019-10-02T00:00:00"/>
        <d v="2019-10-10T00:00:00"/>
        <d v="2019-10-19T00:00:00"/>
        <d v="2019-11-14T00:00:00"/>
        <d v="2019-11-22T00:00:00"/>
        <d v="2020-02-21T00:00:00"/>
        <d v="2020-02-29T00:00:00"/>
        <d v="2020-12-17T00:00:00"/>
        <d v="2020-12-26T00:00:00"/>
        <d v="2021-01-07T00:00:00"/>
        <d v="2021-02-05T00:00:00"/>
        <d v="2021-02-13T00:00:00"/>
        <d v="2021-02-24T00:00:00"/>
        <d v="2021-03-04T00:00:00"/>
        <d v="2021-06-18T00:00:00"/>
        <d v="2021-08-04T00:00:00"/>
        <d v="2021-08-12T00:00:00"/>
        <d v="2021-08-25T00:00:00"/>
        <d v="2021-09-02T00:00:00"/>
        <d v="2021-11-25T00:00:00"/>
        <d v="2021-12-03T00:00:00"/>
        <d v="2021-12-26T00:00:00"/>
        <d v="2022-01-03T00:00:00"/>
        <d v="2022-01-11T00:00:00"/>
        <d v="2022-03-04T00:00:00"/>
        <d v="2022-03-12T00:00:00"/>
        <d v="1899-12-30T00:00:00"/>
      </sharedItems>
    </cacheField>
    <cacheField name="2" numFmtId="0">
      <sharedItems containsBlank="1"/>
    </cacheField>
    <cacheField name="Bowling Avg" numFmtId="0" formula="SUM(Runs_int )/SUM(Wkts_int )" databaseField="0"/>
    <cacheField name="Bowling SR" numFmtId="0" formula="SUM(Balls_bowled )/SUM(Wkts_int 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8">
  <r>
    <n v="7"/>
    <n v="0"/>
    <n v="42"/>
    <s v="1"/>
    <s v="19"/>
    <n v="19"/>
    <s v="1"/>
    <x v="0"/>
    <s v="2.71"/>
    <n v="2.71"/>
    <s v="4"/>
    <n v="2"/>
    <x v="0"/>
    <s v="v Bangladesh"/>
    <s v="Mirpur"/>
    <x v="0"/>
    <d v="2007-05-25T00:00:00"/>
    <x v="0"/>
    <s v="Test # 1833"/>
  </r>
  <r>
    <n v="6"/>
    <n v="0"/>
    <n v="36"/>
    <s v="1"/>
    <s v="30"/>
    <n v="30"/>
    <s v="0"/>
    <x v="1"/>
    <s v="5.00"/>
    <n v="5"/>
    <s v="3"/>
    <n v="3"/>
    <x v="0"/>
    <s v="v Bangladesh"/>
    <s v="Mirpur"/>
    <x v="0"/>
    <d v="2007-05-25T00:00:00"/>
    <x v="0"/>
    <s v="Test # 1833"/>
  </r>
  <r>
    <n v="33"/>
    <n v="1"/>
    <n v="199"/>
    <s v="10"/>
    <s v="118"/>
    <n v="118"/>
    <s v="5"/>
    <x v="2"/>
    <s v="3.55"/>
    <n v="3.55"/>
    <s v="2"/>
    <n v="2"/>
    <x v="0"/>
    <s v="v Pakistan"/>
    <s v="Bengaluru"/>
    <x v="1"/>
    <d v="2007-12-08T00:00:00"/>
    <x v="1"/>
    <s v="Test # 1852"/>
  </r>
  <r>
    <n v="6"/>
    <n v="0"/>
    <n v="36"/>
    <s v="3"/>
    <s v="22"/>
    <n v="22"/>
    <s v="0"/>
    <x v="1"/>
    <s v="3.66"/>
    <n v="3.66"/>
    <s v="2"/>
    <n v="4"/>
    <x v="0"/>
    <s v="v Pakistan"/>
    <s v="Bengaluru"/>
    <x v="1"/>
    <d v="2007-12-08T00:00:00"/>
    <x v="1"/>
    <s v="Test # 1852"/>
  </r>
  <r>
    <n v="23"/>
    <n v="0"/>
    <n v="138"/>
    <s v="3"/>
    <s v="87"/>
    <n v="87"/>
    <s v="0"/>
    <x v="1"/>
    <s v="3.78"/>
    <n v="3.78"/>
    <s v="2"/>
    <n v="1"/>
    <x v="0"/>
    <s v="v Australia"/>
    <s v="Sydney"/>
    <x v="0"/>
    <d v="2008-01-02T00:00:00"/>
    <x v="2"/>
    <s v="Test # 1857"/>
  </r>
  <r>
    <n v="14"/>
    <n v="0"/>
    <n v="84"/>
    <s v="2"/>
    <s v="59"/>
    <n v="59"/>
    <s v="0"/>
    <x v="1"/>
    <s v="4.21"/>
    <n v="4.21"/>
    <s v="2"/>
    <n v="3"/>
    <x v="0"/>
    <s v="v Australia"/>
    <s v="Sydney"/>
    <x v="0"/>
    <d v="2008-01-02T00:00:00"/>
    <x v="2"/>
    <s v="Test # 1857"/>
  </r>
  <r>
    <n v="7"/>
    <n v="0"/>
    <n v="42"/>
    <s v="0"/>
    <s v="34"/>
    <n v="34"/>
    <s v="2"/>
    <x v="3"/>
    <s v="4.85"/>
    <n v="4.8499999999999996"/>
    <s v="3"/>
    <n v="2"/>
    <x v="0"/>
    <s v="v Australia"/>
    <s v="Perth"/>
    <x v="0"/>
    <d v="2008-01-16T00:00:00"/>
    <x v="3"/>
    <s v="Test # 1862"/>
  </r>
  <r>
    <n v="17"/>
    <n v="0"/>
    <n v="102"/>
    <s v="0"/>
    <s v="63"/>
    <n v="63"/>
    <s v="1"/>
    <x v="0"/>
    <s v="3.70"/>
    <n v="3.7"/>
    <s v="3"/>
    <n v="4"/>
    <x v="0"/>
    <s v="v Australia"/>
    <s v="Perth"/>
    <x v="0"/>
    <d v="2008-01-16T00:00:00"/>
    <x v="3"/>
    <s v="Test # 1862"/>
  </r>
  <r>
    <n v="40"/>
    <n v="0"/>
    <n v="240"/>
    <s v="6"/>
    <s v="115"/>
    <n v="115"/>
    <s v="3"/>
    <x v="4"/>
    <s v="2.87"/>
    <n v="2.87"/>
    <s v="3"/>
    <n v="2"/>
    <x v="0"/>
    <s v="v Australia"/>
    <s v="Adelaide"/>
    <x v="0"/>
    <d v="2008-01-24T00:00:00"/>
    <x v="4"/>
    <s v="Test # 1863"/>
  </r>
  <r>
    <n v="12"/>
    <n v="3"/>
    <n v="75"/>
    <s v="1"/>
    <s v="55"/>
    <n v="55"/>
    <s v="3"/>
    <x v="4"/>
    <s v="4.40"/>
    <n v="4.4000000000000004"/>
    <s v="2"/>
    <n v="1"/>
    <x v="0"/>
    <s v="v South Africa"/>
    <s v="Kanpur"/>
    <x v="1"/>
    <d v="2008-04-11T00:00:00"/>
    <x v="5"/>
    <s v="Test # 1873"/>
  </r>
  <r>
    <n v="10"/>
    <n v="0"/>
    <n v="60"/>
    <s v="2"/>
    <s v="18"/>
    <n v="18"/>
    <s v="2"/>
    <x v="3"/>
    <s v="1.80"/>
    <n v="1.8"/>
    <s v="2"/>
    <n v="3"/>
    <x v="0"/>
    <s v="v South Africa"/>
    <s v="Kanpur"/>
    <x v="1"/>
    <d v="2008-04-11T00:00:00"/>
    <x v="5"/>
    <s v="Test # 1873"/>
  </r>
  <r>
    <n v="33"/>
    <n v="0"/>
    <n v="198"/>
    <s v="4"/>
    <s v="124"/>
    <n v="124"/>
    <s v="2"/>
    <x v="3"/>
    <s v="3.75"/>
    <n v="3.75"/>
    <s v="2"/>
    <n v="1"/>
    <x v="0"/>
    <s v="v Sri Lanka"/>
    <s v="Colombo (SSC)"/>
    <x v="0"/>
    <d v="2008-07-23T00:00:00"/>
    <x v="6"/>
    <s v="Test # 1882"/>
  </r>
  <r>
    <n v="8"/>
    <n v="0"/>
    <n v="48"/>
    <s v="1"/>
    <s v="36"/>
    <n v="36"/>
    <s v="0"/>
    <x v="1"/>
    <s v="4.50"/>
    <n v="4.5"/>
    <s v="2"/>
    <n v="2"/>
    <x v="0"/>
    <s v="v Sri Lanka"/>
    <s v="Galle"/>
    <x v="0"/>
    <d v="2008-07-31T00:00:00"/>
    <x v="7"/>
    <s v="Test # 1884"/>
  </r>
  <r>
    <n v="15"/>
    <n v="0"/>
    <n v="90"/>
    <s v="8"/>
    <s v="20"/>
    <n v="20"/>
    <s v="3"/>
    <x v="4"/>
    <s v="1.33"/>
    <n v="1.33"/>
    <s v="2"/>
    <n v="4"/>
    <x v="0"/>
    <s v="v Sri Lanka"/>
    <s v="Galle"/>
    <x v="0"/>
    <d v="2008-07-31T00:00:00"/>
    <x v="7"/>
    <s v="Test # 1884"/>
  </r>
  <r>
    <n v="15"/>
    <n v="3"/>
    <n v="93"/>
    <s v="3"/>
    <s v="33"/>
    <n v="33"/>
    <s v="1"/>
    <x v="0"/>
    <s v="2.12"/>
    <n v="2.12"/>
    <s v="2"/>
    <n v="2"/>
    <x v="0"/>
    <s v="v Sri Lanka"/>
    <s v="Colombo (PSS)"/>
    <x v="0"/>
    <d v="2008-08-08T00:00:00"/>
    <x v="8"/>
    <s v="Test # 1886"/>
  </r>
  <r>
    <n v="30"/>
    <n v="0"/>
    <n v="180"/>
    <s v="7"/>
    <s v="77"/>
    <n v="77"/>
    <s v="4"/>
    <x v="5"/>
    <s v="2.56"/>
    <n v="2.56"/>
    <s v="2"/>
    <n v="1"/>
    <x v="0"/>
    <s v="v Australia"/>
    <s v="Bengaluru"/>
    <x v="1"/>
    <d v="2008-10-09T00:00:00"/>
    <x v="9"/>
    <s v="Test # 1887"/>
  </r>
  <r>
    <n v="14"/>
    <n v="0"/>
    <n v="84"/>
    <s v="3"/>
    <s v="40"/>
    <n v="40"/>
    <s v="3"/>
    <x v="4"/>
    <s v="2.85"/>
    <n v="2.85"/>
    <s v="2"/>
    <n v="3"/>
    <x v="0"/>
    <s v="v Australia"/>
    <s v="Bengaluru"/>
    <x v="1"/>
    <d v="2008-10-09T00:00:00"/>
    <x v="9"/>
    <s v="Test # 1887"/>
  </r>
  <r>
    <n v="21"/>
    <n v="0"/>
    <n v="126"/>
    <s v="4"/>
    <s v="68"/>
    <n v="68"/>
    <s v="2"/>
    <x v="3"/>
    <s v="3.23"/>
    <n v="3.23"/>
    <s v="2"/>
    <n v="2"/>
    <x v="0"/>
    <s v="v Australia"/>
    <s v="Mohali"/>
    <x v="1"/>
    <d v="2008-10-17T00:00:00"/>
    <x v="10"/>
    <s v="Test # 1889"/>
  </r>
  <r>
    <n v="13"/>
    <n v="0"/>
    <n v="78"/>
    <s v="4"/>
    <s v="42"/>
    <n v="42"/>
    <s v="2"/>
    <x v="3"/>
    <s v="3.23"/>
    <n v="3.23"/>
    <s v="2"/>
    <n v="4"/>
    <x v="0"/>
    <s v="v Australia"/>
    <s v="Mohali"/>
    <x v="1"/>
    <d v="2008-10-17T00:00:00"/>
    <x v="10"/>
    <s v="Test # 1889"/>
  </r>
  <r>
    <n v="25"/>
    <n v="0"/>
    <n v="150"/>
    <s v="5"/>
    <s v="84"/>
    <n v="84"/>
    <s v="0"/>
    <x v="1"/>
    <s v="3.36"/>
    <n v="3.36"/>
    <s v="2"/>
    <n v="2"/>
    <x v="0"/>
    <s v="v Australia"/>
    <s v="Delhi"/>
    <x v="1"/>
    <d v="2008-10-29T00:00:00"/>
    <x v="11"/>
    <s v="Test # 1891"/>
  </r>
  <r>
    <n v="26"/>
    <n v="0"/>
    <n v="156"/>
    <s v="8"/>
    <s v="64"/>
    <n v="64"/>
    <s v="2"/>
    <x v="3"/>
    <s v="2.46"/>
    <n v="2.46"/>
    <s v="3"/>
    <n v="2"/>
    <x v="0"/>
    <s v="v Australia"/>
    <s v="Nagpur"/>
    <x v="1"/>
    <d v="2008-11-06T00:00:00"/>
    <x v="12"/>
    <s v="Test # 1892"/>
  </r>
  <r>
    <n v="9"/>
    <n v="0"/>
    <n v="54"/>
    <s v="0"/>
    <s v="31"/>
    <n v="31"/>
    <s v="2"/>
    <x v="3"/>
    <s v="3.44"/>
    <n v="3.44"/>
    <s v="2"/>
    <n v="4"/>
    <x v="0"/>
    <s v="v Australia"/>
    <s v="Nagpur"/>
    <x v="1"/>
    <d v="2008-11-06T00:00:00"/>
    <x v="12"/>
    <s v="Test # 1892"/>
  </r>
  <r>
    <n v="19"/>
    <n v="4"/>
    <n v="118"/>
    <s v="4"/>
    <s v="32"/>
    <n v="32"/>
    <s v="1"/>
    <x v="0"/>
    <s v="1.62"/>
    <n v="1.62"/>
    <s v="2"/>
    <n v="1"/>
    <x v="0"/>
    <s v="v England"/>
    <s v="Chennai"/>
    <x v="1"/>
    <d v="2008-12-11T00:00:00"/>
    <x v="13"/>
    <s v="Test # 1898"/>
  </r>
  <r>
    <n v="22"/>
    <n v="5"/>
    <n v="137"/>
    <s v="1"/>
    <s v="57"/>
    <n v="57"/>
    <s v="3"/>
    <x v="4"/>
    <s v="2.49"/>
    <n v="2.4900000000000002"/>
    <s v="2"/>
    <n v="3"/>
    <x v="0"/>
    <s v="v England"/>
    <s v="Chennai"/>
    <x v="1"/>
    <d v="2008-12-11T00:00:00"/>
    <x v="13"/>
    <s v="Test # 1898"/>
  </r>
  <r>
    <n v="12"/>
    <n v="0"/>
    <n v="72"/>
    <s v="0"/>
    <s v="55"/>
    <n v="55"/>
    <s v="1"/>
    <x v="0"/>
    <s v="4.58"/>
    <n v="4.58"/>
    <s v="2"/>
    <n v="2"/>
    <x v="0"/>
    <s v="v England"/>
    <s v="Mohali"/>
    <x v="1"/>
    <d v="2008-12-19T00:00:00"/>
    <x v="14"/>
    <s v="Test # 1901"/>
  </r>
  <r>
    <n v="5"/>
    <n v="0"/>
    <n v="30"/>
    <s v="1"/>
    <s v="7"/>
    <n v="7"/>
    <s v="1"/>
    <x v="0"/>
    <s v="1.40"/>
    <n v="1.4"/>
    <s v="2"/>
    <n v="4"/>
    <x v="0"/>
    <s v="v England"/>
    <s v="Mohali"/>
    <x v="1"/>
    <d v="2008-12-19T00:00:00"/>
    <x v="14"/>
    <s v="Test # 1901"/>
  </r>
  <r>
    <n v="19"/>
    <n v="2"/>
    <n v="116"/>
    <s v="4"/>
    <s v="73"/>
    <n v="73"/>
    <s v="4"/>
    <x v="5"/>
    <s v="3.77"/>
    <n v="3.77"/>
    <s v="2"/>
    <n v="1"/>
    <x v="0"/>
    <s v="v New Zealand"/>
    <s v="Hamilton"/>
    <x v="0"/>
    <d v="2009-03-18T00:00:00"/>
    <x v="15"/>
    <s v="Test # 1915"/>
  </r>
  <r>
    <n v="22"/>
    <n v="0"/>
    <n v="132"/>
    <s v="7"/>
    <s v="62"/>
    <n v="62"/>
    <s v="0"/>
    <x v="1"/>
    <s v="2.81"/>
    <n v="2.81"/>
    <s v="2"/>
    <n v="3"/>
    <x v="0"/>
    <s v="v New Zealand"/>
    <s v="Hamilton"/>
    <x v="0"/>
    <d v="2009-03-18T00:00:00"/>
    <x v="15"/>
    <s v="Test # 1915"/>
  </r>
  <r>
    <n v="27"/>
    <n v="0"/>
    <n v="162"/>
    <s v="5"/>
    <s v="95"/>
    <n v="95"/>
    <s v="3"/>
    <x v="4"/>
    <s v="3.51"/>
    <n v="3.51"/>
    <s v="2"/>
    <n v="1"/>
    <x v="0"/>
    <s v="v New Zealand"/>
    <s v="Napier"/>
    <x v="0"/>
    <d v="2009-03-26T00:00:00"/>
    <x v="16"/>
    <s v="Test # 1917"/>
  </r>
  <r>
    <n v="14"/>
    <n v="0"/>
    <n v="84"/>
    <s v="3"/>
    <s v="47"/>
    <n v="47"/>
    <s v="1"/>
    <x v="0"/>
    <s v="3.35"/>
    <n v="3.35"/>
    <s v="2"/>
    <n v="2"/>
    <x v="0"/>
    <s v="v New Zealand"/>
    <s v="Wellington"/>
    <x v="0"/>
    <d v="2009-04-03T00:00:00"/>
    <x v="17"/>
    <s v="Test # 1918"/>
  </r>
  <r>
    <n v="12"/>
    <n v="0"/>
    <n v="72"/>
    <s v="2"/>
    <s v="57"/>
    <n v="57"/>
    <s v="0"/>
    <x v="1"/>
    <s v="4.75"/>
    <n v="4.75"/>
    <s v="3"/>
    <n v="4"/>
    <x v="0"/>
    <s v="v New Zealand"/>
    <s v="Wellington"/>
    <x v="0"/>
    <d v="2009-04-03T00:00:00"/>
    <x v="17"/>
    <s v="Test # 1918"/>
  </r>
  <r>
    <n v="33"/>
    <n v="0"/>
    <n v="198"/>
    <s v="0"/>
    <s v="135"/>
    <n v="135"/>
    <s v="2"/>
    <x v="3"/>
    <s v="4.09"/>
    <n v="4.09"/>
    <s v="2"/>
    <n v="2"/>
    <x v="0"/>
    <s v="v Sri Lanka"/>
    <s v="Ahmedabad"/>
    <x v="1"/>
    <d v="2009-11-16T00:00:00"/>
    <x v="18"/>
    <s v="Test # 1933"/>
  </r>
  <r>
    <n v="13"/>
    <n v="0"/>
    <n v="78"/>
    <s v="3"/>
    <s v="47"/>
    <n v="47"/>
    <s v="2"/>
    <x v="3"/>
    <s v="3.61"/>
    <n v="3.61"/>
    <s v="3"/>
    <n v="2"/>
    <x v="0"/>
    <s v="v Bangladesh"/>
    <s v="Chattogram"/>
    <x v="0"/>
    <d v="2010-01-17T00:00:00"/>
    <x v="19"/>
    <s v="Test # 1949"/>
  </r>
  <r>
    <n v="15"/>
    <n v="0"/>
    <n v="90"/>
    <s v="4"/>
    <s v="48"/>
    <n v="48"/>
    <s v="3"/>
    <x v="4"/>
    <s v="3.20"/>
    <n v="3.2"/>
    <s v="3"/>
    <n v="4"/>
    <x v="0"/>
    <s v="v Bangladesh"/>
    <s v="Chattogram"/>
    <x v="0"/>
    <d v="2010-01-17T00:00:00"/>
    <x v="19"/>
    <s v="Test # 1949"/>
  </r>
  <r>
    <n v="18"/>
    <n v="0"/>
    <n v="108"/>
    <s v="3"/>
    <s v="66"/>
    <n v="66"/>
    <s v="4"/>
    <x v="5"/>
    <s v="3.66"/>
    <n v="3.66"/>
    <s v="2"/>
    <n v="1"/>
    <x v="0"/>
    <s v="v Bangladesh"/>
    <s v="Mirpur"/>
    <x v="0"/>
    <d v="2010-01-24T00:00:00"/>
    <x v="20"/>
    <s v="Test # 1950"/>
  </r>
  <r>
    <n v="15"/>
    <n v="0"/>
    <n v="90"/>
    <s v="2"/>
    <s v="50"/>
    <n v="50"/>
    <s v="0"/>
    <x v="1"/>
    <s v="3.33"/>
    <n v="3.33"/>
    <s v="2"/>
    <n v="3"/>
    <x v="0"/>
    <s v="v Bangladesh"/>
    <s v="Mirpur"/>
    <x v="0"/>
    <d v="2010-01-24T00:00:00"/>
    <x v="20"/>
    <s v="Test # 1950"/>
  </r>
  <r>
    <n v="28"/>
    <n v="0"/>
    <n v="168"/>
    <s v="4"/>
    <s v="85"/>
    <n v="85"/>
    <s v="0"/>
    <x v="1"/>
    <s v="3.03"/>
    <n v="3.03"/>
    <s v="2"/>
    <n v="1"/>
    <x v="0"/>
    <s v="v South Africa"/>
    <s v="Nagpur"/>
    <x v="1"/>
    <d v="2010-02-06T00:00:00"/>
    <x v="21"/>
    <s v="Test # 1951"/>
  </r>
  <r>
    <n v="18"/>
    <n v="0"/>
    <n v="108"/>
    <s v="3"/>
    <s v="67"/>
    <n v="67"/>
    <s v="1"/>
    <x v="0"/>
    <s v="3.72"/>
    <n v="3.72"/>
    <s v="2"/>
    <n v="1"/>
    <x v="0"/>
    <s v="v South Africa"/>
    <s v="Kolkata"/>
    <x v="1"/>
    <d v="2010-02-14T00:00:00"/>
    <x v="22"/>
    <s v="Test # 1952"/>
  </r>
  <r>
    <n v="25"/>
    <n v="0"/>
    <n v="150"/>
    <s v="5"/>
    <s v="84"/>
    <n v="84"/>
    <s v="2"/>
    <x v="3"/>
    <s v="3.36"/>
    <n v="3.36"/>
    <s v="3"/>
    <n v="3"/>
    <x v="0"/>
    <s v="v South Africa"/>
    <s v="Kolkata"/>
    <x v="1"/>
    <d v="2010-02-14T00:00:00"/>
    <x v="22"/>
    <s v="Test # 1952"/>
  </r>
  <r>
    <n v="28"/>
    <n v="0"/>
    <n v="168"/>
    <s v="5"/>
    <s v="145"/>
    <n v="145"/>
    <s v="3"/>
    <x v="4"/>
    <s v="5.17"/>
    <n v="5.17"/>
    <s v="1"/>
    <n v="1"/>
    <x v="0"/>
    <s v="v Sri Lanka"/>
    <s v="Galle"/>
    <x v="0"/>
    <d v="2010-07-18T00:00:00"/>
    <x v="23"/>
    <s v="Test # 1964"/>
  </r>
  <r>
    <n v="4"/>
    <n v="0"/>
    <n v="24"/>
    <s v="0"/>
    <s v="28"/>
    <n v="28"/>
    <s v="0"/>
    <x v="1"/>
    <s v="7.00"/>
    <n v="7"/>
    <s v="2"/>
    <n v="4"/>
    <x v="0"/>
    <s v="v Sri Lanka"/>
    <s v="Galle"/>
    <x v="0"/>
    <d v="2010-07-18T00:00:00"/>
    <x v="23"/>
    <s v="Test # 1964"/>
  </r>
  <r>
    <n v="23"/>
    <n v="0"/>
    <n v="138"/>
    <s v="5"/>
    <s v="102"/>
    <n v="102"/>
    <s v="1"/>
    <x v="0"/>
    <s v="4.43"/>
    <n v="4.43"/>
    <s v="2"/>
    <n v="1"/>
    <x v="0"/>
    <s v="v Sri Lanka"/>
    <s v="Colombo (SSC)"/>
    <x v="0"/>
    <d v="2010-07-26T00:00:00"/>
    <x v="24"/>
    <s v="Test # 1966"/>
  </r>
  <r>
    <n v="4"/>
    <n v="0"/>
    <n v="24"/>
    <s v="0"/>
    <s v="31"/>
    <n v="31"/>
    <s v="0"/>
    <x v="1"/>
    <s v="7.75"/>
    <n v="7.75"/>
    <s v="2"/>
    <n v="3"/>
    <x v="0"/>
    <s v="v Sri Lanka"/>
    <s v="Colombo (SSC)"/>
    <x v="0"/>
    <d v="2010-07-26T00:00:00"/>
    <x v="24"/>
    <s v="Test # 1966"/>
  </r>
  <r>
    <n v="23"/>
    <n v="0"/>
    <n v="138"/>
    <s v="6"/>
    <s v="72"/>
    <n v="72"/>
    <s v="3"/>
    <x v="4"/>
    <s v="3.13"/>
    <n v="3.13"/>
    <s v="2"/>
    <n v="1"/>
    <x v="0"/>
    <s v="v Sri Lanka"/>
    <s v="Colombo (PSS)"/>
    <x v="0"/>
    <d v="2010-08-03T00:00:00"/>
    <x v="25"/>
    <s v="Test # 1968"/>
  </r>
  <r>
    <n v="17"/>
    <n v="0"/>
    <n v="102"/>
    <s v="3"/>
    <s v="54"/>
    <n v="54"/>
    <s v="0"/>
    <x v="1"/>
    <s v="3.17"/>
    <n v="3.17"/>
    <s v="2"/>
    <n v="3"/>
    <x v="0"/>
    <s v="v Sri Lanka"/>
    <s v="Colombo (PSS)"/>
    <x v="0"/>
    <d v="2010-08-03T00:00:00"/>
    <x v="25"/>
    <s v="Test # 1968"/>
  </r>
  <r>
    <n v="11"/>
    <n v="4"/>
    <n v="70"/>
    <s v="1"/>
    <s v="71"/>
    <n v="71"/>
    <s v="0"/>
    <x v="1"/>
    <s v="6.08"/>
    <n v="6.08"/>
    <s v="2"/>
    <n v="1"/>
    <x v="0"/>
    <s v="v Australia"/>
    <s v="Mohali"/>
    <x v="1"/>
    <d v="2010-10-01T00:00:00"/>
    <x v="26"/>
    <s v="Test # 1972"/>
  </r>
  <r>
    <n v="9"/>
    <n v="0"/>
    <n v="54"/>
    <s v="2"/>
    <s v="34"/>
    <n v="34"/>
    <s v="3"/>
    <x v="4"/>
    <s v="3.77"/>
    <n v="3.77"/>
    <s v="2"/>
    <n v="3"/>
    <x v="0"/>
    <s v="v Australia"/>
    <s v="Mohali"/>
    <x v="1"/>
    <d v="2010-10-01T00:00:00"/>
    <x v="26"/>
    <s v="Test # 1972"/>
  </r>
  <r>
    <n v="18"/>
    <n v="0"/>
    <n v="108"/>
    <s v="4"/>
    <s v="43"/>
    <n v="43"/>
    <s v="4"/>
    <x v="5"/>
    <s v="2.38"/>
    <n v="2.38"/>
    <s v="2"/>
    <n v="1"/>
    <x v="0"/>
    <s v="v New Zealand"/>
    <s v="Nagpur"/>
    <x v="1"/>
    <d v="2010-11-20T00:00:00"/>
    <x v="27"/>
    <s v="Test # 1978"/>
  </r>
  <r>
    <n v="6"/>
    <n v="2"/>
    <n v="38"/>
    <s v="2"/>
    <s v="15"/>
    <n v="15"/>
    <s v="3"/>
    <x v="4"/>
    <s v="2.36"/>
    <n v="2.36"/>
    <s v="2"/>
    <n v="3"/>
    <x v="0"/>
    <s v="v New Zealand"/>
    <s v="Nagpur"/>
    <x v="1"/>
    <d v="2010-11-20T00:00:00"/>
    <x v="27"/>
    <s v="Test # 1978"/>
  </r>
  <r>
    <n v="27"/>
    <n v="1"/>
    <n v="163"/>
    <s v="2"/>
    <s v="120"/>
    <n v="120"/>
    <s v="2"/>
    <x v="3"/>
    <s v="4.41"/>
    <n v="4.41"/>
    <s v="2"/>
    <n v="2"/>
    <x v="0"/>
    <s v="v South Africa"/>
    <s v="Centurion"/>
    <x v="0"/>
    <d v="2010-12-16T00:00:00"/>
    <x v="28"/>
    <s v="Test # 1985"/>
  </r>
  <r>
    <n v="9"/>
    <n v="0"/>
    <n v="54"/>
    <s v="2"/>
    <s v="42"/>
    <n v="42"/>
    <s v="1"/>
    <x v="0"/>
    <s v="4.66"/>
    <n v="4.66"/>
    <s v="3"/>
    <n v="2"/>
    <x v="0"/>
    <s v="v South Africa"/>
    <s v="Durban"/>
    <x v="0"/>
    <d v="2010-12-26T00:00:00"/>
    <x v="29"/>
    <s v="Test # 1987"/>
  </r>
  <r>
    <n v="11"/>
    <n v="3"/>
    <n v="69"/>
    <s v="0"/>
    <s v="36"/>
    <n v="36"/>
    <s v="1"/>
    <x v="0"/>
    <s v="3.13"/>
    <n v="3.13"/>
    <s v="2"/>
    <n v="4"/>
    <x v="0"/>
    <s v="v South Africa"/>
    <s v="Durban"/>
    <x v="0"/>
    <d v="2010-12-26T00:00:00"/>
    <x v="29"/>
    <s v="Test # 1987"/>
  </r>
  <r>
    <n v="27"/>
    <n v="0"/>
    <n v="162"/>
    <s v="6"/>
    <s v="77"/>
    <n v="77"/>
    <s v="2"/>
    <x v="3"/>
    <s v="2.85"/>
    <n v="2.85"/>
    <s v="3"/>
    <n v="1"/>
    <x v="0"/>
    <s v="v South Africa"/>
    <s v="Cape Town"/>
    <x v="0"/>
    <d v="2011-01-02T00:00:00"/>
    <x v="30"/>
    <s v="Test # 1988"/>
  </r>
  <r>
    <n v="18"/>
    <n v="0"/>
    <n v="108"/>
    <s v="1"/>
    <s v="62"/>
    <n v="62"/>
    <s v="1"/>
    <x v="0"/>
    <s v="3.44"/>
    <n v="3.44"/>
    <s v="3"/>
    <n v="3"/>
    <x v="0"/>
    <s v="v South Africa"/>
    <s v="Cape Town"/>
    <x v="0"/>
    <d v="2011-01-02T00:00:00"/>
    <x v="30"/>
    <s v="Test # 1988"/>
  </r>
  <r>
    <n v="17"/>
    <n v="0"/>
    <n v="102"/>
    <s v="6"/>
    <s v="29"/>
    <n v="29"/>
    <s v="3"/>
    <x v="4"/>
    <s v="1.70"/>
    <n v="1.7"/>
    <s v="2"/>
    <n v="2"/>
    <x v="0"/>
    <s v="v West Indies"/>
    <s v="Kingston"/>
    <x v="0"/>
    <d v="2011-06-20T00:00:00"/>
    <x v="31"/>
    <s v="Test # 1997"/>
  </r>
  <r>
    <n v="17"/>
    <n v="0"/>
    <n v="102"/>
    <s v="3"/>
    <s v="81"/>
    <n v="81"/>
    <s v="3"/>
    <x v="4"/>
    <s v="4.76"/>
    <n v="4.76"/>
    <s v="2"/>
    <n v="4"/>
    <x v="0"/>
    <s v="v West Indies"/>
    <s v="Kingston"/>
    <x v="0"/>
    <d v="2011-06-20T00:00:00"/>
    <x v="31"/>
    <s v="Test # 1997"/>
  </r>
  <r>
    <n v="21"/>
    <n v="5"/>
    <n v="131"/>
    <s v="7"/>
    <s v="55"/>
    <n v="55"/>
    <s v="6"/>
    <x v="6"/>
    <s v="2.51"/>
    <n v="2.5099999999999998"/>
    <s v="2"/>
    <n v="2"/>
    <x v="0"/>
    <s v="v West Indies"/>
    <s v="Bridgetown"/>
    <x v="0"/>
    <d v="2011-06-28T00:00:00"/>
    <x v="32"/>
    <s v="Test # 1998"/>
  </r>
  <r>
    <n v="19"/>
    <n v="3"/>
    <n v="117"/>
    <s v="4"/>
    <s v="53"/>
    <n v="53"/>
    <s v="4"/>
    <x v="5"/>
    <s v="2.71"/>
    <n v="2.71"/>
    <s v="2"/>
    <n v="4"/>
    <x v="0"/>
    <s v="v West Indies"/>
    <s v="Bridgetown"/>
    <x v="0"/>
    <d v="2011-06-28T00:00:00"/>
    <x v="32"/>
    <s v="Test # 1998"/>
  </r>
  <r>
    <n v="21"/>
    <n v="3"/>
    <n v="129"/>
    <s v="4"/>
    <s v="77"/>
    <n v="77"/>
    <s v="5"/>
    <x v="2"/>
    <s v="3.58"/>
    <n v="3.58"/>
    <s v="2"/>
    <n v="1"/>
    <x v="0"/>
    <s v="v West Indies"/>
    <s v="Roseau"/>
    <x v="0"/>
    <d v="2011-07-06T00:00:00"/>
    <x v="33"/>
    <s v="Test # 1999"/>
  </r>
  <r>
    <n v="27"/>
    <n v="0"/>
    <n v="162"/>
    <s v="5"/>
    <s v="76"/>
    <n v="76"/>
    <s v="1"/>
    <x v="0"/>
    <s v="2.81"/>
    <n v="2.81"/>
    <s v="2"/>
    <n v="3"/>
    <x v="0"/>
    <s v="v West Indies"/>
    <s v="Roseau"/>
    <x v="0"/>
    <d v="2011-07-06T00:00:00"/>
    <x v="33"/>
    <s v="Test # 1999"/>
  </r>
  <r>
    <n v="32"/>
    <n v="0"/>
    <n v="192"/>
    <s v="5"/>
    <s v="128"/>
    <n v="128"/>
    <s v="0"/>
    <x v="1"/>
    <s v="4.00"/>
    <n v="4"/>
    <s v="3"/>
    <n v="1"/>
    <x v="0"/>
    <s v="v England"/>
    <s v="Lord's"/>
    <x v="0"/>
    <d v="2011-07-21T00:00:00"/>
    <x v="34"/>
    <s v="Test # 2000"/>
  </r>
  <r>
    <n v="22"/>
    <n v="0"/>
    <n v="132"/>
    <s v="6"/>
    <s v="59"/>
    <n v="59"/>
    <s v="4"/>
    <x v="5"/>
    <s v="2.68"/>
    <n v="2.68"/>
    <s v="2"/>
    <n v="3"/>
    <x v="0"/>
    <s v="v England"/>
    <s v="Lord's"/>
    <x v="0"/>
    <d v="2011-07-21T00:00:00"/>
    <x v="34"/>
    <s v="Test # 2000"/>
  </r>
  <r>
    <n v="22"/>
    <n v="0"/>
    <n v="132"/>
    <s v="4"/>
    <s v="66"/>
    <n v="66"/>
    <s v="3"/>
    <x v="4"/>
    <s v="3.00"/>
    <n v="3"/>
    <s v="2"/>
    <n v="1"/>
    <x v="0"/>
    <s v="v England"/>
    <s v="Nottingham"/>
    <x v="0"/>
    <d v="2011-07-29T00:00:00"/>
    <x v="35"/>
    <s v="Test # 2001"/>
  </r>
  <r>
    <n v="29"/>
    <n v="2"/>
    <n v="176"/>
    <s v="4"/>
    <s v="131"/>
    <n v="131"/>
    <s v="2"/>
    <x v="3"/>
    <s v="4.46"/>
    <n v="4.46"/>
    <s v="2"/>
    <n v="3"/>
    <x v="0"/>
    <s v="v England"/>
    <s v="Nottingham"/>
    <x v="0"/>
    <d v="2011-07-29T00:00:00"/>
    <x v="35"/>
    <s v="Test # 2001"/>
  </r>
  <r>
    <n v="37"/>
    <n v="1"/>
    <n v="223"/>
    <s v="7"/>
    <s v="159"/>
    <n v="159"/>
    <s v="1"/>
    <x v="0"/>
    <s v="4.27"/>
    <n v="4.2699999999999996"/>
    <s v="3"/>
    <n v="2"/>
    <x v="0"/>
    <s v="v England"/>
    <s v="Birmingham"/>
    <x v="0"/>
    <d v="2011-08-10T00:00:00"/>
    <x v="36"/>
    <s v="Test # 2003"/>
  </r>
  <r>
    <n v="31"/>
    <n v="0"/>
    <n v="186"/>
    <s v="7"/>
    <s v="97"/>
    <n v="97"/>
    <s v="1"/>
    <x v="0"/>
    <s v="3.12"/>
    <n v="3.12"/>
    <s v="2"/>
    <n v="1"/>
    <x v="0"/>
    <s v="v England"/>
    <s v="The Oval"/>
    <x v="0"/>
    <d v="2011-08-18T00:00:00"/>
    <x v="37"/>
    <s v="Test # 2004"/>
  </r>
  <r>
    <n v="25"/>
    <n v="0"/>
    <n v="150"/>
    <s v="5"/>
    <s v="80"/>
    <n v="80"/>
    <s v="1"/>
    <x v="0"/>
    <s v="3.20"/>
    <n v="3.2"/>
    <s v="1"/>
    <n v="1"/>
    <x v="0"/>
    <s v="v West Indies"/>
    <s v="Delhi"/>
    <x v="1"/>
    <d v="2011-11-06T00:00:00"/>
    <x v="38"/>
    <s v="Test # 2015"/>
  </r>
  <r>
    <n v="14"/>
    <n v="0"/>
    <n v="84"/>
    <s v="2"/>
    <s v="49"/>
    <n v="49"/>
    <s v="1"/>
    <x v="0"/>
    <s v="3.50"/>
    <n v="3.5"/>
    <s v="4"/>
    <n v="3"/>
    <x v="0"/>
    <s v="v West Indies"/>
    <s v="Delhi"/>
    <x v="1"/>
    <d v="2011-11-06T00:00:00"/>
    <x v="38"/>
    <s v="Test # 2015"/>
  </r>
  <r>
    <n v="19"/>
    <m/>
    <n v="114"/>
    <n v="5"/>
    <n v="52"/>
    <n v="52"/>
    <n v="0"/>
    <x v="1"/>
    <n v="2.73"/>
    <n v="2.73"/>
    <n v="2"/>
    <n v="1"/>
    <x v="1"/>
    <s v="v West Indies"/>
    <s v="Delhi"/>
    <x v="1"/>
    <d v="2011-11-06T00:00:00"/>
    <x v="38"/>
    <s v="Test # 2015"/>
  </r>
  <r>
    <n v="7"/>
    <m/>
    <n v="42"/>
    <n v="0"/>
    <n v="36"/>
    <n v="36"/>
    <n v="2"/>
    <x v="3"/>
    <n v="5.14"/>
    <n v="5.14"/>
    <n v="5"/>
    <n v="3"/>
    <x v="1"/>
    <s v="v West Indies"/>
    <s v="Delhi"/>
    <x v="1"/>
    <d v="2011-11-06T00:00:00"/>
    <x v="38"/>
    <s v="Test # 2015"/>
  </r>
  <r>
    <n v="5"/>
    <n v="0"/>
    <n v="30"/>
    <s v="2"/>
    <s v="14"/>
    <n v="14"/>
    <s v="0"/>
    <x v="1"/>
    <s v="2.80"/>
    <n v="2.8"/>
    <s v="4"/>
    <n v="2"/>
    <x v="0"/>
    <s v="v West Indies"/>
    <s v="Kolkata"/>
    <x v="1"/>
    <d v="2011-11-14T00:00:00"/>
    <x v="39"/>
    <s v="Test # 2017"/>
  </r>
  <r>
    <n v="25"/>
    <n v="0"/>
    <n v="150"/>
    <s v="4"/>
    <s v="95"/>
    <n v="95"/>
    <s v="2"/>
    <x v="3"/>
    <s v="3.80"/>
    <n v="3.8"/>
    <s v="2"/>
    <n v="3"/>
    <x v="0"/>
    <s v="v West Indies"/>
    <s v="Kolkata"/>
    <x v="1"/>
    <d v="2011-11-14T00:00:00"/>
    <x v="39"/>
    <s v="Test # 2017"/>
  </r>
  <r>
    <n v="7"/>
    <m/>
    <n v="42"/>
    <n v="1"/>
    <n v="23"/>
    <n v="23"/>
    <n v="3"/>
    <x v="4"/>
    <n v="3.28"/>
    <n v="3.28"/>
    <n v="2"/>
    <n v="2"/>
    <x v="1"/>
    <s v="v West Indies"/>
    <s v="Kolkata"/>
    <x v="1"/>
    <d v="2011-11-14T00:00:00"/>
    <x v="39"/>
    <s v="Test # 2017"/>
  </r>
  <r>
    <n v="17"/>
    <n v="3"/>
    <n v="105"/>
    <n v="1"/>
    <n v="80"/>
    <n v="80"/>
    <n v="4"/>
    <x v="5"/>
    <n v="4.57"/>
    <n v="4.57"/>
    <n v="1"/>
    <n v="3"/>
    <x v="1"/>
    <s v="v West Indies"/>
    <s v="Kolkata"/>
    <x v="1"/>
    <d v="2011-11-14T00:00:00"/>
    <x v="39"/>
    <s v="Test # 2017"/>
  </r>
  <r>
    <n v="32"/>
    <n v="0"/>
    <n v="192"/>
    <s v="9"/>
    <s v="84"/>
    <n v="84"/>
    <s v="1"/>
    <x v="0"/>
    <s v="2.62"/>
    <n v="2.62"/>
    <s v="1"/>
    <n v="1"/>
    <x v="0"/>
    <s v="v West Indies"/>
    <s v="Wankhede"/>
    <x v="1"/>
    <d v="2011-11-22T00:00:00"/>
    <x v="40"/>
    <s v="Test # 2019"/>
  </r>
  <r>
    <n v="8"/>
    <n v="0"/>
    <n v="48"/>
    <s v="2"/>
    <s v="15"/>
    <n v="15"/>
    <s v="0"/>
    <x v="1"/>
    <s v="1.87"/>
    <n v="1.87"/>
    <s v="2"/>
    <n v="3"/>
    <x v="0"/>
    <s v="v West Indies"/>
    <s v="Wankhede"/>
    <x v="1"/>
    <d v="2011-11-22T00:00:00"/>
    <x v="40"/>
    <s v="Test # 2019"/>
  </r>
  <r>
    <n v="24"/>
    <n v="0"/>
    <n v="144"/>
    <s v="7"/>
    <s v="48"/>
    <n v="48"/>
    <s v="0"/>
    <x v="1"/>
    <s v="2.00"/>
    <n v="2"/>
    <s v="2"/>
    <n v="1"/>
    <x v="0"/>
    <s v="v Australia"/>
    <s v="Melbourne"/>
    <x v="0"/>
    <d v="2011-12-26T00:00:00"/>
    <x v="41"/>
    <s v="Test # 2025"/>
  </r>
  <r>
    <n v="12"/>
    <n v="3"/>
    <n v="75"/>
    <s v="0"/>
    <s v="43"/>
    <n v="43"/>
    <s v="2"/>
    <x v="3"/>
    <s v="3.44"/>
    <n v="3.44"/>
    <s v="3"/>
    <n v="3"/>
    <x v="0"/>
    <s v="v Australia"/>
    <s v="Melbourne"/>
    <x v="0"/>
    <d v="2011-12-26T00:00:00"/>
    <x v="41"/>
    <s v="Test # 2025"/>
  </r>
  <r>
    <n v="26"/>
    <m/>
    <n v="156"/>
    <n v="5"/>
    <n v="106"/>
    <n v="106"/>
    <n v="3"/>
    <x v="4"/>
    <n v="4.07"/>
    <n v="4.07"/>
    <n v="3"/>
    <n v="1"/>
    <x v="1"/>
    <s v="v Australia"/>
    <s v="Melbourne"/>
    <x v="0"/>
    <d v="2011-12-26T00:00:00"/>
    <x v="41"/>
    <s v="Test # 2025"/>
  </r>
  <r>
    <n v="20"/>
    <m/>
    <n v="120"/>
    <n v="4"/>
    <n v="70"/>
    <n v="70"/>
    <n v="4"/>
    <x v="5"/>
    <n v="3.5"/>
    <n v="3.5"/>
    <n v="2"/>
    <n v="3"/>
    <x v="1"/>
    <s v="v Australia"/>
    <s v="Melbourne"/>
    <x v="0"/>
    <d v="2011-12-26T00:00:00"/>
    <x v="41"/>
    <s v="Test # 2025"/>
  </r>
  <r>
    <n v="33"/>
    <n v="0"/>
    <n v="198"/>
    <s v="2"/>
    <s v="144"/>
    <n v="144"/>
    <s v="1"/>
    <x v="0"/>
    <s v="4.36"/>
    <n v="4.3600000000000003"/>
    <s v="3"/>
    <n v="2"/>
    <x v="0"/>
    <s v="v Australia"/>
    <s v="Sydney"/>
    <x v="0"/>
    <d v="2012-01-03T00:00:00"/>
    <x v="42"/>
    <s v="Test # 2027"/>
  </r>
  <r>
    <n v="24"/>
    <m/>
    <n v="144"/>
    <n v="2"/>
    <n v="123"/>
    <n v="123"/>
    <n v="0"/>
    <x v="1"/>
    <n v="5.12"/>
    <n v="5.12"/>
    <n v="2"/>
    <n v="2"/>
    <x v="1"/>
    <s v="v Australia"/>
    <s v="Sydney"/>
    <x v="0"/>
    <d v="2012-01-03T00:00:00"/>
    <x v="42"/>
    <s v="Test # 2027"/>
  </r>
  <r>
    <n v="18"/>
    <n v="0"/>
    <n v="108"/>
    <s v="0"/>
    <s v="89"/>
    <n v="89"/>
    <s v="1"/>
    <x v="0"/>
    <s v="4.94"/>
    <n v="4.9400000000000004"/>
    <s v="4"/>
    <n v="2"/>
    <x v="0"/>
    <s v="v Australia"/>
    <s v="Perth"/>
    <x v="0"/>
    <d v="2012-01-13T00:00:00"/>
    <x v="43"/>
    <s v="Test # 2029"/>
  </r>
  <r>
    <n v="17"/>
    <m/>
    <n v="102"/>
    <n v="2"/>
    <n v="93"/>
    <n v="93"/>
    <n v="5"/>
    <x v="2"/>
    <n v="5.47"/>
    <n v="5.47"/>
    <n v="2"/>
    <n v="2"/>
    <x v="1"/>
    <s v="v Australia"/>
    <s v="Perth"/>
    <x v="0"/>
    <d v="2012-01-13T00:00:00"/>
    <x v="43"/>
    <s v="Test # 2029"/>
  </r>
  <r>
    <n v="30"/>
    <n v="0"/>
    <n v="180"/>
    <s v="6"/>
    <s v="100"/>
    <n v="100"/>
    <s v="0"/>
    <x v="1"/>
    <s v="3.33"/>
    <n v="3.33"/>
    <s v="4"/>
    <n v="1"/>
    <x v="0"/>
    <s v="v Australia"/>
    <s v="Adelaide"/>
    <x v="0"/>
    <d v="2012-01-24T00:00:00"/>
    <x v="44"/>
    <s v="Test # 2031"/>
  </r>
  <r>
    <n v="8"/>
    <n v="0"/>
    <n v="48"/>
    <s v="0"/>
    <s v="27"/>
    <n v="27"/>
    <s v="1"/>
    <x v="0"/>
    <s v="3.37"/>
    <n v="3.37"/>
    <s v="3"/>
    <n v="3"/>
    <x v="0"/>
    <s v="v Australia"/>
    <s v="Adelaide"/>
    <x v="0"/>
    <d v="2012-01-24T00:00:00"/>
    <x v="44"/>
    <s v="Test # 2031"/>
  </r>
  <r>
    <n v="26"/>
    <m/>
    <n v="156"/>
    <n v="1"/>
    <n v="136"/>
    <n v="136"/>
    <n v="1"/>
    <x v="0"/>
    <n v="5.23"/>
    <n v="5.23"/>
    <n v="2"/>
    <n v="1"/>
    <x v="1"/>
    <s v="v Australia"/>
    <s v="Adelaide"/>
    <x v="0"/>
    <d v="2012-01-24T00:00:00"/>
    <x v="44"/>
    <s v="Test # 2031"/>
  </r>
  <r>
    <n v="5"/>
    <m/>
    <n v="30"/>
    <n v="0"/>
    <n v="23"/>
    <n v="23"/>
    <n v="1"/>
    <x v="0"/>
    <n v="4.5999999999999996"/>
    <n v="4.5999999999999996"/>
    <n v="4"/>
    <n v="3"/>
    <x v="1"/>
    <s v="v Australia"/>
    <s v="Adelaide"/>
    <x v="0"/>
    <d v="2012-01-24T00:00:00"/>
    <x v="44"/>
    <s v="Test # 2031"/>
  </r>
  <r>
    <n v="8"/>
    <m/>
    <n v="48"/>
    <n v="0"/>
    <n v="24"/>
    <n v="24"/>
    <n v="1"/>
    <x v="0"/>
    <n v="3"/>
    <n v="3"/>
    <n v="2"/>
    <n v="2"/>
    <x v="1"/>
    <s v="v New Zealand"/>
    <s v="Hyderabad (Deccan)"/>
    <x v="1"/>
    <d v="2012-08-23T00:00:00"/>
    <x v="45"/>
    <s v="Test # 2054"/>
  </r>
  <r>
    <n v="10"/>
    <m/>
    <n v="60"/>
    <n v="1"/>
    <n v="32"/>
    <n v="32"/>
    <n v="1"/>
    <x v="0"/>
    <n v="3.2"/>
    <n v="3.2"/>
    <n v="3"/>
    <n v="3"/>
    <x v="1"/>
    <s v="v New Zealand"/>
    <s v="Hyderabad (Deccan)"/>
    <x v="1"/>
    <d v="2012-08-23T00:00:00"/>
    <x v="45"/>
    <s v="Test # 2054"/>
  </r>
  <r>
    <n v="16"/>
    <m/>
    <n v="96"/>
    <n v="1"/>
    <n v="90"/>
    <n v="90"/>
    <n v="1"/>
    <x v="0"/>
    <n v="5.62"/>
    <n v="5.62"/>
    <n v="3"/>
    <n v="1"/>
    <x v="1"/>
    <s v="v New Zealand"/>
    <s v="Bengaluru"/>
    <x v="1"/>
    <d v="2012-08-31T00:00:00"/>
    <x v="46"/>
    <s v="Test # 2055"/>
  </r>
  <r>
    <n v="15"/>
    <m/>
    <n v="90"/>
    <n v="0"/>
    <n v="68"/>
    <n v="68"/>
    <n v="2"/>
    <x v="3"/>
    <n v="4.53"/>
    <n v="4.53"/>
    <n v="2"/>
    <n v="3"/>
    <x v="1"/>
    <s v="v New Zealand"/>
    <s v="Bengaluru"/>
    <x v="1"/>
    <d v="2012-08-31T00:00:00"/>
    <x v="46"/>
    <s v="Test # 2055"/>
  </r>
  <r>
    <n v="7"/>
    <m/>
    <n v="42"/>
    <n v="2"/>
    <n v="14"/>
    <n v="14"/>
    <n v="1"/>
    <x v="0"/>
    <n v="2"/>
    <n v="2"/>
    <n v="5"/>
    <n v="2"/>
    <x v="1"/>
    <s v="v England"/>
    <s v="Ahmedabad"/>
    <x v="1"/>
    <d v="2012-11-15T00:00:00"/>
    <x v="47"/>
    <s v="Test # 2058"/>
  </r>
  <r>
    <n v="23"/>
    <m/>
    <n v="138"/>
    <n v="2"/>
    <n v="70"/>
    <n v="70"/>
    <n v="3"/>
    <x v="4"/>
    <n v="3.04"/>
    <n v="3.04"/>
    <n v="1"/>
    <n v="3"/>
    <x v="1"/>
    <s v="v England"/>
    <s v="Ahmedabad"/>
    <x v="1"/>
    <d v="2012-11-15T00:00:00"/>
    <x v="47"/>
    <s v="Test # 2058"/>
  </r>
  <r>
    <n v="29"/>
    <n v="0"/>
    <n v="174"/>
    <s v="8"/>
    <s v="78"/>
    <n v="78"/>
    <s v="1"/>
    <x v="0"/>
    <s v="2.68"/>
    <n v="2.68"/>
    <s v="2"/>
    <n v="2"/>
    <x v="0"/>
    <s v="v England"/>
    <s v="Kolkata"/>
    <x v="1"/>
    <d v="2012-12-05T00:00:00"/>
    <x v="48"/>
    <s v="Test # 2065"/>
  </r>
  <r>
    <n v="28"/>
    <n v="0"/>
    <n v="168"/>
    <s v="9"/>
    <s v="49"/>
    <n v="49"/>
    <s v="3"/>
    <x v="4"/>
    <s v="1.75"/>
    <n v="1.75"/>
    <s v="1"/>
    <n v="1"/>
    <x v="0"/>
    <s v="v England"/>
    <s v="Nagpur"/>
    <x v="1"/>
    <d v="2012-12-13T00:00:00"/>
    <x v="49"/>
    <s v="Test # 2066"/>
  </r>
  <r>
    <n v="15"/>
    <n v="0"/>
    <n v="90"/>
    <s v="3"/>
    <s v="42"/>
    <n v="42"/>
    <s v="0"/>
    <x v="1"/>
    <s v="2.80"/>
    <n v="2.8"/>
    <s v="1"/>
    <n v="3"/>
    <x v="0"/>
    <s v="v England"/>
    <s v="Nagpur"/>
    <x v="1"/>
    <d v="2012-12-13T00:00:00"/>
    <x v="49"/>
    <s v="Test # 2066"/>
  </r>
  <r>
    <n v="17"/>
    <n v="0"/>
    <n v="102"/>
    <s v="3"/>
    <s v="59"/>
    <n v="59"/>
    <s v="0"/>
    <x v="1"/>
    <s v="3.47"/>
    <n v="3.47"/>
    <s v="2"/>
    <n v="1"/>
    <x v="0"/>
    <s v="v Australia"/>
    <s v="Chennai"/>
    <x v="1"/>
    <d v="2013-02-22T00:00:00"/>
    <x v="50"/>
    <s v="Test # 2074"/>
  </r>
  <r>
    <n v="3"/>
    <n v="0"/>
    <n v="18"/>
    <s v="1"/>
    <s v="2"/>
    <n v="2"/>
    <s v="0"/>
    <x v="1"/>
    <s v="0.66"/>
    <n v="0.66"/>
    <s v="4"/>
    <n v="3"/>
    <x v="0"/>
    <s v="v Australia"/>
    <s v="Chennai"/>
    <x v="1"/>
    <d v="2013-02-22T00:00:00"/>
    <x v="50"/>
    <s v="Test # 2074"/>
  </r>
  <r>
    <n v="17"/>
    <n v="0"/>
    <n v="102"/>
    <s v="5"/>
    <s v="45"/>
    <n v="45"/>
    <s v="0"/>
    <x v="1"/>
    <s v="2.64"/>
    <n v="2.64"/>
    <s v="2"/>
    <n v="1"/>
    <x v="0"/>
    <s v="v Australia"/>
    <s v="Hyderabad (Deccan)"/>
    <x v="1"/>
    <d v="2013-03-02T00:00:00"/>
    <x v="51"/>
    <s v="Test # 2076"/>
  </r>
  <r>
    <n v="5"/>
    <n v="0"/>
    <n v="30"/>
    <s v="2"/>
    <s v="5"/>
    <n v="5"/>
    <s v="1"/>
    <x v="0"/>
    <s v="1.00"/>
    <n v="1"/>
    <s v="5"/>
    <n v="3"/>
    <x v="0"/>
    <s v="v Australia"/>
    <s v="Hyderabad (Deccan)"/>
    <x v="1"/>
    <d v="2013-03-02T00:00:00"/>
    <x v="51"/>
    <s v="Test # 2076"/>
  </r>
  <r>
    <n v="30"/>
    <n v="0"/>
    <n v="180"/>
    <s v="8"/>
    <s v="72"/>
    <n v="72"/>
    <s v="3"/>
    <x v="4"/>
    <s v="2.40"/>
    <n v="2.4"/>
    <s v="2"/>
    <n v="1"/>
    <x v="0"/>
    <s v="v Australia"/>
    <s v="Mohali"/>
    <x v="1"/>
    <d v="2013-03-14T00:00:00"/>
    <x v="52"/>
    <s v="Test # 2081"/>
  </r>
  <r>
    <n v="9"/>
    <n v="0"/>
    <n v="54"/>
    <s v="1"/>
    <s v="34"/>
    <n v="34"/>
    <s v="0"/>
    <x v="1"/>
    <s v="3.77"/>
    <n v="3.77"/>
    <s v="2"/>
    <n v="3"/>
    <x v="0"/>
    <s v="v Australia"/>
    <s v="Mohali"/>
    <x v="1"/>
    <d v="2013-03-14T00:00:00"/>
    <x v="52"/>
    <s v="Test # 2081"/>
  </r>
  <r>
    <n v="14"/>
    <n v="0"/>
    <n v="84"/>
    <s v="3"/>
    <s v="35"/>
    <n v="35"/>
    <s v="2"/>
    <x v="3"/>
    <s v="2.50"/>
    <n v="2.5"/>
    <s v="2"/>
    <n v="1"/>
    <x v="0"/>
    <s v="v Australia"/>
    <s v="Delhi"/>
    <x v="1"/>
    <d v="2013-03-22T00:00:00"/>
    <x v="53"/>
    <s v="Test # 2085"/>
  </r>
  <r>
    <n v="2"/>
    <n v="0"/>
    <n v="12"/>
    <s v="0"/>
    <s v="13"/>
    <n v="13"/>
    <s v="1"/>
    <x v="0"/>
    <s v="6.50"/>
    <n v="6.5"/>
    <s v="5"/>
    <n v="3"/>
    <x v="0"/>
    <s v="v Australia"/>
    <s v="Delhi"/>
    <x v="1"/>
    <d v="2013-03-22T00:00:00"/>
    <x v="53"/>
    <s v="Test # 2085"/>
  </r>
  <r>
    <n v="17"/>
    <n v="0"/>
    <n v="102"/>
    <s v="2"/>
    <s v="71"/>
    <n v="71"/>
    <s v="4"/>
    <x v="5"/>
    <s v="4.17"/>
    <n v="4.17"/>
    <s v="2"/>
    <n v="1"/>
    <x v="2"/>
    <s v="v West Indies"/>
    <s v="Kolkata"/>
    <x v="1"/>
    <d v="2013-11-06T00:00:00"/>
    <x v="54"/>
    <s v="Test # 2101"/>
  </r>
  <r>
    <n v="13"/>
    <n v="1"/>
    <n v="79"/>
    <s v="0"/>
    <s v="47"/>
    <n v="47"/>
    <s v="5"/>
    <x v="2"/>
    <s v="3.56"/>
    <n v="3.56"/>
    <s v="2"/>
    <n v="3"/>
    <x v="2"/>
    <s v="v West Indies"/>
    <s v="Kolkata"/>
    <x v="1"/>
    <d v="2013-11-06T00:00:00"/>
    <x v="54"/>
    <s v="Test # 2101"/>
  </r>
  <r>
    <n v="12"/>
    <n v="0"/>
    <n v="72"/>
    <s v="2"/>
    <s v="36"/>
    <n v="36"/>
    <s v="1"/>
    <x v="0"/>
    <s v="3.00"/>
    <n v="3"/>
    <s v="2"/>
    <n v="1"/>
    <x v="2"/>
    <s v="v West Indies"/>
    <s v="Wankhede"/>
    <x v="1"/>
    <d v="2013-11-14T00:00:00"/>
    <x v="55"/>
    <s v="Test # 2102"/>
  </r>
  <r>
    <n v="7"/>
    <n v="0"/>
    <n v="42"/>
    <s v="0"/>
    <s v="28"/>
    <n v="28"/>
    <s v="1"/>
    <x v="0"/>
    <s v="4.00"/>
    <n v="4"/>
    <s v="2"/>
    <n v="3"/>
    <x v="2"/>
    <s v="v West Indies"/>
    <s v="Wankhede"/>
    <x v="1"/>
    <d v="2013-11-14T00:00:00"/>
    <x v="55"/>
    <s v="Test # 2102"/>
  </r>
  <r>
    <n v="25"/>
    <n v="0"/>
    <n v="150"/>
    <s v="5"/>
    <s v="79"/>
    <n v="79"/>
    <s v="4"/>
    <x v="5"/>
    <s v="3.16"/>
    <n v="3.16"/>
    <s v="3"/>
    <n v="2"/>
    <x v="0"/>
    <s v="v South Africa"/>
    <s v="Johannesburg"/>
    <x v="0"/>
    <d v="2013-12-18T00:00:00"/>
    <x v="56"/>
    <s v="Test # 2108"/>
  </r>
  <r>
    <n v="29"/>
    <n v="0"/>
    <n v="174"/>
    <s v="4"/>
    <s v="91"/>
    <n v="91"/>
    <s v="1"/>
    <x v="0"/>
    <s v="3.13"/>
    <n v="3.13"/>
    <s v="2"/>
    <n v="4"/>
    <x v="0"/>
    <s v="v South Africa"/>
    <s v="Johannesburg"/>
    <x v="0"/>
    <d v="2013-12-18T00:00:00"/>
    <x v="56"/>
    <s v="Test # 2108"/>
  </r>
  <r>
    <n v="18"/>
    <n v="0"/>
    <n v="108"/>
    <s v="3"/>
    <s v="48"/>
    <n v="48"/>
    <s v="2"/>
    <x v="3"/>
    <s v="2.66"/>
    <n v="2.66"/>
    <s v="2"/>
    <n v="2"/>
    <x v="2"/>
    <s v="v South Africa"/>
    <s v="Johannesburg"/>
    <x v="0"/>
    <d v="2013-12-18T00:00:00"/>
    <x v="56"/>
    <s v="Test # 2108"/>
  </r>
  <r>
    <n v="28"/>
    <n v="0"/>
    <n v="168"/>
    <s v="5"/>
    <s v="107"/>
    <n v="107"/>
    <s v="3"/>
    <x v="4"/>
    <s v="3.82"/>
    <n v="3.82"/>
    <s v="3"/>
    <n v="4"/>
    <x v="2"/>
    <s v="v South Africa"/>
    <s v="Johannesburg"/>
    <x v="0"/>
    <d v="2013-12-18T00:00:00"/>
    <x v="56"/>
    <s v="Test # 2108"/>
  </r>
  <r>
    <n v="31"/>
    <n v="0"/>
    <n v="186"/>
    <s v="7"/>
    <s v="114"/>
    <n v="114"/>
    <s v="0"/>
    <x v="1"/>
    <s v="3.67"/>
    <n v="3.67"/>
    <s v="3"/>
    <n v="2"/>
    <x v="0"/>
    <s v="v South Africa"/>
    <s v="Durban"/>
    <x v="0"/>
    <d v="2013-12-26T00:00:00"/>
    <x v="57"/>
    <s v="Test # 2111"/>
  </r>
  <r>
    <n v="5"/>
    <n v="0"/>
    <n v="30"/>
    <s v="1"/>
    <s v="29"/>
    <n v="29"/>
    <s v="0"/>
    <x v="1"/>
    <s v="5.80"/>
    <n v="5.8"/>
    <s v="2"/>
    <n v="4"/>
    <x v="0"/>
    <s v="v South Africa"/>
    <s v="Durban"/>
    <x v="0"/>
    <d v="2013-12-26T00:00:00"/>
    <x v="57"/>
    <s v="Test # 2111"/>
  </r>
  <r>
    <n v="27"/>
    <n v="0"/>
    <n v="162"/>
    <s v="2"/>
    <s v="104"/>
    <n v="104"/>
    <s v="1"/>
    <x v="0"/>
    <s v="3.85"/>
    <n v="3.85"/>
    <s v="2"/>
    <n v="2"/>
    <x v="2"/>
    <s v="v South Africa"/>
    <s v="Durban"/>
    <x v="0"/>
    <d v="2013-12-26T00:00:00"/>
    <x v="57"/>
    <s v="Test # 2111"/>
  </r>
  <r>
    <n v="2"/>
    <n v="0"/>
    <n v="12"/>
    <s v="1"/>
    <s v="4"/>
    <n v="4"/>
    <s v="0"/>
    <x v="1"/>
    <s v="2.00"/>
    <n v="2"/>
    <s v="1"/>
    <n v="4"/>
    <x v="2"/>
    <s v="v South Africa"/>
    <s v="Durban"/>
    <x v="0"/>
    <d v="2013-12-26T00:00:00"/>
    <x v="57"/>
    <s v="Test # 2111"/>
  </r>
  <r>
    <n v="33"/>
    <n v="4"/>
    <n v="202"/>
    <s v="4"/>
    <s v="134"/>
    <n v="134"/>
    <s v="6"/>
    <x v="6"/>
    <s v="3.98"/>
    <n v="3.98"/>
    <s v="3"/>
    <n v="1"/>
    <x v="0"/>
    <s v="v New Zealand"/>
    <s v="Auckland"/>
    <x v="0"/>
    <d v="2014-02-06T00:00:00"/>
    <x v="58"/>
    <s v="Test # 2118"/>
  </r>
  <r>
    <n v="10"/>
    <n v="2"/>
    <n v="62"/>
    <s v="3"/>
    <s v="28"/>
    <n v="28"/>
    <s v="3"/>
    <x v="4"/>
    <s v="2.70"/>
    <n v="2.7"/>
    <s v="3"/>
    <n v="3"/>
    <x v="0"/>
    <s v="v New Zealand"/>
    <s v="Auckland"/>
    <x v="0"/>
    <d v="2014-02-06T00:00:00"/>
    <x v="58"/>
    <s v="Test # 2118"/>
  </r>
  <r>
    <n v="28"/>
    <n v="0"/>
    <n v="168"/>
    <s v="6"/>
    <s v="95"/>
    <n v="95"/>
    <s v="1"/>
    <x v="0"/>
    <s v="3.39"/>
    <n v="3.39"/>
    <s v="1"/>
    <n v="1"/>
    <x v="2"/>
    <s v="v New Zealand"/>
    <s v="Auckland"/>
    <x v="0"/>
    <d v="2014-02-06T00:00:00"/>
    <x v="58"/>
    <s v="Test # 2118"/>
  </r>
  <r>
    <n v="12"/>
    <n v="0"/>
    <n v="72"/>
    <s v="1"/>
    <s v="37"/>
    <n v="37"/>
    <s v="3"/>
    <x v="4"/>
    <s v="3.08"/>
    <n v="3.08"/>
    <s v="1"/>
    <n v="3"/>
    <x v="2"/>
    <s v="v New Zealand"/>
    <s v="Auckland"/>
    <x v="0"/>
    <d v="2014-02-06T00:00:00"/>
    <x v="58"/>
    <s v="Test # 2118"/>
  </r>
  <r>
    <n v="17"/>
    <n v="0"/>
    <n v="102"/>
    <s v="3"/>
    <s v="51"/>
    <n v="51"/>
    <s v="6"/>
    <x v="6"/>
    <s v="3.00"/>
    <n v="3"/>
    <s v="3"/>
    <n v="1"/>
    <x v="0"/>
    <s v="v New Zealand"/>
    <s v="Wellington"/>
    <x v="0"/>
    <d v="2014-02-14T00:00:00"/>
    <x v="59"/>
    <s v="Test # 2120"/>
  </r>
  <r>
    <n v="45"/>
    <n v="0"/>
    <n v="270"/>
    <s v="4"/>
    <s v="164"/>
    <n v="164"/>
    <s v="0"/>
    <x v="1"/>
    <s v="3.64"/>
    <n v="3.64"/>
    <s v="1"/>
    <n v="3"/>
    <x v="0"/>
    <s v="v New Zealand"/>
    <s v="Wellington"/>
    <x v="0"/>
    <d v="2014-02-14T00:00:00"/>
    <x v="59"/>
    <s v="Test # 2120"/>
  </r>
  <r>
    <n v="16"/>
    <n v="5"/>
    <n v="101"/>
    <s v="4"/>
    <s v="70"/>
    <n v="70"/>
    <s v="4"/>
    <x v="5"/>
    <s v="4.15"/>
    <n v="4.1500000000000004"/>
    <s v="2"/>
    <n v="1"/>
    <x v="2"/>
    <s v="v New Zealand"/>
    <s v="Wellington"/>
    <x v="0"/>
    <d v="2014-02-14T00:00:00"/>
    <x v="59"/>
    <s v="Test # 2120"/>
  </r>
  <r>
    <n v="43"/>
    <n v="0"/>
    <n v="258"/>
    <s v="6"/>
    <s v="149"/>
    <n v="149"/>
    <s v="2"/>
    <x v="3"/>
    <s v="3.46"/>
    <n v="3.46"/>
    <s v="3"/>
    <n v="3"/>
    <x v="2"/>
    <s v="v New Zealand"/>
    <s v="Wellington"/>
    <x v="0"/>
    <d v="2014-02-14T00:00:00"/>
    <x v="59"/>
    <s v="Test # 2120"/>
  </r>
  <r>
    <n v="38"/>
    <n v="0"/>
    <n v="228"/>
    <s v="3"/>
    <s v="150"/>
    <n v="150"/>
    <s v="3"/>
    <x v="4"/>
    <s v="3.94"/>
    <n v="3.94"/>
    <s v="3"/>
    <n v="2"/>
    <x v="0"/>
    <s v="v England"/>
    <s v="Nottingham"/>
    <x v="0"/>
    <d v="2014-07-09T00:00:00"/>
    <x v="60"/>
    <s v="Test # 2128"/>
  </r>
  <r>
    <n v="29"/>
    <n v="0"/>
    <n v="174"/>
    <s v="3"/>
    <s v="128"/>
    <n v="128"/>
    <s v="2"/>
    <x v="3"/>
    <s v="4.41"/>
    <n v="4.41"/>
    <s v="2"/>
    <n v="2"/>
    <x v="2"/>
    <s v="v England"/>
    <s v="Nottingham"/>
    <x v="0"/>
    <d v="2014-07-09T00:00:00"/>
    <x v="60"/>
    <s v="Test # 2128"/>
  </r>
  <r>
    <n v="24"/>
    <n v="0"/>
    <n v="144"/>
    <s v="5"/>
    <s v="61"/>
    <n v="61"/>
    <s v="0"/>
    <x v="1"/>
    <s v="2.54"/>
    <n v="2.54"/>
    <s v="3"/>
    <n v="2"/>
    <x v="0"/>
    <s v="v England"/>
    <s v="Lord's"/>
    <x v="0"/>
    <d v="2014-07-17T00:00:00"/>
    <x v="61"/>
    <s v="Test # 2130"/>
  </r>
  <r>
    <n v="23"/>
    <n v="0"/>
    <n v="138"/>
    <s v="6"/>
    <s v="74"/>
    <n v="74"/>
    <s v="7"/>
    <x v="7"/>
    <s v="3.21"/>
    <n v="3.21"/>
    <s v="3"/>
    <n v="4"/>
    <x v="0"/>
    <s v="v England"/>
    <s v="Lord's"/>
    <x v="0"/>
    <d v="2014-07-17T00:00:00"/>
    <x v="61"/>
    <s v="Test # 2130"/>
  </r>
  <r>
    <n v="19"/>
    <n v="0"/>
    <n v="114"/>
    <s v="5"/>
    <s v="58"/>
    <n v="58"/>
    <s v="1"/>
    <x v="0"/>
    <s v="3.05"/>
    <n v="3.05"/>
    <s v="2"/>
    <n v="2"/>
    <x v="2"/>
    <s v="v England"/>
    <s v="Lord's"/>
    <x v="0"/>
    <d v="2014-07-17T00:00:00"/>
    <x v="61"/>
    <s v="Test # 2130"/>
  </r>
  <r>
    <n v="11"/>
    <n v="0"/>
    <n v="66"/>
    <s v="3"/>
    <s v="33"/>
    <n v="33"/>
    <s v="1"/>
    <x v="0"/>
    <s v="3.00"/>
    <n v="3"/>
    <s v="2"/>
    <n v="4"/>
    <x v="2"/>
    <s v="v England"/>
    <s v="Lord's"/>
    <x v="0"/>
    <d v="2014-07-17T00:00:00"/>
    <x v="61"/>
    <s v="Test # 2130"/>
  </r>
  <r>
    <n v="33"/>
    <n v="0"/>
    <n v="198"/>
    <s v="4"/>
    <s v="123"/>
    <n v="123"/>
    <s v="1"/>
    <x v="0"/>
    <s v="3.72"/>
    <n v="3.72"/>
    <s v="2"/>
    <n v="1"/>
    <x v="2"/>
    <s v="v England"/>
    <s v="Southampton"/>
    <x v="0"/>
    <d v="2014-07-27T00:00:00"/>
    <x v="62"/>
    <s v="Test # 2132"/>
  </r>
  <r>
    <n v="4"/>
    <n v="0"/>
    <n v="24"/>
    <s v="0"/>
    <s v="24"/>
    <n v="24"/>
    <s v="0"/>
    <x v="1"/>
    <s v="6.00"/>
    <n v="6"/>
    <s v="3"/>
    <n v="3"/>
    <x v="2"/>
    <s v="v England"/>
    <s v="Southampton"/>
    <x v="0"/>
    <d v="2014-07-27T00:00:00"/>
    <x v="62"/>
    <s v="Test # 2132"/>
  </r>
  <r>
    <n v="30"/>
    <n v="0"/>
    <n v="180"/>
    <s v="8"/>
    <s v="96"/>
    <n v="96"/>
    <s v="4"/>
    <x v="5"/>
    <s v="3.20"/>
    <n v="3.2"/>
    <s v="2"/>
    <n v="2"/>
    <x v="0"/>
    <s v="v England"/>
    <s v="The Oval"/>
    <x v="0"/>
    <d v="2014-08-15T00:00:00"/>
    <x v="63"/>
    <s v="Test # 2137"/>
  </r>
  <r>
    <n v="27"/>
    <n v="0"/>
    <n v="162"/>
    <s v="5"/>
    <s v="85"/>
    <n v="85"/>
    <s v="1"/>
    <x v="0"/>
    <s v="3.14"/>
    <n v="3.14"/>
    <s v="3"/>
    <n v="1"/>
    <x v="0"/>
    <s v="v Australia"/>
    <s v="Adelaide"/>
    <x v="0"/>
    <d v="2014-12-09T00:00:00"/>
    <x v="64"/>
    <s v="Test # 2148"/>
  </r>
  <r>
    <n v="14"/>
    <n v="0"/>
    <n v="84"/>
    <s v="3"/>
    <s v="41"/>
    <n v="41"/>
    <s v="0"/>
    <x v="1"/>
    <s v="2.92"/>
    <n v="2.92"/>
    <s v="2"/>
    <n v="3"/>
    <x v="0"/>
    <s v="v Australia"/>
    <s v="Adelaide"/>
    <x v="0"/>
    <d v="2014-12-09T00:00:00"/>
    <x v="64"/>
    <s v="Test # 2148"/>
  </r>
  <r>
    <n v="24"/>
    <n v="0"/>
    <n v="144"/>
    <s v="2"/>
    <s v="120"/>
    <n v="120"/>
    <s v="2"/>
    <x v="3"/>
    <s v="5.00"/>
    <n v="5"/>
    <s v="1"/>
    <n v="1"/>
    <x v="2"/>
    <s v="v Australia"/>
    <s v="Adelaide"/>
    <x v="0"/>
    <d v="2014-12-09T00:00:00"/>
    <x v="64"/>
    <s v="Test # 2148"/>
  </r>
  <r>
    <n v="11"/>
    <n v="0"/>
    <n v="66"/>
    <s v="2"/>
    <s v="42"/>
    <n v="42"/>
    <s v="1"/>
    <x v="0"/>
    <s v="3.81"/>
    <n v="3.81"/>
    <s v="1"/>
    <n v="3"/>
    <x v="2"/>
    <s v="v Australia"/>
    <s v="Adelaide"/>
    <x v="0"/>
    <d v="2014-12-09T00:00:00"/>
    <x v="64"/>
    <s v="Test # 2148"/>
  </r>
  <r>
    <n v="23"/>
    <n v="0"/>
    <n v="138"/>
    <s v="2"/>
    <s v="117"/>
    <n v="117"/>
    <s v="3"/>
    <x v="4"/>
    <s v="5.08"/>
    <n v="5.08"/>
    <s v="1"/>
    <n v="2"/>
    <x v="0"/>
    <s v="v Australia"/>
    <s v="Brisbane"/>
    <x v="0"/>
    <d v="2014-12-17T00:00:00"/>
    <x v="65"/>
    <s v="Test # 2149"/>
  </r>
  <r>
    <n v="9"/>
    <n v="0"/>
    <n v="54"/>
    <s v="2"/>
    <s v="38"/>
    <n v="38"/>
    <s v="3"/>
    <x v="4"/>
    <s v="4.22"/>
    <n v="4.22"/>
    <s v="1"/>
    <n v="4"/>
    <x v="0"/>
    <s v="v Australia"/>
    <s v="Brisbane"/>
    <x v="0"/>
    <d v="2014-12-17T00:00:00"/>
    <x v="65"/>
    <s v="Test # 2149"/>
  </r>
  <r>
    <n v="25"/>
    <m/>
    <n v="150"/>
    <n v="4"/>
    <n v="101"/>
    <n v="101"/>
    <n v="3"/>
    <x v="4"/>
    <n v="4.04"/>
    <n v="4.04"/>
    <n v="3"/>
    <n v="2"/>
    <x v="1"/>
    <s v="v Australia"/>
    <s v="Brisbane"/>
    <x v="0"/>
    <d v="2014-12-17T00:00:00"/>
    <x v="65"/>
    <s v="Test # 2149"/>
  </r>
  <r>
    <n v="9"/>
    <m/>
    <n v="54"/>
    <n v="0"/>
    <n v="46"/>
    <n v="46"/>
    <n v="2"/>
    <x v="3"/>
    <n v="5.1100000000000003"/>
    <n v="5.1100000000000003"/>
    <n v="2"/>
    <n v="4"/>
    <x v="1"/>
    <s v="v Australia"/>
    <s v="Brisbane"/>
    <x v="0"/>
    <d v="2014-12-17T00:00:00"/>
    <x v="65"/>
    <s v="Test # 2149"/>
  </r>
  <r>
    <n v="32"/>
    <n v="0"/>
    <n v="192"/>
    <s v="7"/>
    <s v="104"/>
    <n v="104"/>
    <s v="0"/>
    <x v="1"/>
    <s v="3.25"/>
    <n v="3.25"/>
    <s v="1"/>
    <n v="1"/>
    <x v="0"/>
    <s v="v Australia"/>
    <s v="Melbourne"/>
    <x v="0"/>
    <d v="2014-12-26T00:00:00"/>
    <x v="66"/>
    <s v="Test # 2152"/>
  </r>
  <r>
    <n v="20"/>
    <n v="0"/>
    <n v="120"/>
    <s v="5"/>
    <s v="49"/>
    <n v="49"/>
    <s v="2"/>
    <x v="3"/>
    <s v="2.45"/>
    <n v="2.4500000000000002"/>
    <s v="3"/>
    <n v="3"/>
    <x v="0"/>
    <s v="v Australia"/>
    <s v="Melbourne"/>
    <x v="0"/>
    <d v="2014-12-26T00:00:00"/>
    <x v="66"/>
    <s v="Test # 2152"/>
  </r>
  <r>
    <n v="29"/>
    <n v="0"/>
    <n v="174"/>
    <s v="4"/>
    <s v="138"/>
    <n v="138"/>
    <s v="4"/>
    <x v="5"/>
    <s v="4.75"/>
    <n v="4.75"/>
    <s v="3"/>
    <n v="1"/>
    <x v="2"/>
    <s v="v Australia"/>
    <s v="Melbourne"/>
    <x v="0"/>
    <d v="2014-12-26T00:00:00"/>
    <x v="66"/>
    <s v="Test # 2152"/>
  </r>
  <r>
    <n v="28"/>
    <n v="0"/>
    <n v="168"/>
    <s v="4"/>
    <s v="92"/>
    <n v="92"/>
    <s v="2"/>
    <x v="3"/>
    <s v="3.28"/>
    <n v="3.28"/>
    <s v="2"/>
    <n v="3"/>
    <x v="2"/>
    <s v="v Australia"/>
    <s v="Melbourne"/>
    <x v="0"/>
    <d v="2014-12-26T00:00:00"/>
    <x v="66"/>
    <s v="Test # 2152"/>
  </r>
  <r>
    <n v="32"/>
    <n v="3"/>
    <n v="195"/>
    <n v="3"/>
    <n v="130"/>
    <n v="130"/>
    <n v="3"/>
    <x v="4"/>
    <n v="4"/>
    <n v="4"/>
    <n v="2"/>
    <n v="1"/>
    <x v="1"/>
    <s v="v Australia"/>
    <s v="Melbourne"/>
    <x v="0"/>
    <d v="2014-12-26T00:00:00"/>
    <x v="66"/>
    <s v="Test # 2152"/>
  </r>
  <r>
    <n v="22"/>
    <m/>
    <n v="132"/>
    <n v="3"/>
    <n v="89"/>
    <n v="89"/>
    <n v="2"/>
    <x v="3"/>
    <n v="4.04"/>
    <n v="4.04"/>
    <n v="1"/>
    <n v="3"/>
    <x v="1"/>
    <s v="v Australia"/>
    <s v="Melbourne"/>
    <x v="0"/>
    <d v="2014-12-26T00:00:00"/>
    <x v="66"/>
    <s v="Test # 2152"/>
  </r>
  <r>
    <n v="28"/>
    <n v="3"/>
    <n v="171"/>
    <s v="3"/>
    <s v="112"/>
    <n v="112"/>
    <s v="5"/>
    <x v="2"/>
    <s v="3.92"/>
    <n v="3.92"/>
    <s v="3"/>
    <n v="1"/>
    <x v="2"/>
    <s v="v Australia"/>
    <s v="Sydney"/>
    <x v="0"/>
    <d v="2015-01-06T00:00:00"/>
    <x v="67"/>
    <s v="Test # 2156"/>
  </r>
  <r>
    <n v="6"/>
    <n v="0"/>
    <n v="36"/>
    <s v="0"/>
    <s v="33"/>
    <n v="33"/>
    <s v="1"/>
    <x v="0"/>
    <s v="5.50"/>
    <n v="5.5"/>
    <s v="3"/>
    <n v="3"/>
    <x v="2"/>
    <s v="v Australia"/>
    <s v="Sydney"/>
    <x v="0"/>
    <d v="2015-01-06T00:00:00"/>
    <x v="67"/>
    <s v="Test # 2156"/>
  </r>
  <r>
    <n v="27"/>
    <m/>
    <n v="162"/>
    <n v="5"/>
    <n v="137"/>
    <n v="137"/>
    <n v="1"/>
    <x v="0"/>
    <n v="5.07"/>
    <n v="5.07"/>
    <n v="2"/>
    <n v="1"/>
    <x v="1"/>
    <s v="v Australia"/>
    <s v="Sydney"/>
    <x v="0"/>
    <d v="2015-01-06T00:00:00"/>
    <x v="67"/>
    <s v="Test # 2156"/>
  </r>
  <r>
    <n v="3"/>
    <m/>
    <n v="18"/>
    <n v="0"/>
    <n v="45"/>
    <n v="45"/>
    <n v="0"/>
    <x v="1"/>
    <n v="15"/>
    <n v="15"/>
    <n v="4"/>
    <n v="3"/>
    <x v="1"/>
    <s v="v Australia"/>
    <s v="Sydney"/>
    <x v="0"/>
    <d v="2015-01-06T00:00:00"/>
    <x v="67"/>
    <s v="Test # 2156"/>
  </r>
  <r>
    <n v="7"/>
    <n v="0"/>
    <n v="42"/>
    <s v="0"/>
    <s v="24"/>
    <n v="24"/>
    <s v="0"/>
    <x v="1"/>
    <s v="3.42"/>
    <n v="3.42"/>
    <s v="1"/>
    <n v="2"/>
    <x v="0"/>
    <s v="v Bangladesh"/>
    <s v="Fatullah"/>
    <x v="0"/>
    <d v="2015-06-10T00:00:00"/>
    <x v="68"/>
    <s v="Test # 2165"/>
  </r>
  <r>
    <n v="7"/>
    <m/>
    <n v="42"/>
    <n v="0"/>
    <n v="45"/>
    <n v="45"/>
    <n v="0"/>
    <x v="1"/>
    <n v="6.42"/>
    <n v="6.42"/>
    <n v="3"/>
    <n v="2"/>
    <x v="1"/>
    <s v="v Bangladesh"/>
    <s v="Fatullah"/>
    <x v="0"/>
    <d v="2015-06-10T00:00:00"/>
    <x v="68"/>
    <s v="Test # 2165"/>
  </r>
  <r>
    <n v="2"/>
    <m/>
    <n v="12"/>
    <n v="1"/>
    <n v="4"/>
    <n v="4"/>
    <n v="0"/>
    <x v="1"/>
    <n v="2"/>
    <n v="2"/>
    <n v="1"/>
    <n v="3"/>
    <x v="1"/>
    <s v="v Bangladesh"/>
    <s v="Fatullah"/>
    <x v="0"/>
    <d v="2015-06-10T00:00:00"/>
    <x v="68"/>
    <s v="Test # 2165"/>
  </r>
  <r>
    <n v="11"/>
    <n v="0"/>
    <n v="66"/>
    <s v="3"/>
    <s v="30"/>
    <n v="30"/>
    <s v="1"/>
    <x v="0"/>
    <s v="2.72"/>
    <n v="2.72"/>
    <s v="1"/>
    <n v="1"/>
    <x v="0"/>
    <s v="v Sri Lanka"/>
    <s v="Galle"/>
    <x v="0"/>
    <d v="2015-08-12T00:00:00"/>
    <x v="69"/>
    <s v="Test # 2176"/>
  </r>
  <r>
    <n v="13"/>
    <n v="0"/>
    <n v="78"/>
    <s v="0"/>
    <s v="77"/>
    <n v="77"/>
    <s v="1"/>
    <x v="0"/>
    <s v="5.92"/>
    <n v="5.92"/>
    <s v="5"/>
    <n v="3"/>
    <x v="0"/>
    <s v="v Sri Lanka"/>
    <s v="Galle"/>
    <x v="0"/>
    <d v="2015-08-12T00:00:00"/>
    <x v="69"/>
    <s v="Test # 2176"/>
  </r>
  <r>
    <n v="21"/>
    <n v="0"/>
    <n v="126"/>
    <s v="3"/>
    <s v="68"/>
    <n v="68"/>
    <s v="2"/>
    <x v="3"/>
    <s v="3.23"/>
    <n v="3.23"/>
    <s v="1"/>
    <n v="2"/>
    <x v="0"/>
    <s v="v Sri Lanka"/>
    <s v="Colombo (PSS)"/>
    <x v="0"/>
    <d v="2015-08-20T00:00:00"/>
    <x v="70"/>
    <s v="Test # 2177"/>
  </r>
  <r>
    <n v="11"/>
    <n v="0"/>
    <n v="66"/>
    <s v="2"/>
    <s v="41"/>
    <n v="41"/>
    <s v="1"/>
    <x v="0"/>
    <s v="3.72"/>
    <n v="3.72"/>
    <s v="3"/>
    <n v="4"/>
    <x v="0"/>
    <s v="v Sri Lanka"/>
    <s v="Colombo (PSS)"/>
    <x v="0"/>
    <d v="2015-08-20T00:00:00"/>
    <x v="70"/>
    <s v="Test # 2177"/>
  </r>
  <r>
    <n v="19"/>
    <m/>
    <n v="114"/>
    <n v="5"/>
    <n v="67"/>
    <n v="67"/>
    <n v="1"/>
    <x v="0"/>
    <n v="3.52"/>
    <n v="3.52"/>
    <n v="2"/>
    <n v="2"/>
    <x v="1"/>
    <s v="v Sri Lanka"/>
    <s v="Colombo (PSS)"/>
    <x v="0"/>
    <d v="2015-08-20T00:00:00"/>
    <x v="70"/>
    <s v="Test # 2177"/>
  </r>
  <r>
    <n v="7"/>
    <m/>
    <n v="42"/>
    <n v="1"/>
    <n v="18"/>
    <n v="18"/>
    <n v="1"/>
    <x v="0"/>
    <n v="2.57"/>
    <n v="2.57"/>
    <n v="2"/>
    <n v="4"/>
    <x v="1"/>
    <s v="v Sri Lanka"/>
    <s v="Colombo (PSS)"/>
    <x v="0"/>
    <d v="2015-08-20T00:00:00"/>
    <x v="70"/>
    <s v="Test # 2177"/>
  </r>
  <r>
    <n v="15"/>
    <n v="0"/>
    <n v="90"/>
    <s v="2"/>
    <s v="54"/>
    <n v="54"/>
    <s v="5"/>
    <x v="2"/>
    <s v="3.60"/>
    <n v="3.6"/>
    <s v="1"/>
    <n v="2"/>
    <x v="0"/>
    <s v="v Sri Lanka"/>
    <s v="Colombo (SSC)"/>
    <x v="0"/>
    <d v="2015-08-28T00:00:00"/>
    <x v="71"/>
    <s v="Test # 2179"/>
  </r>
  <r>
    <n v="19"/>
    <n v="0"/>
    <n v="114"/>
    <s v="5"/>
    <s v="32"/>
    <n v="32"/>
    <s v="3"/>
    <x v="4"/>
    <s v="1.68"/>
    <n v="1.68"/>
    <s v="1"/>
    <n v="4"/>
    <x v="0"/>
    <s v="v Sri Lanka"/>
    <s v="Colombo (SSC)"/>
    <x v="0"/>
    <d v="2015-08-28T00:00:00"/>
    <x v="71"/>
    <s v="Test # 2179"/>
  </r>
  <r>
    <n v="13"/>
    <m/>
    <n v="78"/>
    <n v="2"/>
    <n v="64"/>
    <n v="64"/>
    <n v="1"/>
    <x v="0"/>
    <n v="4.92"/>
    <n v="4.92"/>
    <n v="2"/>
    <n v="2"/>
    <x v="1"/>
    <s v="v Sri Lanka"/>
    <s v="Colombo (SSC)"/>
    <x v="0"/>
    <d v="2015-08-28T00:00:00"/>
    <x v="71"/>
    <s v="Test # 2179"/>
  </r>
  <r>
    <n v="15"/>
    <m/>
    <n v="90"/>
    <n v="3"/>
    <n v="65"/>
    <n v="65"/>
    <n v="2"/>
    <x v="3"/>
    <n v="4.33"/>
    <n v="4.33"/>
    <n v="2"/>
    <n v="4"/>
    <x v="1"/>
    <s v="v Sri Lanka"/>
    <s v="Colombo (SSC)"/>
    <x v="0"/>
    <d v="2015-08-28T00:00:00"/>
    <x v="71"/>
    <s v="Test # 2179"/>
  </r>
  <r>
    <n v="6"/>
    <m/>
    <n v="36"/>
    <n v="1"/>
    <n v="12"/>
    <n v="12"/>
    <n v="0"/>
    <x v="1"/>
    <n v="2"/>
    <n v="2"/>
    <n v="2"/>
    <n v="2"/>
    <x v="1"/>
    <s v="v South Africa"/>
    <s v="Mohali"/>
    <x v="1"/>
    <d v="2015-11-05T00:00:00"/>
    <x v="72"/>
    <s v="Test # 2186"/>
  </r>
  <r>
    <n v="3"/>
    <m/>
    <n v="18"/>
    <n v="0"/>
    <n v="7"/>
    <n v="7"/>
    <n v="0"/>
    <x v="1"/>
    <n v="2.33"/>
    <n v="2.33"/>
    <n v="5"/>
    <n v="4"/>
    <x v="1"/>
    <s v="v South Africa"/>
    <s v="Mohali"/>
    <x v="1"/>
    <d v="2015-11-05T00:00:00"/>
    <x v="72"/>
    <s v="Test # 2186"/>
  </r>
  <r>
    <n v="13"/>
    <n v="0"/>
    <n v="78"/>
    <s v="3"/>
    <s v="40"/>
    <n v="40"/>
    <s v="0"/>
    <x v="1"/>
    <s v="3.07"/>
    <n v="3.07"/>
    <s v="1"/>
    <n v="1"/>
    <x v="0"/>
    <s v="v South Africa"/>
    <s v="Bengaluru"/>
    <x v="1"/>
    <d v="2015-11-14T00:00:00"/>
    <x v="73"/>
    <s v="Test # 2188"/>
  </r>
  <r>
    <n v="2"/>
    <n v="0"/>
    <n v="12"/>
    <s v="1"/>
    <s v="4"/>
    <n v="4"/>
    <s v="0"/>
    <x v="1"/>
    <s v="2.00"/>
    <n v="2"/>
    <s v="1"/>
    <n v="2"/>
    <x v="0"/>
    <s v="v South Africa"/>
    <s v="Nagpur"/>
    <x v="1"/>
    <d v="2015-11-25T00:00:00"/>
    <x v="74"/>
    <s v="Test # 2189"/>
  </r>
  <r>
    <n v="15"/>
    <n v="0"/>
    <n v="90"/>
    <s v="6"/>
    <s v="20"/>
    <n v="20"/>
    <s v="0"/>
    <x v="1"/>
    <s v="1.33"/>
    <n v="1.33"/>
    <s v="1"/>
    <n v="4"/>
    <x v="0"/>
    <s v="v South Africa"/>
    <s v="Nagpur"/>
    <x v="1"/>
    <d v="2015-11-25T00:00:00"/>
    <x v="74"/>
    <s v="Test # 2189"/>
  </r>
  <r>
    <n v="12"/>
    <n v="0"/>
    <n v="72"/>
    <s v="5"/>
    <s v="28"/>
    <n v="28"/>
    <s v="1"/>
    <x v="0"/>
    <s v="2.33"/>
    <n v="2.33"/>
    <s v="1"/>
    <n v="2"/>
    <x v="0"/>
    <s v="v South Africa"/>
    <s v="Delhi"/>
    <x v="1"/>
    <d v="2015-12-03T00:00:00"/>
    <x v="75"/>
    <s v="Test # 2191"/>
  </r>
  <r>
    <n v="20"/>
    <n v="0"/>
    <n v="120"/>
    <s v="12"/>
    <s v="23"/>
    <n v="23"/>
    <s v="0"/>
    <x v="1"/>
    <s v="1.15"/>
    <n v="1.1499999999999999"/>
    <s v="1"/>
    <n v="4"/>
    <x v="0"/>
    <s v="v South Africa"/>
    <s v="Delhi"/>
    <x v="1"/>
    <d v="2015-12-03T00:00:00"/>
    <x v="75"/>
    <s v="Test # 2191"/>
  </r>
  <r>
    <n v="12"/>
    <m/>
    <n v="72"/>
    <n v="3"/>
    <n v="32"/>
    <n v="32"/>
    <n v="2"/>
    <x v="3"/>
    <n v="2.66"/>
    <n v="2.66"/>
    <n v="2"/>
    <n v="2"/>
    <x v="1"/>
    <s v="v South Africa"/>
    <s v="Delhi"/>
    <x v="1"/>
    <d v="2015-12-03T00:00:00"/>
    <x v="75"/>
    <s v="Test # 2191"/>
  </r>
  <r>
    <n v="21"/>
    <m/>
    <n v="126"/>
    <n v="16"/>
    <n v="9"/>
    <n v="9"/>
    <n v="3"/>
    <x v="4"/>
    <n v="0.42"/>
    <n v="0.42"/>
    <n v="4"/>
    <n v="4"/>
    <x v="1"/>
    <s v="v South Africa"/>
    <s v="Delhi"/>
    <x v="1"/>
    <d v="2015-12-03T00:00:00"/>
    <x v="75"/>
    <s v="Test # 2191"/>
  </r>
  <r>
    <n v="20"/>
    <n v="0"/>
    <n v="120"/>
    <s v="7"/>
    <s v="44"/>
    <n v="44"/>
    <s v="0"/>
    <x v="1"/>
    <s v="2.20"/>
    <n v="2.2000000000000002"/>
    <s v="1"/>
    <n v="2"/>
    <x v="0"/>
    <s v="v West Indies"/>
    <s v="North Sound"/>
    <x v="0"/>
    <d v="2016-07-21T00:00:00"/>
    <x v="76"/>
    <s v="Test # 2207"/>
  </r>
  <r>
    <n v="11"/>
    <n v="0"/>
    <n v="66"/>
    <s v="2"/>
    <s v="27"/>
    <n v="27"/>
    <s v="1"/>
    <x v="0"/>
    <s v="2.45"/>
    <n v="2.4500000000000002"/>
    <s v="1"/>
    <n v="3"/>
    <x v="0"/>
    <s v="v West Indies"/>
    <s v="North Sound"/>
    <x v="0"/>
    <d v="2016-07-21T00:00:00"/>
    <x v="76"/>
    <s v="Test # 2207"/>
  </r>
  <r>
    <n v="20"/>
    <n v="0"/>
    <n v="120"/>
    <s v="4"/>
    <s v="66"/>
    <n v="66"/>
    <s v="4"/>
    <x v="5"/>
    <s v="3.30"/>
    <n v="3.3"/>
    <s v="3"/>
    <n v="2"/>
    <x v="2"/>
    <s v="v West Indies"/>
    <s v="North Sound"/>
    <x v="0"/>
    <d v="2016-07-21T00:00:00"/>
    <x v="76"/>
    <s v="Test # 2207"/>
  </r>
  <r>
    <n v="10"/>
    <n v="0"/>
    <n v="60"/>
    <s v="3"/>
    <s v="26"/>
    <n v="26"/>
    <s v="0"/>
    <x v="1"/>
    <s v="2.60"/>
    <n v="2.6"/>
    <s v="2"/>
    <n v="3"/>
    <x v="2"/>
    <s v="v West Indies"/>
    <s v="North Sound"/>
    <x v="0"/>
    <d v="2016-07-21T00:00:00"/>
    <x v="76"/>
    <s v="Test # 2207"/>
  </r>
  <r>
    <n v="18"/>
    <m/>
    <n v="108"/>
    <n v="8"/>
    <n v="41"/>
    <n v="41"/>
    <n v="4"/>
    <x v="5"/>
    <n v="2.27"/>
    <n v="2.27"/>
    <n v="2"/>
    <n v="2"/>
    <x v="1"/>
    <s v="v West Indies"/>
    <s v="North Sound"/>
    <x v="0"/>
    <d v="2016-07-21T00:00:00"/>
    <x v="76"/>
    <s v="Test # 2207"/>
  </r>
  <r>
    <n v="13"/>
    <m/>
    <n v="78"/>
    <n v="4"/>
    <n v="34"/>
    <n v="34"/>
    <n v="1"/>
    <x v="0"/>
    <n v="2.61"/>
    <n v="2.61"/>
    <n v="3"/>
    <n v="3"/>
    <x v="1"/>
    <s v="v West Indies"/>
    <s v="North Sound"/>
    <x v="0"/>
    <d v="2016-07-21T00:00:00"/>
    <x v="76"/>
    <s v="Test # 2207"/>
  </r>
  <r>
    <n v="10"/>
    <n v="0"/>
    <n v="60"/>
    <s v="1"/>
    <s v="53"/>
    <n v="53"/>
    <s v="2"/>
    <x v="3"/>
    <s v="5.30"/>
    <n v="5.3"/>
    <s v="1"/>
    <n v="1"/>
    <x v="0"/>
    <s v="v West Indies"/>
    <s v="Kingston"/>
    <x v="0"/>
    <d v="2016-07-30T00:00:00"/>
    <x v="77"/>
    <s v="Test # 2211"/>
  </r>
  <r>
    <n v="18"/>
    <n v="0"/>
    <n v="108"/>
    <s v="3"/>
    <s v="56"/>
    <n v="56"/>
    <s v="1"/>
    <x v="0"/>
    <s v="3.11"/>
    <n v="3.11"/>
    <s v="1"/>
    <n v="3"/>
    <x v="0"/>
    <s v="v West Indies"/>
    <s v="Kingston"/>
    <x v="0"/>
    <d v="2016-07-30T00:00:00"/>
    <x v="77"/>
    <s v="Test # 2211"/>
  </r>
  <r>
    <n v="10"/>
    <n v="0"/>
    <n v="60"/>
    <s v="3"/>
    <s v="23"/>
    <n v="23"/>
    <s v="2"/>
    <x v="3"/>
    <s v="2.30"/>
    <n v="2.2999999999999998"/>
    <s v="2"/>
    <n v="1"/>
    <x v="2"/>
    <s v="v West Indies"/>
    <s v="Kingston"/>
    <x v="0"/>
    <d v="2016-07-30T00:00:00"/>
    <x v="77"/>
    <s v="Test # 2211"/>
  </r>
  <r>
    <n v="19"/>
    <n v="0"/>
    <n v="114"/>
    <s v="3"/>
    <s v="82"/>
    <n v="82"/>
    <s v="2"/>
    <x v="3"/>
    <s v="4.31"/>
    <n v="4.3099999999999996"/>
    <s v="2"/>
    <n v="3"/>
    <x v="2"/>
    <s v="v West Indies"/>
    <s v="Kingston"/>
    <x v="0"/>
    <d v="2016-07-30T00:00:00"/>
    <x v="77"/>
    <s v="Test # 2211"/>
  </r>
  <r>
    <n v="6"/>
    <m/>
    <n v="36"/>
    <n v="1"/>
    <n v="30"/>
    <n v="30"/>
    <n v="0"/>
    <x v="1"/>
    <n v="5"/>
    <n v="5"/>
    <n v="4"/>
    <n v="1"/>
    <x v="1"/>
    <s v="v West Indies"/>
    <s v="Kingston"/>
    <x v="0"/>
    <d v="2016-07-30T00:00:00"/>
    <x v="77"/>
    <s v="Test # 2211"/>
  </r>
  <r>
    <n v="12"/>
    <m/>
    <n v="72"/>
    <n v="2"/>
    <n v="44"/>
    <n v="44"/>
    <n v="0"/>
    <x v="1"/>
    <n v="3.66"/>
    <n v="3.66"/>
    <n v="4"/>
    <n v="3"/>
    <x v="1"/>
    <s v="v West Indies"/>
    <s v="Kingston"/>
    <x v="0"/>
    <d v="2016-07-30T00:00:00"/>
    <x v="77"/>
    <s v="Test # 2211"/>
  </r>
  <r>
    <n v="13"/>
    <n v="0"/>
    <n v="78"/>
    <s v="2"/>
    <s v="40"/>
    <n v="40"/>
    <s v="1"/>
    <x v="0"/>
    <s v="3.07"/>
    <n v="3.07"/>
    <s v="4"/>
    <n v="2"/>
    <x v="0"/>
    <s v="v West Indies"/>
    <s v="Gros Islet"/>
    <x v="0"/>
    <d v="2016-08-09T00:00:00"/>
    <x v="78"/>
    <s v="Test # 2215"/>
  </r>
  <r>
    <n v="7"/>
    <n v="0"/>
    <n v="42"/>
    <s v="0"/>
    <s v="30"/>
    <n v="30"/>
    <s v="2"/>
    <x v="3"/>
    <s v="4.28"/>
    <n v="4.28"/>
    <s v="3"/>
    <n v="4"/>
    <x v="0"/>
    <s v="v West Indies"/>
    <s v="Gros Islet"/>
    <x v="0"/>
    <d v="2016-08-09T00:00:00"/>
    <x v="78"/>
    <s v="Test # 2215"/>
  </r>
  <r>
    <n v="17"/>
    <n v="0"/>
    <n v="102"/>
    <s v="3"/>
    <s v="58"/>
    <n v="58"/>
    <s v="0"/>
    <x v="1"/>
    <s v="3.41"/>
    <n v="3.41"/>
    <s v="2"/>
    <n v="2"/>
    <x v="2"/>
    <s v="v West Indies"/>
    <s v="Gros Islet"/>
    <x v="0"/>
    <d v="2016-08-09T00:00:00"/>
    <x v="78"/>
    <s v="Test # 2215"/>
  </r>
  <r>
    <n v="11"/>
    <n v="0"/>
    <n v="66"/>
    <s v="2"/>
    <s v="15"/>
    <n v="15"/>
    <s v="3"/>
    <x v="4"/>
    <s v="1.36"/>
    <n v="1.36"/>
    <s v="2"/>
    <n v="4"/>
    <x v="2"/>
    <s v="v West Indies"/>
    <s v="Gros Islet"/>
    <x v="0"/>
    <d v="2016-08-09T00:00:00"/>
    <x v="78"/>
    <s v="Test # 2215"/>
  </r>
  <r>
    <n v="5"/>
    <n v="0"/>
    <n v="30"/>
    <s v="3"/>
    <s v="7"/>
    <n v="7"/>
    <s v="1"/>
    <x v="0"/>
    <s v="1.40"/>
    <n v="1.4"/>
    <s v="3"/>
    <n v="1"/>
    <x v="0"/>
    <s v="v West Indies"/>
    <s v="Port of Spain"/>
    <x v="0"/>
    <d v="2016-08-18T00:00:00"/>
    <x v="79"/>
    <s v="Test # 2218"/>
  </r>
  <r>
    <n v="6"/>
    <n v="0"/>
    <n v="36"/>
    <s v="2"/>
    <s v="14"/>
    <n v="14"/>
    <s v="0"/>
    <x v="1"/>
    <s v="2.33"/>
    <n v="2.33"/>
    <s v="2"/>
    <n v="1"/>
    <x v="2"/>
    <s v="v West Indies"/>
    <s v="Port of Spain"/>
    <x v="0"/>
    <d v="2016-08-18T00:00:00"/>
    <x v="79"/>
    <s v="Test # 2218"/>
  </r>
  <r>
    <n v="11"/>
    <n v="0"/>
    <n v="66"/>
    <s v="1"/>
    <s v="35"/>
    <n v="35"/>
    <s v="0"/>
    <x v="1"/>
    <s v="3.18"/>
    <n v="3.18"/>
    <s v="1"/>
    <n v="2"/>
    <x v="2"/>
    <s v="v New Zealand"/>
    <s v="Kanpur"/>
    <x v="1"/>
    <d v="2016-09-22T00:00:00"/>
    <x v="80"/>
    <s v="Test # 2221"/>
  </r>
  <r>
    <n v="8"/>
    <n v="0"/>
    <n v="48"/>
    <s v="2"/>
    <s v="18"/>
    <n v="18"/>
    <s v="2"/>
    <x v="3"/>
    <s v="2.25"/>
    <n v="2.25"/>
    <s v="1"/>
    <n v="4"/>
    <x v="2"/>
    <s v="v New Zealand"/>
    <s v="Kanpur"/>
    <x v="1"/>
    <d v="2016-09-22T00:00:00"/>
    <x v="80"/>
    <s v="Test # 2221"/>
  </r>
  <r>
    <n v="15"/>
    <m/>
    <n v="90"/>
    <n v="5"/>
    <n v="33"/>
    <n v="33"/>
    <n v="1"/>
    <x v="0"/>
    <n v="2.2000000000000002"/>
    <n v="2.2000000000000002"/>
    <n v="2"/>
    <n v="2"/>
    <x v="1"/>
    <s v="v New Zealand"/>
    <s v="Kanpur"/>
    <x v="1"/>
    <d v="2016-09-22T00:00:00"/>
    <x v="80"/>
    <s v="Test # 2221"/>
  </r>
  <r>
    <n v="8"/>
    <m/>
    <n v="48"/>
    <n v="1"/>
    <n v="23"/>
    <n v="23"/>
    <n v="0"/>
    <x v="1"/>
    <n v="2.87"/>
    <n v="2.87"/>
    <n v="4"/>
    <n v="4"/>
    <x v="1"/>
    <s v="v New Zealand"/>
    <s v="Kanpur"/>
    <x v="1"/>
    <d v="2016-09-22T00:00:00"/>
    <x v="80"/>
    <s v="Test # 2221"/>
  </r>
  <r>
    <n v="18"/>
    <n v="0"/>
    <n v="108"/>
    <s v="1"/>
    <s v="70"/>
    <n v="70"/>
    <s v="3"/>
    <x v="4"/>
    <s v="3.88"/>
    <n v="3.88"/>
    <s v="2"/>
    <n v="2"/>
    <x v="2"/>
    <s v="v New Zealand"/>
    <s v="Kolkata"/>
    <x v="1"/>
    <d v="2016-09-30T00:00:00"/>
    <x v="81"/>
    <s v="Test # 2222"/>
  </r>
  <r>
    <n v="18"/>
    <n v="1"/>
    <n v="109"/>
    <s v="5"/>
    <s v="46"/>
    <n v="46"/>
    <s v="3"/>
    <x v="4"/>
    <s v="2.53"/>
    <n v="2.5299999999999998"/>
    <s v="2"/>
    <n v="4"/>
    <x v="2"/>
    <s v="v New Zealand"/>
    <s v="Kolkata"/>
    <x v="1"/>
    <d v="2016-09-30T00:00:00"/>
    <x v="81"/>
    <s v="Test # 2222"/>
  </r>
  <r>
    <n v="13"/>
    <n v="0"/>
    <n v="78"/>
    <s v="1"/>
    <s v="40"/>
    <n v="40"/>
    <s v="0"/>
    <x v="1"/>
    <s v="3.07"/>
    <n v="3.07"/>
    <s v="1"/>
    <n v="2"/>
    <x v="2"/>
    <s v="v New Zealand"/>
    <s v="Indore"/>
    <x v="1"/>
    <d v="2016-10-08T00:00:00"/>
    <x v="82"/>
    <s v="Test # 2223"/>
  </r>
  <r>
    <n v="7"/>
    <n v="0"/>
    <n v="42"/>
    <s v="0"/>
    <s v="34"/>
    <n v="34"/>
    <s v="0"/>
    <x v="1"/>
    <s v="4.85"/>
    <n v="4.8499999999999996"/>
    <s v="1"/>
    <n v="4"/>
    <x v="2"/>
    <s v="v New Zealand"/>
    <s v="Indore"/>
    <x v="1"/>
    <d v="2016-10-08T00:00:00"/>
    <x v="82"/>
    <s v="Test # 2223"/>
  </r>
  <r>
    <n v="15"/>
    <m/>
    <n v="90"/>
    <n v="1"/>
    <n v="55"/>
    <n v="55"/>
    <n v="0"/>
    <x v="1"/>
    <n v="3.66"/>
    <n v="3.66"/>
    <n v="2"/>
    <n v="2"/>
    <x v="1"/>
    <s v="v New Zealand"/>
    <s v="Indore"/>
    <x v="1"/>
    <d v="2016-10-08T00:00:00"/>
    <x v="82"/>
    <s v="Test # 2223"/>
  </r>
  <r>
    <n v="8"/>
    <m/>
    <n v="48"/>
    <n v="4"/>
    <n v="13"/>
    <n v="13"/>
    <n v="1"/>
    <x v="0"/>
    <n v="1.62"/>
    <n v="1.62"/>
    <n v="2"/>
    <n v="4"/>
    <x v="1"/>
    <s v="v New Zealand"/>
    <s v="Indore"/>
    <x v="1"/>
    <d v="2016-10-08T00:00:00"/>
    <x v="82"/>
    <s v="Test # 2223"/>
  </r>
  <r>
    <n v="28"/>
    <n v="1"/>
    <n v="169"/>
    <s v="5"/>
    <s v="65"/>
    <n v="65"/>
    <s v="2"/>
    <x v="3"/>
    <s v="2.30"/>
    <n v="2.2999999999999998"/>
    <s v="1"/>
    <n v="1"/>
    <x v="2"/>
    <s v="v England"/>
    <s v="Rajkot"/>
    <x v="1"/>
    <d v="2016-11-09T00:00:00"/>
    <x v="83"/>
    <s v="Test # 2232"/>
  </r>
  <r>
    <n v="11"/>
    <n v="0"/>
    <n v="66"/>
    <s v="1"/>
    <s v="29"/>
    <n v="29"/>
    <s v="0"/>
    <x v="1"/>
    <s v="2.63"/>
    <n v="2.63"/>
    <s v="1"/>
    <n v="3"/>
    <x v="2"/>
    <s v="v England"/>
    <s v="Rajkot"/>
    <x v="1"/>
    <d v="2016-11-09T00:00:00"/>
    <x v="83"/>
    <s v="Test # 2232"/>
  </r>
  <r>
    <n v="31"/>
    <n v="5"/>
    <n v="191"/>
    <n v="3"/>
    <n v="112"/>
    <n v="112"/>
    <n v="2"/>
    <x v="3"/>
    <n v="3.51"/>
    <n v="3.51"/>
    <n v="2"/>
    <n v="1"/>
    <x v="1"/>
    <s v="v England"/>
    <s v="Rajkot"/>
    <x v="1"/>
    <d v="2016-11-09T00:00:00"/>
    <x v="83"/>
    <s v="Test # 2232"/>
  </r>
  <r>
    <n v="13"/>
    <m/>
    <n v="78"/>
    <n v="2"/>
    <n v="47"/>
    <n v="47"/>
    <n v="0"/>
    <x v="1"/>
    <n v="3.61"/>
    <n v="3.61"/>
    <n v="4"/>
    <n v="3"/>
    <x v="1"/>
    <s v="v England"/>
    <s v="Rajkot"/>
    <x v="1"/>
    <d v="2016-11-09T00:00:00"/>
    <x v="83"/>
    <s v="Test # 2232"/>
  </r>
  <r>
    <n v="14"/>
    <n v="0"/>
    <n v="84"/>
    <s v="5"/>
    <s v="28"/>
    <n v="28"/>
    <s v="1"/>
    <x v="0"/>
    <s v="2.00"/>
    <n v="2"/>
    <s v="1"/>
    <n v="2"/>
    <x v="2"/>
    <s v="v England"/>
    <s v="Visakhapatnam"/>
    <x v="1"/>
    <d v="2016-11-17T00:00:00"/>
    <x v="84"/>
    <s v="Test # 2235"/>
  </r>
  <r>
    <n v="14"/>
    <n v="0"/>
    <n v="84"/>
    <s v="3"/>
    <s v="30"/>
    <n v="30"/>
    <s v="2"/>
    <x v="3"/>
    <s v="2.14"/>
    <n v="2.14"/>
    <s v="1"/>
    <n v="4"/>
    <x v="2"/>
    <s v="v England"/>
    <s v="Visakhapatnam"/>
    <x v="1"/>
    <d v="2016-11-17T00:00:00"/>
    <x v="84"/>
    <s v="Test # 2235"/>
  </r>
  <r>
    <n v="18"/>
    <m/>
    <n v="108"/>
    <n v="2"/>
    <n v="56"/>
    <n v="56"/>
    <n v="1"/>
    <x v="0"/>
    <n v="3.11"/>
    <n v="3.11"/>
    <n v="2"/>
    <n v="2"/>
    <x v="1"/>
    <s v="v England"/>
    <s v="Visakhapatnam"/>
    <x v="1"/>
    <d v="2016-11-17T00:00:00"/>
    <x v="84"/>
    <s v="Test # 2235"/>
  </r>
  <r>
    <n v="8"/>
    <m/>
    <n v="48"/>
    <n v="3"/>
    <n v="8"/>
    <n v="8"/>
    <n v="0"/>
    <x v="1"/>
    <n v="1"/>
    <n v="1"/>
    <n v="2"/>
    <n v="4"/>
    <x v="1"/>
    <s v="v England"/>
    <s v="Visakhapatnam"/>
    <x v="1"/>
    <d v="2016-11-17T00:00:00"/>
    <x v="84"/>
    <s v="Test # 2235"/>
  </r>
  <r>
    <n v="21"/>
    <n v="5"/>
    <n v="131"/>
    <s v="5"/>
    <s v="63"/>
    <n v="63"/>
    <s v="3"/>
    <x v="4"/>
    <s v="2.88"/>
    <n v="2.88"/>
    <s v="1"/>
    <n v="1"/>
    <x v="2"/>
    <s v="v England"/>
    <s v="Mohali"/>
    <x v="1"/>
    <d v="2016-11-26T00:00:00"/>
    <x v="85"/>
    <s v="Test # 2238"/>
  </r>
  <r>
    <n v="14"/>
    <n v="0"/>
    <n v="84"/>
    <s v="3"/>
    <s v="37"/>
    <n v="37"/>
    <s v="2"/>
    <x v="3"/>
    <s v="2.64"/>
    <n v="2.64"/>
    <s v="1"/>
    <n v="3"/>
    <x v="2"/>
    <s v="v England"/>
    <s v="Mohali"/>
    <x v="1"/>
    <d v="2016-11-26T00:00:00"/>
    <x v="85"/>
    <s v="Test # 2238"/>
  </r>
  <r>
    <n v="16"/>
    <m/>
    <n v="96"/>
    <n v="4"/>
    <n v="58"/>
    <n v="58"/>
    <n v="2"/>
    <x v="3"/>
    <n v="3.62"/>
    <n v="3.62"/>
    <n v="2"/>
    <n v="1"/>
    <x v="1"/>
    <s v="v England"/>
    <s v="Mohali"/>
    <x v="1"/>
    <d v="2016-11-26T00:00:00"/>
    <x v="85"/>
    <s v="Test # 2238"/>
  </r>
  <r>
    <n v="8"/>
    <m/>
    <n v="48"/>
    <n v="3"/>
    <n v="26"/>
    <n v="26"/>
    <n v="0"/>
    <x v="1"/>
    <n v="3.25"/>
    <n v="3.25"/>
    <n v="2"/>
    <n v="3"/>
    <x v="1"/>
    <s v="v England"/>
    <s v="Mohali"/>
    <x v="1"/>
    <d v="2016-11-26T00:00:00"/>
    <x v="85"/>
    <s v="Test # 2238"/>
  </r>
  <r>
    <n v="11"/>
    <m/>
    <n v="66"/>
    <n v="2"/>
    <n v="38"/>
    <n v="38"/>
    <n v="0"/>
    <x v="1"/>
    <n v="3.45"/>
    <n v="3.45"/>
    <n v="2"/>
    <n v="1"/>
    <x v="1"/>
    <s v="v England"/>
    <s v="Wankhede"/>
    <x v="1"/>
    <d v="2016-12-08T00:00:00"/>
    <x v="86"/>
    <s v="Test # 2239"/>
  </r>
  <r>
    <n v="3"/>
    <m/>
    <n v="18"/>
    <n v="0"/>
    <n v="10"/>
    <n v="10"/>
    <n v="0"/>
    <x v="1"/>
    <n v="3.33"/>
    <n v="3.33"/>
    <n v="2"/>
    <n v="3"/>
    <x v="1"/>
    <s v="v England"/>
    <s v="Wankhede"/>
    <x v="1"/>
    <d v="2016-12-08T00:00:00"/>
    <x v="86"/>
    <s v="Test # 2239"/>
  </r>
  <r>
    <n v="21"/>
    <n v="0"/>
    <n v="126"/>
    <s v="6"/>
    <s v="42"/>
    <n v="42"/>
    <s v="2"/>
    <x v="3"/>
    <s v="2.00"/>
    <n v="2"/>
    <s v="2"/>
    <n v="1"/>
    <x v="0"/>
    <s v="v England"/>
    <s v="Chennai"/>
    <x v="1"/>
    <d v="2016-12-16T00:00:00"/>
    <x v="87"/>
    <s v="Test # 2241"/>
  </r>
  <r>
    <n v="10"/>
    <n v="0"/>
    <n v="60"/>
    <s v="2"/>
    <s v="17"/>
    <n v="17"/>
    <s v="1"/>
    <x v="0"/>
    <s v="1.70"/>
    <n v="1.7"/>
    <s v="1"/>
    <n v="3"/>
    <x v="0"/>
    <s v="v England"/>
    <s v="Chennai"/>
    <x v="1"/>
    <d v="2016-12-16T00:00:00"/>
    <x v="87"/>
    <s v="Test # 2241"/>
  </r>
  <r>
    <n v="21"/>
    <m/>
    <n v="126"/>
    <n v="3"/>
    <n v="73"/>
    <n v="73"/>
    <n v="2"/>
    <x v="3"/>
    <n v="3.47"/>
    <n v="3.47"/>
    <n v="1"/>
    <n v="1"/>
    <x v="1"/>
    <s v="v England"/>
    <s v="Chennai"/>
    <x v="1"/>
    <d v="2016-12-16T00:00:00"/>
    <x v="87"/>
    <s v="Test # 2241"/>
  </r>
  <r>
    <n v="14"/>
    <m/>
    <n v="84"/>
    <n v="1"/>
    <n v="36"/>
    <n v="36"/>
    <n v="1"/>
    <x v="0"/>
    <n v="2.57"/>
    <n v="2.57"/>
    <n v="4"/>
    <n v="3"/>
    <x v="1"/>
    <s v="v England"/>
    <s v="Chennai"/>
    <x v="1"/>
    <d v="2016-12-16T00:00:00"/>
    <x v="87"/>
    <s v="Test # 2241"/>
  </r>
  <r>
    <n v="20"/>
    <n v="0"/>
    <n v="120"/>
    <s v="5"/>
    <s v="69"/>
    <n v="69"/>
    <s v="1"/>
    <x v="0"/>
    <s v="3.45"/>
    <n v="3.45"/>
    <s v="2"/>
    <n v="2"/>
    <x v="0"/>
    <s v="v Bangladesh"/>
    <s v="Hyderabad (Deccan)"/>
    <x v="1"/>
    <d v="2017-02-09T00:00:00"/>
    <x v="88"/>
    <s v="Test # 2249"/>
  </r>
  <r>
    <n v="13"/>
    <n v="0"/>
    <n v="78"/>
    <s v="3"/>
    <s v="40"/>
    <n v="40"/>
    <s v="2"/>
    <x v="3"/>
    <s v="3.07"/>
    <n v="3.07"/>
    <s v="3"/>
    <n v="4"/>
    <x v="0"/>
    <s v="v Bangladesh"/>
    <s v="Hyderabad (Deccan)"/>
    <x v="1"/>
    <d v="2017-02-09T00:00:00"/>
    <x v="88"/>
    <s v="Test # 2249"/>
  </r>
  <r>
    <n v="25"/>
    <m/>
    <n v="150"/>
    <n v="6"/>
    <n v="84"/>
    <n v="84"/>
    <n v="3"/>
    <x v="4"/>
    <n v="3.36"/>
    <n v="3.36"/>
    <n v="4"/>
    <n v="2"/>
    <x v="1"/>
    <s v="v Bangladesh"/>
    <s v="Hyderabad (Deccan)"/>
    <x v="1"/>
    <d v="2017-02-09T00:00:00"/>
    <x v="88"/>
    <s v="Test # 2249"/>
  </r>
  <r>
    <n v="12"/>
    <m/>
    <n v="72"/>
    <n v="2"/>
    <n v="33"/>
    <n v="33"/>
    <n v="0"/>
    <x v="1"/>
    <n v="2.75"/>
    <n v="2.75"/>
    <n v="4"/>
    <n v="4"/>
    <x v="1"/>
    <s v="v Bangladesh"/>
    <s v="Hyderabad (Deccan)"/>
    <x v="1"/>
    <d v="2017-02-09T00:00:00"/>
    <x v="88"/>
    <s v="Test # 2249"/>
  </r>
  <r>
    <n v="11"/>
    <n v="0"/>
    <n v="66"/>
    <s v="0"/>
    <s v="27"/>
    <n v="27"/>
    <s v="0"/>
    <x v="1"/>
    <s v="2.45"/>
    <n v="2.4500000000000002"/>
    <s v="1"/>
    <n v="1"/>
    <x v="0"/>
    <s v="v Australia"/>
    <s v="Pune"/>
    <x v="1"/>
    <d v="2017-02-23T00:00:00"/>
    <x v="89"/>
    <s v="Test # 2250"/>
  </r>
  <r>
    <n v="3"/>
    <n v="0"/>
    <n v="18"/>
    <s v="0"/>
    <s v="6"/>
    <n v="6"/>
    <s v="0"/>
    <x v="1"/>
    <s v="2.00"/>
    <n v="2"/>
    <s v="5"/>
    <n v="3"/>
    <x v="0"/>
    <s v="v Australia"/>
    <s v="Pune"/>
    <x v="1"/>
    <d v="2017-02-23T00:00:00"/>
    <x v="89"/>
    <s v="Test # 2250"/>
  </r>
  <r>
    <n v="12"/>
    <m/>
    <n v="72"/>
    <n v="3"/>
    <n v="32"/>
    <n v="32"/>
    <n v="4"/>
    <x v="5"/>
    <n v="2.66"/>
    <n v="2.66"/>
    <n v="5"/>
    <n v="1"/>
    <x v="1"/>
    <s v="v Australia"/>
    <s v="Pune"/>
    <x v="1"/>
    <d v="2017-02-23T00:00:00"/>
    <x v="89"/>
    <s v="Test # 2250"/>
  </r>
  <r>
    <n v="13"/>
    <m/>
    <n v="78"/>
    <n v="1"/>
    <n v="39"/>
    <n v="39"/>
    <n v="2"/>
    <x v="3"/>
    <n v="3"/>
    <n v="3"/>
    <n v="3"/>
    <n v="3"/>
    <x v="1"/>
    <s v="v Australia"/>
    <s v="Pune"/>
    <x v="1"/>
    <d v="2017-02-23T00:00:00"/>
    <x v="89"/>
    <s v="Test # 2250"/>
  </r>
  <r>
    <n v="27"/>
    <n v="0"/>
    <n v="162"/>
    <s v="8"/>
    <s v="48"/>
    <n v="48"/>
    <s v="1"/>
    <x v="0"/>
    <s v="1.77"/>
    <n v="1.77"/>
    <s v="1"/>
    <n v="2"/>
    <x v="0"/>
    <s v="v Australia"/>
    <s v="Bengaluru"/>
    <x v="1"/>
    <d v="2017-03-04T00:00:00"/>
    <x v="90"/>
    <s v="Test # 2251"/>
  </r>
  <r>
    <n v="6"/>
    <n v="0"/>
    <n v="36"/>
    <s v="1"/>
    <s v="28"/>
    <n v="28"/>
    <s v="1"/>
    <x v="0"/>
    <s v="4.66"/>
    <n v="4.66"/>
    <s v="1"/>
    <n v="4"/>
    <x v="0"/>
    <s v="v Australia"/>
    <s v="Bengaluru"/>
    <x v="1"/>
    <d v="2017-03-04T00:00:00"/>
    <x v="90"/>
    <s v="Test # 2251"/>
  </r>
  <r>
    <n v="24"/>
    <m/>
    <n v="144"/>
    <n v="7"/>
    <n v="57"/>
    <n v="57"/>
    <n v="1"/>
    <x v="0"/>
    <n v="2.37"/>
    <n v="2.37"/>
    <n v="2"/>
    <n v="2"/>
    <x v="1"/>
    <s v="v Australia"/>
    <s v="Bengaluru"/>
    <x v="1"/>
    <d v="2017-03-04T00:00:00"/>
    <x v="90"/>
    <s v="Test # 2251"/>
  </r>
  <r>
    <n v="9"/>
    <m/>
    <n v="54"/>
    <n v="2"/>
    <n v="30"/>
    <n v="30"/>
    <n v="2"/>
    <x v="3"/>
    <n v="3.33"/>
    <n v="3.33"/>
    <n v="3"/>
    <n v="4"/>
    <x v="1"/>
    <s v="v Australia"/>
    <s v="Bengaluru"/>
    <x v="1"/>
    <d v="2017-03-04T00:00:00"/>
    <x v="90"/>
    <s v="Test # 2251"/>
  </r>
  <r>
    <n v="20"/>
    <n v="0"/>
    <n v="120"/>
    <s v="2"/>
    <s v="70"/>
    <n v="70"/>
    <s v="0"/>
    <x v="1"/>
    <s v="3.50"/>
    <n v="3.5"/>
    <s v="1"/>
    <n v="1"/>
    <x v="0"/>
    <s v="v Australia"/>
    <s v="Ranchi"/>
    <x v="1"/>
    <d v="2017-03-16T00:00:00"/>
    <x v="91"/>
    <s v="Test # 2256"/>
  </r>
  <r>
    <n v="11"/>
    <n v="0"/>
    <n v="66"/>
    <s v="0"/>
    <s v="30"/>
    <n v="30"/>
    <s v="1"/>
    <x v="0"/>
    <s v="2.72"/>
    <n v="2.72"/>
    <s v="4"/>
    <n v="3"/>
    <x v="0"/>
    <s v="v Australia"/>
    <s v="Ranchi"/>
    <x v="1"/>
    <d v="2017-03-16T00:00:00"/>
    <x v="91"/>
    <s v="Test # 2256"/>
  </r>
  <r>
    <n v="31"/>
    <m/>
    <n v="186"/>
    <n v="3"/>
    <n v="106"/>
    <n v="106"/>
    <n v="3"/>
    <x v="4"/>
    <n v="3.41"/>
    <n v="3.41"/>
    <n v="2"/>
    <n v="1"/>
    <x v="1"/>
    <s v="v Australia"/>
    <s v="Ranchi"/>
    <x v="1"/>
    <d v="2017-03-16T00:00:00"/>
    <x v="91"/>
    <s v="Test # 2256"/>
  </r>
  <r>
    <n v="15"/>
    <m/>
    <n v="90"/>
    <n v="2"/>
    <n v="36"/>
    <n v="36"/>
    <n v="0"/>
    <x v="1"/>
    <n v="2.4"/>
    <n v="2.4"/>
    <n v="3"/>
    <n v="3"/>
    <x v="1"/>
    <s v="v Australia"/>
    <s v="Ranchi"/>
    <x v="1"/>
    <d v="2017-03-16T00:00:00"/>
    <x v="91"/>
    <s v="Test # 2256"/>
  </r>
  <r>
    <n v="15"/>
    <m/>
    <n v="90"/>
    <n v="1"/>
    <n v="69"/>
    <n v="69"/>
    <n v="2"/>
    <x v="3"/>
    <n v="4.5999999999999996"/>
    <n v="4.5999999999999996"/>
    <n v="2"/>
    <n v="1"/>
    <x v="1"/>
    <s v="v Australia"/>
    <s v="Dharamsala"/>
    <x v="1"/>
    <d v="2017-03-25T00:00:00"/>
    <x v="92"/>
    <s v="Test # 2258"/>
  </r>
  <r>
    <n v="10"/>
    <m/>
    <n v="60"/>
    <n v="3"/>
    <n v="29"/>
    <n v="29"/>
    <n v="3"/>
    <x v="4"/>
    <n v="2.9"/>
    <n v="2.9"/>
    <n v="2"/>
    <n v="3"/>
    <x v="1"/>
    <s v="v Australia"/>
    <s v="Dharamsala"/>
    <x v="1"/>
    <d v="2017-03-25T00:00:00"/>
    <x v="92"/>
    <s v="Test # 2258"/>
  </r>
  <r>
    <n v="12"/>
    <n v="0"/>
    <n v="72"/>
    <s v="2"/>
    <s v="45"/>
    <n v="45"/>
    <s v="2"/>
    <x v="3"/>
    <s v="3.75"/>
    <n v="3.75"/>
    <s v="1"/>
    <n v="2"/>
    <x v="2"/>
    <s v="v Sri Lanka"/>
    <s v="Galle"/>
    <x v="0"/>
    <d v="2017-07-26T00:00:00"/>
    <x v="93"/>
    <s v="Test # 2265"/>
  </r>
  <r>
    <n v="9"/>
    <n v="0"/>
    <n v="54"/>
    <s v="0"/>
    <s v="43"/>
    <n v="43"/>
    <s v="1"/>
    <x v="0"/>
    <s v="4.77"/>
    <n v="4.7699999999999996"/>
    <s v="1"/>
    <n v="4"/>
    <x v="2"/>
    <s v="v Sri Lanka"/>
    <s v="Galle"/>
    <x v="0"/>
    <d v="2017-07-26T00:00:00"/>
    <x v="93"/>
    <s v="Test # 2265"/>
  </r>
  <r>
    <n v="14"/>
    <m/>
    <n v="84"/>
    <n v="1"/>
    <n v="78"/>
    <n v="78"/>
    <n v="1"/>
    <x v="0"/>
    <n v="5.57"/>
    <n v="5.57"/>
    <n v="2"/>
    <n v="2"/>
    <x v="1"/>
    <s v="v Sri Lanka"/>
    <s v="Galle"/>
    <x v="0"/>
    <d v="2017-07-26T00:00:00"/>
    <x v="93"/>
    <s v="Test # 2265"/>
  </r>
  <r>
    <n v="9"/>
    <m/>
    <n v="54"/>
    <n v="0"/>
    <n v="42"/>
    <n v="42"/>
    <n v="1"/>
    <x v="0"/>
    <n v="4.66"/>
    <n v="4.66"/>
    <n v="2"/>
    <n v="4"/>
    <x v="1"/>
    <s v="v Sri Lanka"/>
    <s v="Galle"/>
    <x v="0"/>
    <d v="2017-07-26T00:00:00"/>
    <x v="93"/>
    <s v="Test # 2265"/>
  </r>
  <r>
    <n v="6"/>
    <n v="0"/>
    <n v="36"/>
    <s v="1"/>
    <s v="13"/>
    <n v="13"/>
    <s v="2"/>
    <x v="3"/>
    <s v="2.16"/>
    <n v="2.16"/>
    <s v="1"/>
    <n v="2"/>
    <x v="2"/>
    <s v="v Sri Lanka"/>
    <s v="Colombo (SSC)"/>
    <x v="0"/>
    <d v="2017-08-03T00:00:00"/>
    <x v="94"/>
    <s v="Test # 2267"/>
  </r>
  <r>
    <n v="12"/>
    <n v="0"/>
    <n v="72"/>
    <s v="3"/>
    <s v="27"/>
    <n v="27"/>
    <s v="0"/>
    <x v="1"/>
    <s v="2.25"/>
    <n v="2.25"/>
    <s v="3"/>
    <n v="3"/>
    <x v="2"/>
    <s v="v Sri Lanka"/>
    <s v="Colombo (SSC)"/>
    <x v="0"/>
    <d v="2017-08-03T00:00:00"/>
    <x v="94"/>
    <s v="Test # 2267"/>
  </r>
  <r>
    <n v="5"/>
    <m/>
    <n v="30"/>
    <n v="1"/>
    <n v="12"/>
    <n v="12"/>
    <n v="1"/>
    <x v="0"/>
    <n v="2.4"/>
    <n v="2.4"/>
    <n v="4"/>
    <n v="2"/>
    <x v="1"/>
    <s v="v Sri Lanka"/>
    <s v="Colombo (SSC)"/>
    <x v="0"/>
    <d v="2017-08-03T00:00:00"/>
    <x v="94"/>
    <s v="Test # 2267"/>
  </r>
  <r>
    <n v="13"/>
    <m/>
    <n v="78"/>
    <n v="2"/>
    <n v="39"/>
    <n v="39"/>
    <n v="1"/>
    <x v="0"/>
    <n v="3"/>
    <n v="3"/>
    <n v="1"/>
    <n v="3"/>
    <x v="1"/>
    <s v="v Sri Lanka"/>
    <s v="Colombo (SSC)"/>
    <x v="0"/>
    <d v="2017-08-03T00:00:00"/>
    <x v="94"/>
    <s v="Test # 2267"/>
  </r>
  <r>
    <n v="6"/>
    <n v="5"/>
    <n v="41"/>
    <s v="1"/>
    <s v="17"/>
    <n v="17"/>
    <s v="2"/>
    <x v="3"/>
    <s v="2.48"/>
    <n v="2.48"/>
    <s v="1"/>
    <n v="2"/>
    <x v="2"/>
    <s v="v Sri Lanka"/>
    <s v="Pallekele"/>
    <x v="0"/>
    <d v="2017-08-12T00:00:00"/>
    <x v="95"/>
    <s v="Test # 2269"/>
  </r>
  <r>
    <n v="15"/>
    <n v="0"/>
    <n v="90"/>
    <s v="6"/>
    <s v="32"/>
    <n v="32"/>
    <s v="3"/>
    <x v="4"/>
    <s v="2.13"/>
    <n v="2.13"/>
    <s v="1"/>
    <n v="3"/>
    <x v="2"/>
    <s v="v Sri Lanka"/>
    <s v="Pallekele"/>
    <x v="0"/>
    <d v="2017-08-12T00:00:00"/>
    <x v="95"/>
    <s v="Test # 2269"/>
  </r>
  <r>
    <n v="3"/>
    <n v="1"/>
    <n v="19"/>
    <n v="0"/>
    <n v="23"/>
    <n v="23"/>
    <n v="0"/>
    <x v="1"/>
    <n v="7.26"/>
    <n v="7.26"/>
    <n v="2"/>
    <n v="2"/>
    <x v="1"/>
    <s v="v Sri Lanka"/>
    <s v="Pallekele"/>
    <x v="0"/>
    <d v="2017-08-12T00:00:00"/>
    <x v="95"/>
    <s v="Test # 2269"/>
  </r>
  <r>
    <n v="13"/>
    <m/>
    <n v="78"/>
    <n v="5"/>
    <n v="21"/>
    <n v="21"/>
    <n v="2"/>
    <x v="3"/>
    <n v="1.61"/>
    <n v="1.61"/>
    <n v="3"/>
    <n v="3"/>
    <x v="1"/>
    <s v="v Sri Lanka"/>
    <s v="Pallekele"/>
    <x v="0"/>
    <d v="2017-08-12T00:00:00"/>
    <x v="95"/>
    <s v="Test # 2269"/>
  </r>
  <r>
    <n v="26"/>
    <n v="3"/>
    <n v="159"/>
    <s v="5"/>
    <s v="100"/>
    <n v="100"/>
    <s v="4"/>
    <x v="5"/>
    <s v="3.77"/>
    <n v="3.77"/>
    <s v="2"/>
    <n v="2"/>
    <x v="2"/>
    <s v="v Sri Lanka"/>
    <s v="Kolkata"/>
    <x v="1"/>
    <d v="2017-11-16T00:00:00"/>
    <x v="96"/>
    <s v="Test # 2281"/>
  </r>
  <r>
    <n v="9"/>
    <n v="3"/>
    <n v="57"/>
    <s v="4"/>
    <s v="34"/>
    <n v="34"/>
    <s v="2"/>
    <x v="3"/>
    <s v="3.57"/>
    <n v="3.57"/>
    <s v="2"/>
    <n v="4"/>
    <x v="2"/>
    <s v="v Sri Lanka"/>
    <s v="Kolkata"/>
    <x v="1"/>
    <d v="2017-11-16T00:00:00"/>
    <x v="96"/>
    <s v="Test # 2281"/>
  </r>
  <r>
    <n v="20"/>
    <m/>
    <n v="120"/>
    <n v="1"/>
    <n v="79"/>
    <n v="79"/>
    <n v="2"/>
    <x v="3"/>
    <n v="3.95"/>
    <n v="3.95"/>
    <n v="3"/>
    <n v="2"/>
    <x v="1"/>
    <s v="v Sri Lanka"/>
    <s v="Kolkata"/>
    <x v="1"/>
    <d v="2017-11-16T00:00:00"/>
    <x v="96"/>
    <s v="Test # 2281"/>
  </r>
  <r>
    <n v="5"/>
    <m/>
    <n v="30"/>
    <n v="0"/>
    <n v="25"/>
    <n v="25"/>
    <n v="1"/>
    <x v="0"/>
    <n v="5"/>
    <n v="5"/>
    <n v="3"/>
    <n v="4"/>
    <x v="1"/>
    <s v="v Sri Lanka"/>
    <s v="Kolkata"/>
    <x v="1"/>
    <d v="2017-11-16T00:00:00"/>
    <x v="96"/>
    <s v="Test # 2281"/>
  </r>
  <r>
    <n v="14"/>
    <n v="0"/>
    <n v="84"/>
    <s v="3"/>
    <s v="37"/>
    <n v="37"/>
    <s v="3"/>
    <x v="4"/>
    <s v="2.64"/>
    <n v="2.64"/>
    <s v="1"/>
    <n v="1"/>
    <x v="0"/>
    <s v="v Sri Lanka"/>
    <s v="Nagpur"/>
    <x v="1"/>
    <d v="2017-11-24T00:00:00"/>
    <x v="97"/>
    <s v="Test # 2283"/>
  </r>
  <r>
    <n v="12"/>
    <n v="0"/>
    <n v="72"/>
    <s v="4"/>
    <s v="43"/>
    <n v="43"/>
    <s v="2"/>
    <x v="3"/>
    <s v="3.58"/>
    <n v="3.58"/>
    <s v="1"/>
    <n v="3"/>
    <x v="0"/>
    <s v="v Sri Lanka"/>
    <s v="Nagpur"/>
    <x v="1"/>
    <d v="2017-11-24T00:00:00"/>
    <x v="97"/>
    <s v="Test # 2283"/>
  </r>
  <r>
    <n v="16"/>
    <m/>
    <n v="96"/>
    <n v="4"/>
    <n v="43"/>
    <n v="43"/>
    <n v="0"/>
    <x v="1"/>
    <n v="2.68"/>
    <n v="2.68"/>
    <n v="2"/>
    <n v="1"/>
    <x v="1"/>
    <s v="v Sri Lanka"/>
    <s v="Nagpur"/>
    <x v="1"/>
    <d v="2017-11-24T00:00:00"/>
    <x v="97"/>
    <s v="Test # 2283"/>
  </r>
  <r>
    <n v="9"/>
    <m/>
    <n v="54"/>
    <n v="2"/>
    <n v="30"/>
    <n v="30"/>
    <n v="2"/>
    <x v="3"/>
    <n v="3.33"/>
    <n v="3.33"/>
    <n v="4"/>
    <n v="3"/>
    <x v="1"/>
    <s v="v Sri Lanka"/>
    <s v="Nagpur"/>
    <x v="1"/>
    <d v="2017-11-24T00:00:00"/>
    <x v="97"/>
    <s v="Test # 2283"/>
  </r>
  <r>
    <n v="29"/>
    <n v="3"/>
    <n v="177"/>
    <s v="7"/>
    <s v="98"/>
    <n v="98"/>
    <s v="3"/>
    <x v="4"/>
    <s v="3.32"/>
    <n v="3.32"/>
    <s v="2"/>
    <n v="2"/>
    <x v="0"/>
    <s v="v Sri Lanka"/>
    <s v="Delhi"/>
    <x v="1"/>
    <d v="2017-12-02T00:00:00"/>
    <x v="98"/>
    <s v="Test # 2286"/>
  </r>
  <r>
    <n v="13"/>
    <n v="0"/>
    <n v="78"/>
    <s v="2"/>
    <s v="32"/>
    <n v="32"/>
    <s v="0"/>
    <x v="1"/>
    <s v="2.46"/>
    <n v="2.46"/>
    <s v="1"/>
    <n v="4"/>
    <x v="0"/>
    <s v="v Sri Lanka"/>
    <s v="Delhi"/>
    <x v="1"/>
    <d v="2017-12-02T00:00:00"/>
    <x v="98"/>
    <s v="Test # 2286"/>
  </r>
  <r>
    <n v="26"/>
    <n v="0"/>
    <n v="156"/>
    <s v="6"/>
    <s v="85"/>
    <n v="85"/>
    <s v="2"/>
    <x v="3"/>
    <s v="3.26"/>
    <n v="3.26"/>
    <s v="1"/>
    <n v="2"/>
    <x v="2"/>
    <s v="v Sri Lanka"/>
    <s v="Delhi"/>
    <x v="1"/>
    <d v="2017-12-02T00:00:00"/>
    <x v="98"/>
    <s v="Test # 2286"/>
  </r>
  <r>
    <n v="15"/>
    <n v="0"/>
    <n v="90"/>
    <s v="6"/>
    <s v="50"/>
    <n v="50"/>
    <s v="1"/>
    <x v="0"/>
    <s v="3.33"/>
    <n v="3.33"/>
    <s v="2"/>
    <n v="4"/>
    <x v="2"/>
    <s v="v Sri Lanka"/>
    <s v="Delhi"/>
    <x v="1"/>
    <d v="2017-12-02T00:00:00"/>
    <x v="98"/>
    <s v="Test # 2286"/>
  </r>
  <r>
    <n v="16"/>
    <n v="0"/>
    <n v="96"/>
    <s v="6"/>
    <s v="47"/>
    <n v="47"/>
    <s v="1"/>
    <x v="0"/>
    <s v="2.93"/>
    <n v="2.93"/>
    <s v="2"/>
    <n v="1"/>
    <x v="2"/>
    <s v="v South Africa"/>
    <s v="Cape Town"/>
    <x v="0"/>
    <d v="2018-01-05T00:00:00"/>
    <x v="99"/>
    <s v="Test # 2292"/>
  </r>
  <r>
    <n v="12"/>
    <n v="0"/>
    <n v="72"/>
    <s v="3"/>
    <s v="28"/>
    <n v="28"/>
    <s v="3"/>
    <x v="4"/>
    <s v="2.33"/>
    <n v="2.33"/>
    <s v="3"/>
    <n v="3"/>
    <x v="2"/>
    <s v="v South Africa"/>
    <s v="Cape Town"/>
    <x v="0"/>
    <d v="2018-01-05T00:00:00"/>
    <x v="99"/>
    <s v="Test # 2292"/>
  </r>
  <r>
    <n v="19"/>
    <n v="0"/>
    <n v="114"/>
    <s v="1"/>
    <s v="73"/>
    <n v="73"/>
    <s v="1"/>
    <x v="0"/>
    <s v="3.84"/>
    <n v="3.84"/>
    <s v="3"/>
    <n v="1"/>
    <x v="3"/>
    <s v="v South Africa"/>
    <s v="Cape Town"/>
    <x v="0"/>
    <d v="2018-01-05T00:00:00"/>
    <x v="99"/>
    <s v="Test # 2292"/>
  </r>
  <r>
    <n v="11"/>
    <n v="2"/>
    <n v="68"/>
    <s v="1"/>
    <s v="39"/>
    <n v="39"/>
    <s v="3"/>
    <x v="4"/>
    <s v="3.44"/>
    <n v="3.44"/>
    <s v="2"/>
    <n v="3"/>
    <x v="3"/>
    <s v="v South Africa"/>
    <s v="Cape Town"/>
    <x v="0"/>
    <d v="2018-01-05T00:00:00"/>
    <x v="99"/>
    <s v="Test # 2292"/>
  </r>
  <r>
    <n v="22"/>
    <n v="0"/>
    <n v="132"/>
    <s v="4"/>
    <s v="46"/>
    <n v="46"/>
    <s v="3"/>
    <x v="4"/>
    <s v="2.09"/>
    <n v="2.09"/>
    <s v="3"/>
    <n v="1"/>
    <x v="0"/>
    <s v="v South Africa"/>
    <s v="Centurion"/>
    <x v="0"/>
    <d v="2018-01-13T00:00:00"/>
    <x v="100"/>
    <s v="Test # 2293"/>
  </r>
  <r>
    <n v="17"/>
    <n v="0"/>
    <n v="102"/>
    <s v="3"/>
    <s v="40"/>
    <n v="40"/>
    <s v="2"/>
    <x v="3"/>
    <s v="2.35"/>
    <n v="2.35"/>
    <s v="3"/>
    <n v="3"/>
    <x v="0"/>
    <s v="v South Africa"/>
    <s v="Centurion"/>
    <x v="0"/>
    <d v="2018-01-13T00:00:00"/>
    <x v="100"/>
    <s v="Test # 2293"/>
  </r>
  <r>
    <n v="15"/>
    <n v="0"/>
    <n v="90"/>
    <s v="2"/>
    <s v="58"/>
    <n v="58"/>
    <s v="1"/>
    <x v="0"/>
    <s v="3.86"/>
    <n v="3.86"/>
    <s v="2"/>
    <n v="1"/>
    <x v="2"/>
    <s v="v South Africa"/>
    <s v="Centurion"/>
    <x v="0"/>
    <d v="2018-01-13T00:00:00"/>
    <x v="100"/>
    <s v="Test # 2293"/>
  </r>
  <r>
    <n v="16"/>
    <n v="0"/>
    <n v="96"/>
    <s v="3"/>
    <s v="49"/>
    <n v="49"/>
    <s v="4"/>
    <x v="5"/>
    <s v="3.06"/>
    <n v="3.06"/>
    <s v="4"/>
    <n v="3"/>
    <x v="2"/>
    <s v="v South Africa"/>
    <s v="Centurion"/>
    <x v="0"/>
    <d v="2018-01-13T00:00:00"/>
    <x v="100"/>
    <s v="Test # 2293"/>
  </r>
  <r>
    <n v="22"/>
    <n v="0"/>
    <n v="132"/>
    <s v="6"/>
    <s v="60"/>
    <n v="60"/>
    <s v="0"/>
    <x v="1"/>
    <s v="2.72"/>
    <n v="2.72"/>
    <s v="1"/>
    <n v="1"/>
    <x v="3"/>
    <s v="v South Africa"/>
    <s v="Centurion"/>
    <x v="0"/>
    <d v="2018-01-13T00:00:00"/>
    <x v="100"/>
    <s v="Test # 2293"/>
  </r>
  <r>
    <n v="20"/>
    <n v="0"/>
    <n v="120"/>
    <s v="3"/>
    <s v="70"/>
    <n v="70"/>
    <s v="3"/>
    <x v="4"/>
    <s v="3.50"/>
    <n v="3.5"/>
    <s v="2"/>
    <n v="3"/>
    <x v="3"/>
    <s v="v South Africa"/>
    <s v="Centurion"/>
    <x v="0"/>
    <d v="2018-01-13T00:00:00"/>
    <x v="100"/>
    <s v="Test # 2293"/>
  </r>
  <r>
    <n v="14"/>
    <n v="0"/>
    <n v="84"/>
    <s v="2"/>
    <s v="33"/>
    <n v="33"/>
    <s v="1"/>
    <x v="0"/>
    <s v="2.35"/>
    <n v="2.35"/>
    <s v="3"/>
    <n v="2"/>
    <x v="0"/>
    <s v="v South Africa"/>
    <s v="Johannesburg"/>
    <x v="0"/>
    <d v="2018-01-24T00:00:00"/>
    <x v="101"/>
    <s v="Test # 2294"/>
  </r>
  <r>
    <n v="16"/>
    <n v="0"/>
    <n v="96"/>
    <s v="3"/>
    <s v="31"/>
    <n v="31"/>
    <s v="2"/>
    <x v="3"/>
    <s v="1.93"/>
    <n v="1.93"/>
    <s v="4"/>
    <n v="4"/>
    <x v="0"/>
    <s v="v South Africa"/>
    <s v="Johannesburg"/>
    <x v="0"/>
    <d v="2018-01-24T00:00:00"/>
    <x v="101"/>
    <s v="Test # 2294"/>
  </r>
  <r>
    <n v="12"/>
    <n v="0"/>
    <n v="72"/>
    <s v="0"/>
    <s v="46"/>
    <n v="46"/>
    <s v="1"/>
    <x v="0"/>
    <s v="3.83"/>
    <n v="3.83"/>
    <s v="4"/>
    <n v="2"/>
    <x v="2"/>
    <s v="v South Africa"/>
    <s v="Johannesburg"/>
    <x v="0"/>
    <d v="2018-01-24T00:00:00"/>
    <x v="101"/>
    <s v="Test # 2294"/>
  </r>
  <r>
    <n v="12"/>
    <n v="3"/>
    <n v="75"/>
    <s v="2"/>
    <s v="28"/>
    <n v="28"/>
    <s v="5"/>
    <x v="2"/>
    <s v="2.24"/>
    <n v="2.2400000000000002"/>
    <s v="2"/>
    <n v="4"/>
    <x v="2"/>
    <s v="v South Africa"/>
    <s v="Johannesburg"/>
    <x v="0"/>
    <d v="2018-01-24T00:00:00"/>
    <x v="101"/>
    <s v="Test # 2294"/>
  </r>
  <r>
    <n v="18"/>
    <n v="5"/>
    <n v="113"/>
    <s v="2"/>
    <s v="54"/>
    <n v="54"/>
    <s v="5"/>
    <x v="2"/>
    <s v="2.86"/>
    <n v="2.86"/>
    <s v="2"/>
    <n v="2"/>
    <x v="3"/>
    <s v="v South Africa"/>
    <s v="Johannesburg"/>
    <x v="0"/>
    <d v="2018-01-24T00:00:00"/>
    <x v="101"/>
    <s v="Test # 2294"/>
  </r>
  <r>
    <n v="21"/>
    <n v="0"/>
    <n v="126"/>
    <s v="3"/>
    <s v="57"/>
    <n v="57"/>
    <s v="2"/>
    <x v="3"/>
    <s v="2.71"/>
    <n v="2.71"/>
    <s v="3"/>
    <n v="4"/>
    <x v="3"/>
    <s v="v South Africa"/>
    <s v="Johannesburg"/>
    <x v="0"/>
    <d v="2018-01-24T00:00:00"/>
    <x v="101"/>
    <s v="Test # 2294"/>
  </r>
  <r>
    <n v="5"/>
    <n v="0"/>
    <n v="30"/>
    <s v="0"/>
    <s v="28"/>
    <n v="28"/>
    <s v="2"/>
    <x v="3"/>
    <s v="5.60"/>
    <n v="5.6"/>
    <s v="2"/>
    <n v="2"/>
    <x v="0"/>
    <s v="v Afghanistan"/>
    <s v="Bengaluru"/>
    <x v="1"/>
    <d v="2018-06-14T00:00:00"/>
    <x v="102"/>
    <s v="Test # 2307"/>
  </r>
  <r>
    <n v="7"/>
    <n v="0"/>
    <n v="42"/>
    <s v="2"/>
    <s v="17"/>
    <n v="17"/>
    <s v="2"/>
    <x v="3"/>
    <s v="2.42"/>
    <n v="2.42"/>
    <s v="1"/>
    <n v="3"/>
    <x v="0"/>
    <s v="v Afghanistan"/>
    <s v="Bengaluru"/>
    <x v="1"/>
    <d v="2018-06-14T00:00:00"/>
    <x v="102"/>
    <s v="Test # 2307"/>
  </r>
  <r>
    <n v="6"/>
    <m/>
    <n v="36"/>
    <n v="1"/>
    <n v="18"/>
    <n v="18"/>
    <n v="1"/>
    <x v="0"/>
    <n v="3"/>
    <n v="3"/>
    <n v="1"/>
    <n v="2"/>
    <x v="1"/>
    <s v="v Afghanistan"/>
    <s v="Bengaluru"/>
    <x v="1"/>
    <d v="2018-06-14T00:00:00"/>
    <x v="102"/>
    <s v="Test # 2307"/>
  </r>
  <r>
    <n v="7"/>
    <m/>
    <n v="42"/>
    <n v="1"/>
    <n v="26"/>
    <n v="26"/>
    <n v="3"/>
    <x v="4"/>
    <n v="3.71"/>
    <n v="3.71"/>
    <n v="2"/>
    <n v="3"/>
    <x v="1"/>
    <s v="v Afghanistan"/>
    <s v="Bengaluru"/>
    <x v="1"/>
    <d v="2018-06-14T00:00:00"/>
    <x v="102"/>
    <s v="Test # 2307"/>
  </r>
  <r>
    <n v="17"/>
    <n v="0"/>
    <n v="102"/>
    <s v="1"/>
    <s v="46"/>
    <n v="46"/>
    <s v="1"/>
    <x v="0"/>
    <s v="2.70"/>
    <n v="2.7"/>
    <s v="2"/>
    <n v="1"/>
    <x v="0"/>
    <s v="v England"/>
    <s v="Birmingham"/>
    <x v="0"/>
    <d v="2018-08-01T00:00:00"/>
    <x v="103"/>
    <s v="Test # 2314"/>
  </r>
  <r>
    <n v="13"/>
    <n v="0"/>
    <n v="78"/>
    <s v="0"/>
    <s v="51"/>
    <n v="51"/>
    <s v="5"/>
    <x v="2"/>
    <s v="3.92"/>
    <n v="3.92"/>
    <s v="3"/>
    <n v="3"/>
    <x v="0"/>
    <s v="v England"/>
    <s v="Birmingham"/>
    <x v="0"/>
    <d v="2018-08-01T00:00:00"/>
    <x v="103"/>
    <s v="Test # 2314"/>
  </r>
  <r>
    <n v="19"/>
    <n v="4"/>
    <n v="118"/>
    <s v="2"/>
    <s v="64"/>
    <n v="64"/>
    <s v="3"/>
    <x v="4"/>
    <s v="3.25"/>
    <n v="3.25"/>
    <s v="4"/>
    <n v="1"/>
    <x v="2"/>
    <s v="v England"/>
    <s v="Birmingham"/>
    <x v="0"/>
    <d v="2018-08-01T00:00:00"/>
    <x v="103"/>
    <s v="Test # 2314"/>
  </r>
  <r>
    <n v="12"/>
    <n v="0"/>
    <n v="72"/>
    <s v="2"/>
    <s v="38"/>
    <n v="38"/>
    <s v="0"/>
    <x v="1"/>
    <s v="3.16"/>
    <n v="3.16"/>
    <s v="1"/>
    <n v="3"/>
    <x v="2"/>
    <s v="v England"/>
    <s v="Birmingham"/>
    <x v="0"/>
    <d v="2018-08-01T00:00:00"/>
    <x v="103"/>
    <s v="Test # 2314"/>
  </r>
  <r>
    <n v="17"/>
    <m/>
    <n v="102"/>
    <n v="2"/>
    <n v="56"/>
    <n v="56"/>
    <n v="1"/>
    <x v="0"/>
    <n v="3.29"/>
    <n v="3.29"/>
    <n v="1"/>
    <n v="1"/>
    <x v="1"/>
    <s v="v England"/>
    <s v="Birmingham"/>
    <x v="0"/>
    <d v="2018-08-01T00:00:00"/>
    <x v="103"/>
    <s v="Test # 2314"/>
  </r>
  <r>
    <n v="7"/>
    <m/>
    <n v="42"/>
    <n v="1"/>
    <n v="20"/>
    <n v="20"/>
    <n v="2"/>
    <x v="3"/>
    <n v="2.85"/>
    <n v="2.85"/>
    <n v="4"/>
    <n v="3"/>
    <x v="1"/>
    <s v="v England"/>
    <s v="Birmingham"/>
    <x v="0"/>
    <d v="2018-08-01T00:00:00"/>
    <x v="103"/>
    <s v="Test # 2314"/>
  </r>
  <r>
    <n v="22"/>
    <n v="0"/>
    <n v="132"/>
    <s v="4"/>
    <s v="101"/>
    <n v="101"/>
    <s v="1"/>
    <x v="0"/>
    <s v="4.59"/>
    <n v="4.59"/>
    <s v="1"/>
    <n v="2"/>
    <x v="0"/>
    <s v="v England"/>
    <s v="Lord's"/>
    <x v="0"/>
    <d v="2018-08-09T00:00:00"/>
    <x v="104"/>
    <s v="Test # 2315"/>
  </r>
  <r>
    <n v="23"/>
    <n v="0"/>
    <n v="138"/>
    <s v="4"/>
    <s v="96"/>
    <n v="96"/>
    <s v="3"/>
    <x v="4"/>
    <s v="4.17"/>
    <n v="4.17"/>
    <s v="2"/>
    <n v="2"/>
    <x v="2"/>
    <s v="v England"/>
    <s v="Lord's"/>
    <x v="0"/>
    <d v="2018-08-09T00:00:00"/>
    <x v="104"/>
    <s v="Test # 2315"/>
  </r>
  <r>
    <n v="9"/>
    <n v="0"/>
    <n v="54"/>
    <s v="2"/>
    <s v="32"/>
    <n v="32"/>
    <s v="2"/>
    <x v="3"/>
    <s v="3.55"/>
    <n v="3.55"/>
    <s v="4"/>
    <n v="2"/>
    <x v="0"/>
    <s v="v England"/>
    <s v="Nottingham"/>
    <x v="0"/>
    <d v="2018-08-18T00:00:00"/>
    <x v="105"/>
    <s v="Test # 2316"/>
  </r>
  <r>
    <n v="20"/>
    <n v="0"/>
    <n v="120"/>
    <s v="4"/>
    <s v="70"/>
    <n v="70"/>
    <s v="2"/>
    <x v="3"/>
    <s v="3.50"/>
    <n v="3.5"/>
    <s v="2"/>
    <n v="4"/>
    <x v="0"/>
    <s v="v England"/>
    <s v="Nottingham"/>
    <x v="0"/>
    <d v="2018-08-18T00:00:00"/>
    <x v="105"/>
    <s v="Test # 2316"/>
  </r>
  <r>
    <n v="10"/>
    <n v="0"/>
    <n v="60"/>
    <s v="2"/>
    <s v="56"/>
    <n v="56"/>
    <s v="1"/>
    <x v="0"/>
    <s v="5.60"/>
    <n v="5.6"/>
    <s v="1"/>
    <n v="2"/>
    <x v="2"/>
    <s v="v England"/>
    <s v="Nottingham"/>
    <x v="0"/>
    <d v="2018-08-18T00:00:00"/>
    <x v="105"/>
    <s v="Test # 2316"/>
  </r>
  <r>
    <n v="19"/>
    <n v="0"/>
    <n v="114"/>
    <s v="3"/>
    <s v="78"/>
    <n v="78"/>
    <s v="1"/>
    <x v="0"/>
    <s v="4.10"/>
    <n v="4.0999999999999996"/>
    <s v="4"/>
    <n v="4"/>
    <x v="2"/>
    <s v="v England"/>
    <s v="Nottingham"/>
    <x v="0"/>
    <d v="2018-08-18T00:00:00"/>
    <x v="105"/>
    <s v="Test # 2316"/>
  </r>
  <r>
    <n v="12"/>
    <n v="2"/>
    <n v="74"/>
    <s v="2"/>
    <s v="37"/>
    <n v="37"/>
    <s v="2"/>
    <x v="3"/>
    <s v="3.00"/>
    <n v="3"/>
    <s v="2"/>
    <n v="2"/>
    <x v="3"/>
    <s v="v England"/>
    <s v="Nottingham"/>
    <x v="0"/>
    <d v="2018-08-18T00:00:00"/>
    <x v="105"/>
    <s v="Test # 2316"/>
  </r>
  <r>
    <n v="29"/>
    <n v="0"/>
    <n v="174"/>
    <s v="8"/>
    <s v="85"/>
    <n v="85"/>
    <s v="5"/>
    <x v="2"/>
    <s v="2.93"/>
    <n v="2.93"/>
    <s v="1"/>
    <n v="4"/>
    <x v="3"/>
    <s v="v England"/>
    <s v="Nottingham"/>
    <x v="0"/>
    <d v="2018-08-18T00:00:00"/>
    <x v="105"/>
    <s v="Test # 2316"/>
  </r>
  <r>
    <n v="16"/>
    <n v="0"/>
    <n v="96"/>
    <s v="6"/>
    <s v="26"/>
    <n v="26"/>
    <s v="2"/>
    <x v="3"/>
    <s v="1.62"/>
    <n v="1.62"/>
    <s v="2"/>
    <n v="1"/>
    <x v="0"/>
    <s v="v England"/>
    <s v="Southampton"/>
    <x v="0"/>
    <d v="2018-08-30T00:00:00"/>
    <x v="106"/>
    <s v="Test # 2317"/>
  </r>
  <r>
    <n v="15"/>
    <n v="0"/>
    <n v="90"/>
    <s v="4"/>
    <s v="36"/>
    <n v="36"/>
    <s v="2"/>
    <x v="3"/>
    <s v="2.40"/>
    <n v="2.4"/>
    <s v="3"/>
    <n v="3"/>
    <x v="0"/>
    <s v="v England"/>
    <s v="Southampton"/>
    <x v="0"/>
    <d v="2018-08-30T00:00:00"/>
    <x v="106"/>
    <s v="Test # 2317"/>
  </r>
  <r>
    <n v="18"/>
    <n v="0"/>
    <n v="108"/>
    <s v="2"/>
    <s v="51"/>
    <n v="51"/>
    <s v="2"/>
    <x v="3"/>
    <s v="2.83"/>
    <n v="2.83"/>
    <s v="4"/>
    <n v="1"/>
    <x v="2"/>
    <s v="v England"/>
    <s v="Southampton"/>
    <x v="0"/>
    <d v="2018-08-30T00:00:00"/>
    <x v="106"/>
    <s v="Test # 2317"/>
  </r>
  <r>
    <n v="16"/>
    <n v="0"/>
    <n v="96"/>
    <s v="0"/>
    <s v="57"/>
    <n v="57"/>
    <s v="4"/>
    <x v="5"/>
    <s v="3.56"/>
    <n v="3.56"/>
    <s v="4"/>
    <n v="3"/>
    <x v="2"/>
    <s v="v England"/>
    <s v="Southampton"/>
    <x v="0"/>
    <d v="2018-08-30T00:00:00"/>
    <x v="106"/>
    <s v="Test # 2317"/>
  </r>
  <r>
    <n v="20"/>
    <n v="0"/>
    <n v="120"/>
    <s v="5"/>
    <s v="46"/>
    <n v="46"/>
    <s v="3"/>
    <x v="4"/>
    <s v="2.30"/>
    <n v="2.2999999999999998"/>
    <s v="1"/>
    <n v="1"/>
    <x v="3"/>
    <s v="v England"/>
    <s v="Southampton"/>
    <x v="0"/>
    <d v="2018-08-30T00:00:00"/>
    <x v="106"/>
    <s v="Test # 2317"/>
  </r>
  <r>
    <n v="19"/>
    <n v="0"/>
    <n v="114"/>
    <s v="3"/>
    <s v="51"/>
    <n v="51"/>
    <s v="1"/>
    <x v="0"/>
    <s v="2.68"/>
    <n v="2.68"/>
    <s v="2"/>
    <n v="3"/>
    <x v="3"/>
    <s v="v England"/>
    <s v="Southampton"/>
    <x v="0"/>
    <d v="2018-08-30T00:00:00"/>
    <x v="106"/>
    <s v="Test # 2317"/>
  </r>
  <r>
    <n v="31"/>
    <n v="0"/>
    <n v="186"/>
    <s v="12"/>
    <s v="62"/>
    <n v="62"/>
    <s v="3"/>
    <x v="4"/>
    <s v="2.00"/>
    <n v="2"/>
    <s v="2"/>
    <n v="1"/>
    <x v="0"/>
    <s v="v England"/>
    <s v="The Oval"/>
    <x v="0"/>
    <d v="2018-09-07T00:00:00"/>
    <x v="107"/>
    <s v="Test # 2318"/>
  </r>
  <r>
    <n v="8"/>
    <n v="0"/>
    <n v="48"/>
    <s v="3"/>
    <s v="13"/>
    <n v="13"/>
    <s v="0"/>
    <x v="1"/>
    <s v="1.62"/>
    <n v="1.62"/>
    <s v="2"/>
    <n v="3"/>
    <x v="0"/>
    <s v="v England"/>
    <s v="The Oval"/>
    <x v="0"/>
    <d v="2018-09-07T00:00:00"/>
    <x v="107"/>
    <s v="Test # 2318"/>
  </r>
  <r>
    <n v="30"/>
    <n v="0"/>
    <n v="180"/>
    <s v="7"/>
    <s v="72"/>
    <n v="72"/>
    <s v="0"/>
    <x v="1"/>
    <s v="2.40"/>
    <n v="2.4"/>
    <s v="4"/>
    <n v="1"/>
    <x v="2"/>
    <s v="v England"/>
    <s v="The Oval"/>
    <x v="0"/>
    <d v="2018-09-07T00:00:00"/>
    <x v="107"/>
    <s v="Test # 2318"/>
  </r>
  <r>
    <n v="25"/>
    <n v="0"/>
    <n v="150"/>
    <s v="3"/>
    <s v="110"/>
    <n v="110"/>
    <s v="2"/>
    <x v="3"/>
    <s v="4.40"/>
    <n v="4.4000000000000004"/>
    <s v="3"/>
    <n v="3"/>
    <x v="2"/>
    <s v="v England"/>
    <s v="The Oval"/>
    <x v="0"/>
    <d v="2018-09-07T00:00:00"/>
    <x v="107"/>
    <s v="Test # 2318"/>
  </r>
  <r>
    <n v="30"/>
    <n v="0"/>
    <n v="180"/>
    <s v="9"/>
    <s v="83"/>
    <n v="83"/>
    <s v="3"/>
    <x v="4"/>
    <s v="2.76"/>
    <n v="2.76"/>
    <s v="1"/>
    <n v="1"/>
    <x v="3"/>
    <s v="v England"/>
    <s v="The Oval"/>
    <x v="0"/>
    <d v="2018-09-07T00:00:00"/>
    <x v="107"/>
    <s v="Test # 2318"/>
  </r>
  <r>
    <n v="23"/>
    <n v="0"/>
    <n v="138"/>
    <s v="4"/>
    <s v="61"/>
    <n v="61"/>
    <s v="0"/>
    <x v="1"/>
    <s v="2.65"/>
    <n v="2.65"/>
    <s v="1"/>
    <n v="3"/>
    <x v="3"/>
    <s v="v England"/>
    <s v="The Oval"/>
    <x v="0"/>
    <d v="2018-09-07T00:00:00"/>
    <x v="107"/>
    <s v="Test # 2318"/>
  </r>
  <r>
    <n v="9"/>
    <n v="0"/>
    <n v="54"/>
    <s v="2"/>
    <s v="22"/>
    <n v="22"/>
    <s v="2"/>
    <x v="3"/>
    <s v="2.44"/>
    <n v="2.44"/>
    <s v="1"/>
    <n v="2"/>
    <x v="2"/>
    <s v="v West Indies"/>
    <s v="Rajkot"/>
    <x v="1"/>
    <d v="2018-10-04T00:00:00"/>
    <x v="108"/>
    <s v="Test # 2319"/>
  </r>
  <r>
    <n v="3"/>
    <n v="0"/>
    <n v="18"/>
    <s v="0"/>
    <s v="11"/>
    <n v="11"/>
    <s v="0"/>
    <x v="1"/>
    <s v="3.66"/>
    <n v="3.66"/>
    <s v="1"/>
    <n v="3"/>
    <x v="2"/>
    <s v="v West Indies"/>
    <s v="Rajkot"/>
    <x v="1"/>
    <d v="2018-10-04T00:00:00"/>
    <x v="108"/>
    <s v="Test # 2319"/>
  </r>
  <r>
    <n v="11"/>
    <m/>
    <n v="66"/>
    <n v="3"/>
    <n v="20"/>
    <n v="20"/>
    <n v="1"/>
    <x v="0"/>
    <n v="1.81"/>
    <n v="1.81"/>
    <n v="2"/>
    <n v="2"/>
    <x v="1"/>
    <s v="v West Indies"/>
    <s v="Rajkot"/>
    <x v="1"/>
    <d v="2018-10-04T00:00:00"/>
    <x v="108"/>
    <s v="Test # 2319"/>
  </r>
  <r>
    <n v="3"/>
    <m/>
    <n v="18"/>
    <n v="0"/>
    <n v="16"/>
    <n v="16"/>
    <n v="0"/>
    <x v="1"/>
    <n v="5.33"/>
    <n v="5.33"/>
    <n v="3"/>
    <n v="3"/>
    <x v="1"/>
    <s v="v West Indies"/>
    <s v="Rajkot"/>
    <x v="1"/>
    <d v="2018-10-04T00:00:00"/>
    <x v="108"/>
    <s v="Test # 2319"/>
  </r>
  <r>
    <n v="26"/>
    <n v="4"/>
    <n v="160"/>
    <n v="3"/>
    <n v="88"/>
    <n v="88"/>
    <n v="6"/>
    <x v="6"/>
    <n v="3.3"/>
    <n v="3.3"/>
    <n v="1"/>
    <n v="1"/>
    <x v="1"/>
    <s v="v West Indies"/>
    <s v="Hyderabad (Deccan)"/>
    <x v="1"/>
    <d v="2018-10-12T00:00:00"/>
    <x v="109"/>
    <s v="Test # 2321"/>
  </r>
  <r>
    <n v="12"/>
    <n v="1"/>
    <n v="73"/>
    <n v="3"/>
    <n v="45"/>
    <n v="45"/>
    <n v="4"/>
    <x v="5"/>
    <n v="3.69"/>
    <n v="3.69"/>
    <n v="1"/>
    <n v="3"/>
    <x v="1"/>
    <s v="v West Indies"/>
    <s v="Hyderabad (Deccan)"/>
    <x v="1"/>
    <d v="2018-10-12T00:00:00"/>
    <x v="109"/>
    <s v="Test # 2321"/>
  </r>
  <r>
    <n v="20"/>
    <n v="0"/>
    <n v="120"/>
    <s v="6"/>
    <s v="47"/>
    <n v="47"/>
    <s v="2"/>
    <x v="3"/>
    <s v="2.35"/>
    <n v="2.35"/>
    <s v="1"/>
    <n v="2"/>
    <x v="0"/>
    <s v="v Australia"/>
    <s v="Adelaide"/>
    <x v="0"/>
    <d v="2018-12-06T00:00:00"/>
    <x v="110"/>
    <s v="Test # 2333"/>
  </r>
  <r>
    <n v="19"/>
    <n v="0"/>
    <n v="114"/>
    <s v="4"/>
    <s v="48"/>
    <n v="48"/>
    <s v="1"/>
    <x v="0"/>
    <s v="2.52"/>
    <n v="2.52"/>
    <s v="1"/>
    <n v="4"/>
    <x v="0"/>
    <s v="v Australia"/>
    <s v="Adelaide"/>
    <x v="0"/>
    <d v="2018-12-06T00:00:00"/>
    <x v="110"/>
    <s v="Test # 2333"/>
  </r>
  <r>
    <n v="16"/>
    <n v="4"/>
    <n v="100"/>
    <s v="6"/>
    <s v="58"/>
    <n v="58"/>
    <s v="2"/>
    <x v="3"/>
    <s v="3.48"/>
    <n v="3.48"/>
    <s v="3"/>
    <n v="2"/>
    <x v="2"/>
    <s v="v Australia"/>
    <s v="Adelaide"/>
    <x v="0"/>
    <d v="2018-12-06T00:00:00"/>
    <x v="110"/>
    <s v="Test # 2333"/>
  </r>
  <r>
    <n v="20"/>
    <n v="0"/>
    <n v="120"/>
    <s v="4"/>
    <s v="65"/>
    <n v="65"/>
    <s v="3"/>
    <x v="4"/>
    <s v="3.25"/>
    <n v="3.25"/>
    <s v="4"/>
    <n v="4"/>
    <x v="2"/>
    <s v="v Australia"/>
    <s v="Adelaide"/>
    <x v="0"/>
    <d v="2018-12-06T00:00:00"/>
    <x v="110"/>
    <s v="Test # 2333"/>
  </r>
  <r>
    <n v="24"/>
    <n v="0"/>
    <n v="144"/>
    <s v="9"/>
    <s v="47"/>
    <n v="47"/>
    <s v="3"/>
    <x v="4"/>
    <s v="1.95"/>
    <n v="1.95"/>
    <s v="2"/>
    <n v="2"/>
    <x v="3"/>
    <s v="v Australia"/>
    <s v="Adelaide"/>
    <x v="0"/>
    <d v="2018-12-06T00:00:00"/>
    <x v="110"/>
    <s v="Test # 2333"/>
  </r>
  <r>
    <n v="24"/>
    <n v="0"/>
    <n v="144"/>
    <s v="8"/>
    <s v="68"/>
    <n v="68"/>
    <s v="3"/>
    <x v="4"/>
    <s v="2.83"/>
    <n v="2.83"/>
    <s v="2"/>
    <n v="4"/>
    <x v="3"/>
    <s v="v Australia"/>
    <s v="Adelaide"/>
    <x v="0"/>
    <d v="2018-12-06T00:00:00"/>
    <x v="110"/>
    <s v="Test # 2333"/>
  </r>
  <r>
    <n v="20"/>
    <n v="3"/>
    <n v="123"/>
    <s v="7"/>
    <s v="41"/>
    <n v="41"/>
    <s v="4"/>
    <x v="5"/>
    <s v="2.00"/>
    <n v="2"/>
    <s v="1"/>
    <n v="1"/>
    <x v="0"/>
    <s v="v Australia"/>
    <s v="Perth"/>
    <x v="0"/>
    <d v="2018-12-14T00:00:00"/>
    <x v="111"/>
    <s v="Test # 2334"/>
  </r>
  <r>
    <n v="16"/>
    <n v="0"/>
    <n v="96"/>
    <s v="1"/>
    <s v="45"/>
    <n v="45"/>
    <s v="1"/>
    <x v="0"/>
    <s v="2.81"/>
    <n v="2.81"/>
    <s v="1"/>
    <n v="3"/>
    <x v="0"/>
    <s v="v Australia"/>
    <s v="Perth"/>
    <x v="0"/>
    <d v="2018-12-14T00:00:00"/>
    <x v="111"/>
    <s v="Test # 2334"/>
  </r>
  <r>
    <n v="24"/>
    <n v="0"/>
    <n v="144"/>
    <s v="3"/>
    <s v="80"/>
    <n v="80"/>
    <s v="0"/>
    <x v="1"/>
    <s v="3.33"/>
    <n v="3.33"/>
    <s v="4"/>
    <n v="1"/>
    <x v="2"/>
    <s v="v Australia"/>
    <s v="Perth"/>
    <x v="0"/>
    <d v="2018-12-14T00:00:00"/>
    <x v="111"/>
    <s v="Test # 2334"/>
  </r>
  <r>
    <n v="24"/>
    <n v="0"/>
    <n v="144"/>
    <s v="8"/>
    <s v="56"/>
    <n v="56"/>
    <s v="6"/>
    <x v="6"/>
    <s v="2.33"/>
    <n v="2.33"/>
    <s v="3"/>
    <n v="3"/>
    <x v="2"/>
    <s v="v Australia"/>
    <s v="Perth"/>
    <x v="0"/>
    <d v="2018-12-14T00:00:00"/>
    <x v="111"/>
    <s v="Test # 2334"/>
  </r>
  <r>
    <n v="26"/>
    <n v="0"/>
    <n v="156"/>
    <s v="8"/>
    <s v="53"/>
    <n v="53"/>
    <s v="2"/>
    <x v="3"/>
    <s v="2.03"/>
    <n v="2.0299999999999998"/>
    <s v="2"/>
    <n v="1"/>
    <x v="3"/>
    <s v="v Australia"/>
    <s v="Perth"/>
    <x v="0"/>
    <d v="2018-12-14T00:00:00"/>
    <x v="111"/>
    <s v="Test # 2334"/>
  </r>
  <r>
    <n v="25"/>
    <n v="2"/>
    <n v="152"/>
    <s v="10"/>
    <s v="39"/>
    <n v="39"/>
    <s v="3"/>
    <x v="4"/>
    <s v="1.53"/>
    <n v="1.53"/>
    <s v="2"/>
    <n v="3"/>
    <x v="3"/>
    <s v="v Australia"/>
    <s v="Perth"/>
    <x v="0"/>
    <d v="2018-12-14T00:00:00"/>
    <x v="111"/>
    <s v="Test # 2334"/>
  </r>
  <r>
    <n v="23"/>
    <m/>
    <n v="138"/>
    <n v="3"/>
    <n v="78"/>
    <n v="78"/>
    <n v="2"/>
    <x v="3"/>
    <n v="3.39"/>
    <n v="3.39"/>
    <n v="3"/>
    <n v="1"/>
    <x v="1"/>
    <s v="v Australia"/>
    <s v="Perth"/>
    <x v="0"/>
    <d v="2018-12-14T00:00:00"/>
    <x v="111"/>
    <s v="Test # 2334"/>
  </r>
  <r>
    <n v="14"/>
    <m/>
    <n v="84"/>
    <n v="0"/>
    <n v="61"/>
    <n v="61"/>
    <n v="0"/>
    <x v="1"/>
    <n v="4.3499999999999996"/>
    <n v="4.3499999999999996"/>
    <n v="4"/>
    <n v="3"/>
    <x v="1"/>
    <s v="v Australia"/>
    <s v="Perth"/>
    <x v="0"/>
    <d v="2018-12-14T00:00:00"/>
    <x v="111"/>
    <s v="Test # 2334"/>
  </r>
  <r>
    <n v="13"/>
    <n v="0"/>
    <n v="78"/>
    <s v="2"/>
    <s v="41"/>
    <n v="41"/>
    <s v="1"/>
    <x v="0"/>
    <s v="3.15"/>
    <n v="3.15"/>
    <s v="1"/>
    <n v="2"/>
    <x v="0"/>
    <s v="v Australia"/>
    <s v="Melbourne"/>
    <x v="0"/>
    <d v="2018-12-26T00:00:00"/>
    <x v="112"/>
    <s v="Test # 2337"/>
  </r>
  <r>
    <n v="14"/>
    <n v="3"/>
    <n v="87"/>
    <s v="1"/>
    <s v="40"/>
    <n v="40"/>
    <s v="2"/>
    <x v="3"/>
    <s v="2.75"/>
    <n v="2.75"/>
    <s v="1"/>
    <n v="4"/>
    <x v="0"/>
    <s v="v Australia"/>
    <s v="Melbourne"/>
    <x v="0"/>
    <d v="2018-12-26T00:00:00"/>
    <x v="112"/>
    <s v="Test # 2337"/>
  </r>
  <r>
    <n v="10"/>
    <n v="0"/>
    <n v="60"/>
    <s v="2"/>
    <s v="27"/>
    <n v="27"/>
    <s v="1"/>
    <x v="0"/>
    <s v="2.70"/>
    <n v="2.7"/>
    <s v="4"/>
    <n v="2"/>
    <x v="2"/>
    <s v="v Australia"/>
    <s v="Melbourne"/>
    <x v="0"/>
    <d v="2018-12-26T00:00:00"/>
    <x v="112"/>
    <s v="Test # 2337"/>
  </r>
  <r>
    <n v="21"/>
    <n v="0"/>
    <n v="126"/>
    <s v="2"/>
    <s v="71"/>
    <n v="71"/>
    <s v="2"/>
    <x v="3"/>
    <s v="3.38"/>
    <n v="3.38"/>
    <s v="4"/>
    <n v="4"/>
    <x v="2"/>
    <s v="v Australia"/>
    <s v="Melbourne"/>
    <x v="0"/>
    <d v="2018-12-26T00:00:00"/>
    <x v="112"/>
    <s v="Test # 2337"/>
  </r>
  <r>
    <n v="15"/>
    <n v="5"/>
    <n v="95"/>
    <s v="4"/>
    <s v="33"/>
    <n v="33"/>
    <s v="6"/>
    <x v="6"/>
    <s v="2.08"/>
    <n v="2.08"/>
    <s v="2"/>
    <n v="2"/>
    <x v="3"/>
    <s v="v Australia"/>
    <s v="Melbourne"/>
    <x v="0"/>
    <d v="2018-12-26T00:00:00"/>
    <x v="112"/>
    <s v="Test # 2337"/>
  </r>
  <r>
    <n v="19"/>
    <n v="0"/>
    <n v="114"/>
    <s v="3"/>
    <s v="53"/>
    <n v="53"/>
    <s v="3"/>
    <x v="4"/>
    <s v="2.78"/>
    <n v="2.78"/>
    <s v="2"/>
    <n v="4"/>
    <x v="3"/>
    <s v="v Australia"/>
    <s v="Melbourne"/>
    <x v="0"/>
    <d v="2018-12-26T00:00:00"/>
    <x v="112"/>
    <s v="Test # 2337"/>
  </r>
  <r>
    <n v="19"/>
    <n v="0"/>
    <n v="114"/>
    <s v="2"/>
    <s v="58"/>
    <n v="58"/>
    <s v="2"/>
    <x v="3"/>
    <s v="3.05"/>
    <n v="3.05"/>
    <s v="1"/>
    <n v="2"/>
    <x v="2"/>
    <s v="v Australia"/>
    <s v="Sydney"/>
    <x v="0"/>
    <d v="2019-01-03T00:00:00"/>
    <x v="113"/>
    <s v="Test # 2339"/>
  </r>
  <r>
    <n v="2"/>
    <n v="0"/>
    <n v="12"/>
    <s v="1"/>
    <s v="4"/>
    <n v="4"/>
    <s v="0"/>
    <x v="1"/>
    <s v="2.00"/>
    <n v="2"/>
    <s v="1"/>
    <n v="3"/>
    <x v="2"/>
    <s v="v Australia"/>
    <s v="Sydney"/>
    <x v="0"/>
    <d v="2019-01-03T00:00:00"/>
    <x v="113"/>
    <s v="Test # 2339"/>
  </r>
  <r>
    <n v="21"/>
    <n v="0"/>
    <n v="126"/>
    <s v="5"/>
    <s v="62"/>
    <n v="62"/>
    <s v="1"/>
    <x v="0"/>
    <s v="2.95"/>
    <n v="2.95"/>
    <s v="2"/>
    <n v="2"/>
    <x v="3"/>
    <s v="v Australia"/>
    <s v="Sydney"/>
    <x v="0"/>
    <d v="2019-01-03T00:00:00"/>
    <x v="113"/>
    <s v="Test # 2339"/>
  </r>
  <r>
    <n v="2"/>
    <n v="0"/>
    <n v="12"/>
    <s v="1"/>
    <s v="2"/>
    <n v="2"/>
    <s v="0"/>
    <x v="1"/>
    <s v="1.00"/>
    <n v="1"/>
    <s v="2"/>
    <n v="3"/>
    <x v="3"/>
    <s v="v Australia"/>
    <s v="Sydney"/>
    <x v="0"/>
    <d v="2019-01-03T00:00:00"/>
    <x v="113"/>
    <s v="Test # 2339"/>
  </r>
  <r>
    <n v="17"/>
    <n v="0"/>
    <n v="102"/>
    <s v="5"/>
    <s v="43"/>
    <n v="43"/>
    <s v="5"/>
    <x v="2"/>
    <s v="2.52"/>
    <n v="2.52"/>
    <s v="1"/>
    <n v="2"/>
    <x v="0"/>
    <s v="v West Indies"/>
    <s v="North Sound"/>
    <x v="0"/>
    <d v="2019-08-22T00:00:00"/>
    <x v="114"/>
    <s v="Test # 2358"/>
  </r>
  <r>
    <n v="9"/>
    <n v="5"/>
    <n v="59"/>
    <s v="1"/>
    <s v="31"/>
    <n v="31"/>
    <s v="3"/>
    <x v="4"/>
    <s v="3.15"/>
    <n v="3.15"/>
    <s v="1"/>
    <n v="4"/>
    <x v="0"/>
    <s v="v West Indies"/>
    <s v="North Sound"/>
    <x v="0"/>
    <d v="2019-08-22T00:00:00"/>
    <x v="114"/>
    <s v="Test # 2358"/>
  </r>
  <r>
    <n v="17"/>
    <n v="0"/>
    <n v="102"/>
    <s v="3"/>
    <s v="48"/>
    <n v="48"/>
    <s v="2"/>
    <x v="3"/>
    <s v="2.82"/>
    <n v="2.82"/>
    <s v="3"/>
    <n v="2"/>
    <x v="2"/>
    <s v="v West Indies"/>
    <s v="North Sound"/>
    <x v="0"/>
    <d v="2019-08-22T00:00:00"/>
    <x v="114"/>
    <s v="Test # 2358"/>
  </r>
  <r>
    <n v="5"/>
    <n v="0"/>
    <n v="30"/>
    <s v="3"/>
    <s v="13"/>
    <n v="13"/>
    <s v="2"/>
    <x v="3"/>
    <s v="2.60"/>
    <n v="2.6"/>
    <s v="4"/>
    <n v="4"/>
    <x v="2"/>
    <s v="v West Indies"/>
    <s v="North Sound"/>
    <x v="0"/>
    <d v="2019-08-22T00:00:00"/>
    <x v="114"/>
    <s v="Test # 2358"/>
  </r>
  <r>
    <n v="18"/>
    <n v="0"/>
    <n v="108"/>
    <s v="4"/>
    <s v="55"/>
    <n v="55"/>
    <s v="1"/>
    <x v="0"/>
    <s v="3.05"/>
    <n v="3.05"/>
    <s v="2"/>
    <n v="2"/>
    <x v="3"/>
    <s v="v West Indies"/>
    <s v="North Sound"/>
    <x v="0"/>
    <d v="2019-08-22T00:00:00"/>
    <x v="114"/>
    <s v="Test # 2358"/>
  </r>
  <r>
    <n v="8"/>
    <n v="0"/>
    <n v="48"/>
    <s v="4"/>
    <s v="7"/>
    <n v="7"/>
    <s v="5"/>
    <x v="2"/>
    <s v="0.87"/>
    <n v="0.87"/>
    <s v="2"/>
    <n v="4"/>
    <x v="3"/>
    <s v="v West Indies"/>
    <s v="North Sound"/>
    <x v="0"/>
    <d v="2019-08-22T00:00:00"/>
    <x v="114"/>
    <s v="Test # 2358"/>
  </r>
  <r>
    <n v="10"/>
    <n v="5"/>
    <n v="65"/>
    <s v="3"/>
    <s v="24"/>
    <n v="24"/>
    <s v="1"/>
    <x v="0"/>
    <s v="2.21"/>
    <n v="2.21"/>
    <s v="1"/>
    <n v="2"/>
    <x v="0"/>
    <s v="v West Indies"/>
    <s v="Kingston"/>
    <x v="0"/>
    <d v="2019-08-30T00:00:00"/>
    <x v="115"/>
    <s v="Test # 2359"/>
  </r>
  <r>
    <n v="12"/>
    <n v="0"/>
    <n v="72"/>
    <s v="3"/>
    <s v="37"/>
    <n v="37"/>
    <s v="2"/>
    <x v="3"/>
    <s v="3.08"/>
    <n v="3.08"/>
    <s v="1"/>
    <n v="4"/>
    <x v="0"/>
    <s v="v West Indies"/>
    <s v="Kingston"/>
    <x v="0"/>
    <d v="2019-08-30T00:00:00"/>
    <x v="115"/>
    <s v="Test # 2359"/>
  </r>
  <r>
    <n v="13"/>
    <n v="0"/>
    <n v="78"/>
    <s v="3"/>
    <s v="34"/>
    <n v="34"/>
    <s v="2"/>
    <x v="3"/>
    <s v="2.61"/>
    <n v="2.61"/>
    <s v="3"/>
    <n v="2"/>
    <x v="2"/>
    <s v="v West Indies"/>
    <s v="Kingston"/>
    <x v="0"/>
    <d v="2019-08-30T00:00:00"/>
    <x v="115"/>
    <s v="Test # 2359"/>
  </r>
  <r>
    <n v="16"/>
    <n v="0"/>
    <n v="96"/>
    <s v="2"/>
    <s v="65"/>
    <n v="65"/>
    <s v="3"/>
    <x v="4"/>
    <s v="4.06"/>
    <n v="4.0599999999999996"/>
    <s v="3"/>
    <n v="4"/>
    <x v="2"/>
    <s v="v West Indies"/>
    <s v="Kingston"/>
    <x v="0"/>
    <d v="2019-08-30T00:00:00"/>
    <x v="115"/>
    <s v="Test # 2359"/>
  </r>
  <r>
    <n v="12"/>
    <n v="1"/>
    <n v="73"/>
    <s v="3"/>
    <s v="27"/>
    <n v="27"/>
    <s v="6"/>
    <x v="6"/>
    <s v="2.21"/>
    <n v="2.21"/>
    <s v="2"/>
    <n v="2"/>
    <x v="3"/>
    <s v="v West Indies"/>
    <s v="Kingston"/>
    <x v="0"/>
    <d v="2019-08-30T00:00:00"/>
    <x v="115"/>
    <s v="Test # 2359"/>
  </r>
  <r>
    <n v="11"/>
    <n v="0"/>
    <n v="66"/>
    <s v="4"/>
    <s v="31"/>
    <n v="31"/>
    <s v="1"/>
    <x v="0"/>
    <s v="2.81"/>
    <n v="2.81"/>
    <s v="2"/>
    <n v="4"/>
    <x v="3"/>
    <s v="v West Indies"/>
    <s v="Kingston"/>
    <x v="0"/>
    <d v="2019-08-30T00:00:00"/>
    <x v="115"/>
    <s v="Test # 2359"/>
  </r>
  <r>
    <n v="16"/>
    <n v="0"/>
    <n v="96"/>
    <s v="2"/>
    <s v="54"/>
    <n v="54"/>
    <s v="1"/>
    <x v="0"/>
    <s v="3.37"/>
    <n v="3.37"/>
    <s v="1"/>
    <n v="2"/>
    <x v="0"/>
    <s v="v South Africa"/>
    <s v="Visakhapatnam"/>
    <x v="1"/>
    <d v="2019-10-02T00:00:00"/>
    <x v="116"/>
    <s v="Test # 2363"/>
  </r>
  <r>
    <n v="7"/>
    <n v="0"/>
    <n v="42"/>
    <s v="2"/>
    <s v="18"/>
    <n v="18"/>
    <s v="0"/>
    <x v="1"/>
    <s v="2.57"/>
    <n v="2.57"/>
    <s v="4"/>
    <n v="4"/>
    <x v="0"/>
    <s v="v South Africa"/>
    <s v="Visakhapatnam"/>
    <x v="1"/>
    <d v="2019-10-02T00:00:00"/>
    <x v="116"/>
    <s v="Test # 2363"/>
  </r>
  <r>
    <n v="18"/>
    <n v="0"/>
    <n v="108"/>
    <s v="4"/>
    <s v="47"/>
    <n v="47"/>
    <s v="0"/>
    <x v="1"/>
    <s v="2.61"/>
    <n v="2.61"/>
    <s v="2"/>
    <n v="2"/>
    <x v="2"/>
    <s v="v South Africa"/>
    <s v="Visakhapatnam"/>
    <x v="1"/>
    <d v="2019-10-02T00:00:00"/>
    <x v="116"/>
    <s v="Test # 2363"/>
  </r>
  <r>
    <n v="10"/>
    <n v="5"/>
    <n v="65"/>
    <s v="2"/>
    <s v="35"/>
    <n v="35"/>
    <s v="5"/>
    <x v="2"/>
    <s v="3.23"/>
    <n v="3.23"/>
    <s v="3"/>
    <n v="4"/>
    <x v="2"/>
    <s v="v South Africa"/>
    <s v="Visakhapatnam"/>
    <x v="1"/>
    <d v="2019-10-02T00:00:00"/>
    <x v="116"/>
    <s v="Test # 2363"/>
  </r>
  <r>
    <n v="10"/>
    <n v="0"/>
    <n v="60"/>
    <s v="1"/>
    <s v="36"/>
    <n v="36"/>
    <s v="0"/>
    <x v="1"/>
    <s v="3.60"/>
    <n v="3.6"/>
    <s v="1"/>
    <n v="2"/>
    <x v="0"/>
    <s v="v South Africa"/>
    <s v="Pune"/>
    <x v="1"/>
    <d v="2019-10-10T00:00:00"/>
    <x v="117"/>
    <s v="Test # 2364"/>
  </r>
  <r>
    <n v="5"/>
    <n v="0"/>
    <n v="30"/>
    <s v="2"/>
    <s v="17"/>
    <n v="17"/>
    <s v="1"/>
    <x v="0"/>
    <s v="3.40"/>
    <n v="3.4"/>
    <s v="1"/>
    <n v="3"/>
    <x v="0"/>
    <s v="v South Africa"/>
    <s v="Pune"/>
    <x v="1"/>
    <d v="2019-10-10T00:00:00"/>
    <x v="117"/>
    <s v="Test # 2364"/>
  </r>
  <r>
    <n v="17"/>
    <n v="0"/>
    <n v="102"/>
    <s v="3"/>
    <s v="44"/>
    <n v="44"/>
    <s v="2"/>
    <x v="3"/>
    <s v="2.58"/>
    <n v="2.58"/>
    <s v="4"/>
    <n v="2"/>
    <x v="2"/>
    <s v="v South Africa"/>
    <s v="Pune"/>
    <x v="1"/>
    <d v="2019-10-10T00:00:00"/>
    <x v="117"/>
    <s v="Test # 2364"/>
  </r>
  <r>
    <n v="9"/>
    <n v="0"/>
    <n v="54"/>
    <s v="2"/>
    <s v="34"/>
    <n v="34"/>
    <s v="1"/>
    <x v="0"/>
    <s v="3.77"/>
    <n v="3.77"/>
    <s v="3"/>
    <n v="3"/>
    <x v="2"/>
    <s v="v South Africa"/>
    <s v="Pune"/>
    <x v="1"/>
    <d v="2019-10-10T00:00:00"/>
    <x v="117"/>
    <s v="Test # 2364"/>
  </r>
  <r>
    <n v="13"/>
    <m/>
    <n v="78"/>
    <n v="2"/>
    <n v="37"/>
    <n v="37"/>
    <n v="3"/>
    <x v="4"/>
    <n v="2.84"/>
    <n v="2.84"/>
    <n v="2"/>
    <n v="2"/>
    <x v="1"/>
    <s v="v South Africa"/>
    <s v="Pune"/>
    <x v="1"/>
    <d v="2019-10-10T00:00:00"/>
    <x v="117"/>
    <s v="Test # 2364"/>
  </r>
  <r>
    <n v="8"/>
    <m/>
    <n v="48"/>
    <n v="3"/>
    <n v="22"/>
    <n v="22"/>
    <n v="3"/>
    <x v="4"/>
    <n v="2.75"/>
    <n v="2.75"/>
    <n v="2"/>
    <n v="3"/>
    <x v="1"/>
    <s v="v South Africa"/>
    <s v="Pune"/>
    <x v="1"/>
    <d v="2019-10-10T00:00:00"/>
    <x v="117"/>
    <s v="Test # 2364"/>
  </r>
  <r>
    <n v="10"/>
    <n v="0"/>
    <n v="60"/>
    <s v="4"/>
    <s v="22"/>
    <n v="22"/>
    <s v="2"/>
    <x v="3"/>
    <s v="2.20"/>
    <n v="2.2000000000000002"/>
    <s v="1"/>
    <n v="2"/>
    <x v="2"/>
    <s v="v South Africa"/>
    <s v="Ranchi"/>
    <x v="1"/>
    <d v="2019-10-19T00:00:00"/>
    <x v="118"/>
    <s v="Test # 2365"/>
  </r>
  <r>
    <n v="10"/>
    <n v="0"/>
    <n v="60"/>
    <s v="6"/>
    <s v="10"/>
    <n v="10"/>
    <s v="3"/>
    <x v="4"/>
    <s v="1.00"/>
    <n v="1"/>
    <s v="1"/>
    <n v="3"/>
    <x v="2"/>
    <s v="v South Africa"/>
    <s v="Ranchi"/>
    <x v="1"/>
    <d v="2019-10-19T00:00:00"/>
    <x v="118"/>
    <s v="Test # 2365"/>
  </r>
  <r>
    <n v="9"/>
    <m/>
    <n v="54"/>
    <n v="1"/>
    <n v="40"/>
    <n v="40"/>
    <n v="3"/>
    <x v="4"/>
    <n v="4.4400000000000004"/>
    <n v="4.4400000000000004"/>
    <n v="2"/>
    <n v="2"/>
    <x v="1"/>
    <s v="v South Africa"/>
    <s v="Ranchi"/>
    <x v="1"/>
    <d v="2019-10-19T00:00:00"/>
    <x v="118"/>
    <s v="Test # 2365"/>
  </r>
  <r>
    <n v="9"/>
    <m/>
    <n v="54"/>
    <n v="1"/>
    <n v="35"/>
    <n v="35"/>
    <n v="2"/>
    <x v="3"/>
    <n v="3.88"/>
    <n v="3.88"/>
    <n v="2"/>
    <n v="3"/>
    <x v="1"/>
    <s v="v South Africa"/>
    <s v="Ranchi"/>
    <x v="1"/>
    <d v="2019-10-19T00:00:00"/>
    <x v="118"/>
    <s v="Test # 2365"/>
  </r>
  <r>
    <n v="12"/>
    <n v="0"/>
    <n v="72"/>
    <s v="6"/>
    <s v="20"/>
    <n v="20"/>
    <s v="2"/>
    <x v="3"/>
    <s v="1.66"/>
    <n v="1.66"/>
    <s v="1"/>
    <n v="1"/>
    <x v="0"/>
    <s v="v Bangladesh"/>
    <s v="Indore"/>
    <x v="1"/>
    <d v="2019-11-14T00:00:00"/>
    <x v="119"/>
    <s v="Test # 2366"/>
  </r>
  <r>
    <n v="11"/>
    <n v="0"/>
    <n v="66"/>
    <s v="3"/>
    <s v="31"/>
    <n v="31"/>
    <s v="1"/>
    <x v="0"/>
    <s v="2.81"/>
    <n v="2.81"/>
    <s v="1"/>
    <n v="3"/>
    <x v="0"/>
    <s v="v Bangladesh"/>
    <s v="Indore"/>
    <x v="1"/>
    <d v="2019-11-14T00:00:00"/>
    <x v="119"/>
    <s v="Test # 2366"/>
  </r>
  <r>
    <n v="13"/>
    <n v="0"/>
    <n v="78"/>
    <s v="5"/>
    <s v="27"/>
    <n v="27"/>
    <s v="3"/>
    <x v="4"/>
    <s v="2.07"/>
    <n v="2.0699999999999998"/>
    <s v="3"/>
    <n v="1"/>
    <x v="2"/>
    <s v="v Bangladesh"/>
    <s v="Indore"/>
    <x v="1"/>
    <d v="2019-11-14T00:00:00"/>
    <x v="119"/>
    <s v="Test # 2366"/>
  </r>
  <r>
    <n v="16"/>
    <n v="0"/>
    <n v="96"/>
    <s v="7"/>
    <s v="31"/>
    <n v="31"/>
    <s v="4"/>
    <x v="5"/>
    <s v="1.93"/>
    <n v="1.93"/>
    <s v="3"/>
    <n v="3"/>
    <x v="2"/>
    <s v="v Bangladesh"/>
    <s v="Indore"/>
    <x v="1"/>
    <d v="2019-11-14T00:00:00"/>
    <x v="119"/>
    <s v="Test # 2366"/>
  </r>
  <r>
    <n v="14"/>
    <n v="3"/>
    <n v="87"/>
    <n v="3"/>
    <n v="47"/>
    <n v="47"/>
    <n v="2"/>
    <x v="3"/>
    <n v="3.24"/>
    <n v="3.24"/>
    <n v="2"/>
    <n v="1"/>
    <x v="1"/>
    <s v="v Bangladesh"/>
    <s v="Indore"/>
    <x v="1"/>
    <d v="2019-11-14T00:00:00"/>
    <x v="119"/>
    <s v="Test # 2366"/>
  </r>
  <r>
    <n v="14"/>
    <m/>
    <n v="84"/>
    <n v="1"/>
    <n v="51"/>
    <n v="51"/>
    <n v="2"/>
    <x v="3"/>
    <n v="3.64"/>
    <n v="3.64"/>
    <n v="2"/>
    <n v="3"/>
    <x v="1"/>
    <s v="v Bangladesh"/>
    <s v="Indore"/>
    <x v="1"/>
    <d v="2019-11-14T00:00:00"/>
    <x v="119"/>
    <s v="Test # 2366"/>
  </r>
  <r>
    <n v="12"/>
    <n v="0"/>
    <n v="72"/>
    <s v="4"/>
    <s v="22"/>
    <n v="22"/>
    <s v="5"/>
    <x v="2"/>
    <s v="1.83"/>
    <n v="1.83"/>
    <s v="1"/>
    <n v="1"/>
    <x v="0"/>
    <s v="v Bangladesh"/>
    <s v="Kolkata"/>
    <x v="1"/>
    <d v="2019-11-22T00:00:00"/>
    <x v="120"/>
    <s v="Test # 2369"/>
  </r>
  <r>
    <n v="13"/>
    <n v="0"/>
    <n v="78"/>
    <s v="2"/>
    <s v="56"/>
    <n v="56"/>
    <s v="4"/>
    <x v="5"/>
    <s v="4.30"/>
    <n v="4.3"/>
    <s v="1"/>
    <n v="3"/>
    <x v="0"/>
    <s v="v Bangladesh"/>
    <s v="Kolkata"/>
    <x v="1"/>
    <d v="2019-11-22T00:00:00"/>
    <x v="120"/>
    <s v="Test # 2369"/>
  </r>
  <r>
    <n v="10"/>
    <n v="3"/>
    <n v="63"/>
    <s v="2"/>
    <s v="36"/>
    <n v="36"/>
    <s v="2"/>
    <x v="3"/>
    <s v="3.42"/>
    <n v="3.42"/>
    <s v="3"/>
    <n v="1"/>
    <x v="2"/>
    <s v="v Bangladesh"/>
    <s v="Kolkata"/>
    <x v="1"/>
    <d v="2019-11-22T00:00:00"/>
    <x v="120"/>
    <s v="Test # 2369"/>
  </r>
  <r>
    <n v="8"/>
    <n v="0"/>
    <n v="48"/>
    <s v="0"/>
    <s v="42"/>
    <n v="42"/>
    <s v="0"/>
    <x v="1"/>
    <s v="5.25"/>
    <n v="5.25"/>
    <s v="3"/>
    <n v="3"/>
    <x v="2"/>
    <s v="v Bangladesh"/>
    <s v="Kolkata"/>
    <x v="1"/>
    <d v="2019-11-22T00:00:00"/>
    <x v="120"/>
    <s v="Test # 2369"/>
  </r>
  <r>
    <n v="7"/>
    <m/>
    <n v="42"/>
    <n v="2"/>
    <n v="29"/>
    <n v="29"/>
    <n v="3"/>
    <x v="4"/>
    <n v="4.1399999999999997"/>
    <n v="4.1399999999999997"/>
    <n v="2"/>
    <n v="1"/>
    <x v="1"/>
    <s v="v Bangladesh"/>
    <s v="Kolkata"/>
    <x v="1"/>
    <d v="2019-11-22T00:00:00"/>
    <x v="120"/>
    <s v="Test # 2369"/>
  </r>
  <r>
    <n v="14"/>
    <n v="1"/>
    <n v="85"/>
    <n v="1"/>
    <n v="53"/>
    <n v="53"/>
    <n v="5"/>
    <x v="2"/>
    <n v="3.74"/>
    <n v="3.74"/>
    <n v="2"/>
    <n v="3"/>
    <x v="1"/>
    <s v="v Bangladesh"/>
    <s v="Kolkata"/>
    <x v="1"/>
    <d v="2019-11-22T00:00:00"/>
    <x v="120"/>
    <s v="Test # 2369"/>
  </r>
  <r>
    <n v="22"/>
    <n v="2"/>
    <n v="134"/>
    <s v="6"/>
    <s v="68"/>
    <n v="68"/>
    <s v="5"/>
    <x v="2"/>
    <s v="3.04"/>
    <n v="3.04"/>
    <s v="2"/>
    <n v="2"/>
    <x v="0"/>
    <s v="v New Zealand"/>
    <s v="Wellington"/>
    <x v="0"/>
    <d v="2020-02-21T00:00:00"/>
    <x v="121"/>
    <s v="Test # 2385"/>
  </r>
  <r>
    <n v="1"/>
    <n v="0"/>
    <n v="6"/>
    <s v="0"/>
    <s v="8"/>
    <n v="8"/>
    <s v="0"/>
    <x v="1"/>
    <s v="8.00"/>
    <n v="8"/>
    <s v="1"/>
    <n v="4"/>
    <x v="0"/>
    <s v="v New Zealand"/>
    <s v="Wellington"/>
    <x v="0"/>
    <d v="2020-02-21T00:00:00"/>
    <x v="121"/>
    <s v="Test # 2385"/>
  </r>
  <r>
    <n v="23"/>
    <n v="0"/>
    <n v="138"/>
    <s v="2"/>
    <s v="91"/>
    <n v="91"/>
    <s v="1"/>
    <x v="0"/>
    <s v="3.95"/>
    <n v="3.95"/>
    <s v="3"/>
    <n v="2"/>
    <x v="2"/>
    <s v="v New Zealand"/>
    <s v="Wellington"/>
    <x v="0"/>
    <d v="2020-02-21T00:00:00"/>
    <x v="121"/>
    <s v="Test # 2385"/>
  </r>
  <r>
    <n v="26"/>
    <n v="0"/>
    <n v="156"/>
    <s v="5"/>
    <s v="88"/>
    <n v="88"/>
    <s v="1"/>
    <x v="0"/>
    <s v="3.38"/>
    <n v="3.38"/>
    <s v="1"/>
    <n v="2"/>
    <x v="3"/>
    <s v="v New Zealand"/>
    <s v="Wellington"/>
    <x v="0"/>
    <d v="2020-02-21T00:00:00"/>
    <x v="121"/>
    <s v="Test # 2385"/>
  </r>
  <r>
    <n v="0"/>
    <n v="4"/>
    <n v="4"/>
    <s v="0"/>
    <s v="1"/>
    <n v="1"/>
    <s v="0"/>
    <x v="1"/>
    <s v="1.50"/>
    <n v="1.5"/>
    <s v="2"/>
    <n v="4"/>
    <x v="3"/>
    <s v="v New Zealand"/>
    <s v="Wellington"/>
    <x v="0"/>
    <d v="2020-02-21T00:00:00"/>
    <x v="121"/>
    <s v="Test # 2385"/>
  </r>
  <r>
    <n v="23"/>
    <n v="1"/>
    <n v="139"/>
    <s v="3"/>
    <s v="81"/>
    <n v="81"/>
    <s v="4"/>
    <x v="5"/>
    <s v="3.49"/>
    <n v="3.49"/>
    <s v="3"/>
    <n v="2"/>
    <x v="2"/>
    <s v="v New Zealand"/>
    <s v="Christchurch"/>
    <x v="0"/>
    <d v="2020-02-29T00:00:00"/>
    <x v="122"/>
    <s v="Test # 2387"/>
  </r>
  <r>
    <n v="3"/>
    <n v="0"/>
    <n v="18"/>
    <s v="1"/>
    <s v="11"/>
    <n v="11"/>
    <s v="0"/>
    <x v="1"/>
    <s v="3.66"/>
    <n v="3.66"/>
    <s v="3"/>
    <n v="4"/>
    <x v="2"/>
    <s v="v New Zealand"/>
    <s v="Christchurch"/>
    <x v="0"/>
    <d v="2020-02-29T00:00:00"/>
    <x v="122"/>
    <s v="Test # 2387"/>
  </r>
  <r>
    <n v="22"/>
    <n v="0"/>
    <n v="132"/>
    <s v="5"/>
    <s v="62"/>
    <n v="62"/>
    <s v="3"/>
    <x v="4"/>
    <s v="2.81"/>
    <n v="2.81"/>
    <s v="1"/>
    <n v="2"/>
    <x v="3"/>
    <s v="v New Zealand"/>
    <s v="Christchurch"/>
    <x v="0"/>
    <d v="2020-02-29T00:00:00"/>
    <x v="122"/>
    <s v="Test # 2387"/>
  </r>
  <r>
    <n v="13"/>
    <n v="0"/>
    <n v="78"/>
    <s v="2"/>
    <s v="39"/>
    <n v="39"/>
    <s v="2"/>
    <x v="3"/>
    <s v="3.00"/>
    <n v="3"/>
    <s v="1"/>
    <n v="4"/>
    <x v="3"/>
    <s v="v New Zealand"/>
    <s v="Christchurch"/>
    <x v="0"/>
    <d v="2020-02-29T00:00:00"/>
    <x v="122"/>
    <s v="Test # 2387"/>
  </r>
  <r>
    <n v="18"/>
    <m/>
    <n v="108"/>
    <n v="2"/>
    <n v="46"/>
    <n v="46"/>
    <n v="1"/>
    <x v="0"/>
    <n v="2.5499999999999998"/>
    <n v="2.5499999999999998"/>
    <n v="2"/>
    <n v="2"/>
    <x v="1"/>
    <s v="v New Zealand"/>
    <s v="Christchurch"/>
    <x v="0"/>
    <d v="2020-02-29T00:00:00"/>
    <x v="122"/>
    <s v="Test # 2387"/>
  </r>
  <r>
    <n v="14"/>
    <m/>
    <n v="84"/>
    <n v="3"/>
    <n v="45"/>
    <n v="45"/>
    <n v="1"/>
    <x v="0"/>
    <n v="3.21"/>
    <n v="3.21"/>
    <n v="2"/>
    <n v="4"/>
    <x v="1"/>
    <s v="v New Zealand"/>
    <s v="Christchurch"/>
    <x v="0"/>
    <d v="2020-02-29T00:00:00"/>
    <x v="122"/>
    <s v="Test # 2387"/>
  </r>
  <r>
    <n v="17"/>
    <n v="0"/>
    <n v="102"/>
    <s v="4"/>
    <s v="41"/>
    <n v="41"/>
    <s v="0"/>
    <x v="1"/>
    <s v="2.41"/>
    <n v="2.41"/>
    <s v="3"/>
    <n v="2"/>
    <x v="2"/>
    <s v="v Australia"/>
    <s v="Adelaide"/>
    <x v="0"/>
    <d v="2020-12-17T00:00:00"/>
    <x v="123"/>
    <s v="Test # 2396"/>
  </r>
  <r>
    <n v="21"/>
    <n v="0"/>
    <n v="126"/>
    <s v="7"/>
    <s v="52"/>
    <n v="52"/>
    <s v="2"/>
    <x v="3"/>
    <s v="2.47"/>
    <n v="2.4700000000000002"/>
    <s v="2"/>
    <n v="2"/>
    <x v="3"/>
    <s v="v Australia"/>
    <s v="Adelaide"/>
    <x v="0"/>
    <d v="2020-12-17T00:00:00"/>
    <x v="123"/>
    <s v="Test # 2396"/>
  </r>
  <r>
    <n v="7"/>
    <n v="0"/>
    <n v="42"/>
    <s v="1"/>
    <s v="27"/>
    <n v="27"/>
    <s v="0"/>
    <x v="1"/>
    <s v="3.85"/>
    <n v="3.85"/>
    <s v="2"/>
    <n v="4"/>
    <x v="3"/>
    <s v="v Australia"/>
    <s v="Adelaide"/>
    <x v="0"/>
    <d v="2020-12-17T00:00:00"/>
    <x v="123"/>
    <s v="Test # 2396"/>
  </r>
  <r>
    <n v="16"/>
    <n v="1"/>
    <n v="97"/>
    <n v="5"/>
    <n v="40"/>
    <n v="40"/>
    <n v="3"/>
    <x v="4"/>
    <n v="2.4700000000000002"/>
    <n v="2.4700000000000002"/>
    <n v="1"/>
    <n v="2"/>
    <x v="1"/>
    <s v="v Australia"/>
    <s v="Adelaide"/>
    <x v="0"/>
    <d v="2020-12-17T00:00:00"/>
    <x v="123"/>
    <s v="Test # 2396"/>
  </r>
  <r>
    <n v="8"/>
    <m/>
    <n v="48"/>
    <n v="1"/>
    <n v="49"/>
    <n v="49"/>
    <n v="0"/>
    <x v="1"/>
    <n v="6.12"/>
    <n v="6.12"/>
    <n v="1"/>
    <n v="4"/>
    <x v="1"/>
    <s v="v Australia"/>
    <s v="Adelaide"/>
    <x v="0"/>
    <d v="2020-12-17T00:00:00"/>
    <x v="123"/>
    <s v="Test # 2396"/>
  </r>
  <r>
    <n v="16"/>
    <n v="0"/>
    <n v="96"/>
    <s v="4"/>
    <s v="56"/>
    <n v="56"/>
    <s v="4"/>
    <x v="5"/>
    <s v="3.50"/>
    <n v="3.5"/>
    <s v="1"/>
    <n v="1"/>
    <x v="3"/>
    <s v="v Australia"/>
    <s v="Melbourne"/>
    <x v="0"/>
    <d v="2020-12-26T00:00:00"/>
    <x v="124"/>
    <s v="Test # 2398"/>
  </r>
  <r>
    <n v="27"/>
    <n v="0"/>
    <n v="162"/>
    <s v="6"/>
    <s v="54"/>
    <n v="54"/>
    <s v="2"/>
    <x v="3"/>
    <s v="2.00"/>
    <n v="2"/>
    <s v="1"/>
    <n v="3"/>
    <x v="3"/>
    <s v="v Australia"/>
    <s v="Melbourne"/>
    <x v="0"/>
    <d v="2020-12-26T00:00:00"/>
    <x v="124"/>
    <s v="Test # 2398"/>
  </r>
  <r>
    <n v="12"/>
    <m/>
    <n v="72"/>
    <n v="2"/>
    <n v="39"/>
    <n v="39"/>
    <n v="0"/>
    <x v="1"/>
    <n v="3.25"/>
    <n v="3.25"/>
    <n v="2"/>
    <n v="1"/>
    <x v="1"/>
    <s v="v Australia"/>
    <s v="Melbourne"/>
    <x v="0"/>
    <d v="2020-12-26T00:00:00"/>
    <x v="124"/>
    <s v="Test # 2398"/>
  </r>
  <r>
    <n v="3"/>
    <n v="3"/>
    <n v="21"/>
    <n v="0"/>
    <n v="5"/>
    <n v="5"/>
    <n v="1"/>
    <x v="0"/>
    <n v="1.42"/>
    <n v="1.42"/>
    <n v="2"/>
    <n v="3"/>
    <x v="1"/>
    <s v="v Australia"/>
    <s v="Melbourne"/>
    <x v="0"/>
    <d v="2020-12-26T00:00:00"/>
    <x v="124"/>
    <s v="Test # 2398"/>
  </r>
  <r>
    <n v="25"/>
    <n v="4"/>
    <n v="154"/>
    <s v="7"/>
    <s v="66"/>
    <n v="66"/>
    <s v="2"/>
    <x v="3"/>
    <s v="2.57"/>
    <n v="2.57"/>
    <s v="1"/>
    <n v="1"/>
    <x v="3"/>
    <s v="v Australia"/>
    <s v="Sydney"/>
    <x v="0"/>
    <d v="2021-01-07T00:00:00"/>
    <x v="125"/>
    <s v="Test # 2402"/>
  </r>
  <r>
    <n v="21"/>
    <n v="0"/>
    <n v="126"/>
    <s v="4"/>
    <s v="68"/>
    <n v="68"/>
    <s v="1"/>
    <x v="0"/>
    <s v="3.23"/>
    <n v="3.23"/>
    <s v="1"/>
    <n v="3"/>
    <x v="3"/>
    <s v="v Australia"/>
    <s v="Sydney"/>
    <x v="0"/>
    <d v="2021-01-07T00:00:00"/>
    <x v="125"/>
    <s v="Test # 2402"/>
  </r>
  <r>
    <n v="27"/>
    <n v="0"/>
    <n v="162"/>
    <s v="7"/>
    <s v="52"/>
    <n v="52"/>
    <s v="2"/>
    <x v="3"/>
    <s v="1.92"/>
    <n v="1.92"/>
    <s v="1"/>
    <n v="1"/>
    <x v="0"/>
    <s v="v England"/>
    <s v="Chennai"/>
    <x v="1"/>
    <d v="2021-02-05T00:00:00"/>
    <x v="126"/>
    <s v="Test # 2409"/>
  </r>
  <r>
    <n v="7"/>
    <n v="0"/>
    <n v="42"/>
    <s v="1"/>
    <s v="24"/>
    <n v="24"/>
    <s v="1"/>
    <x v="0"/>
    <s v="3.42"/>
    <n v="3.42"/>
    <s v="3"/>
    <n v="3"/>
    <x v="0"/>
    <s v="v England"/>
    <s v="Chennai"/>
    <x v="1"/>
    <d v="2021-02-05T00:00:00"/>
    <x v="126"/>
    <s v="Test # 2409"/>
  </r>
  <r>
    <n v="36"/>
    <n v="0"/>
    <n v="216"/>
    <s v="7"/>
    <s v="84"/>
    <n v="84"/>
    <s v="3"/>
    <x v="4"/>
    <s v="2.33"/>
    <n v="2.33"/>
    <s v="2"/>
    <n v="1"/>
    <x v="3"/>
    <s v="v England"/>
    <s v="Chennai"/>
    <x v="1"/>
    <d v="2021-02-05T00:00:00"/>
    <x v="126"/>
    <s v="Test # 2409"/>
  </r>
  <r>
    <n v="6"/>
    <n v="0"/>
    <n v="36"/>
    <s v="0"/>
    <s v="26"/>
    <n v="26"/>
    <s v="1"/>
    <x v="0"/>
    <s v="4.33"/>
    <n v="4.33"/>
    <s v="4"/>
    <n v="3"/>
    <x v="3"/>
    <s v="v England"/>
    <s v="Chennai"/>
    <x v="1"/>
    <d v="2021-02-05T00:00:00"/>
    <x v="126"/>
    <s v="Test # 2409"/>
  </r>
  <r>
    <n v="5"/>
    <n v="0"/>
    <n v="30"/>
    <s v="1"/>
    <s v="22"/>
    <n v="22"/>
    <s v="2"/>
    <x v="3"/>
    <s v="4.40"/>
    <n v="4.4000000000000004"/>
    <s v="1"/>
    <n v="2"/>
    <x v="0"/>
    <s v="v England"/>
    <s v="Chennai"/>
    <x v="1"/>
    <d v="2021-02-13T00:00:00"/>
    <x v="127"/>
    <s v="Test # 2411"/>
  </r>
  <r>
    <n v="6"/>
    <n v="0"/>
    <n v="36"/>
    <s v="3"/>
    <s v="13"/>
    <n v="13"/>
    <s v="0"/>
    <x v="1"/>
    <s v="2.16"/>
    <n v="2.16"/>
    <s v="1"/>
    <n v="4"/>
    <x v="0"/>
    <s v="v England"/>
    <s v="Chennai"/>
    <x v="1"/>
    <d v="2021-02-13T00:00:00"/>
    <x v="127"/>
    <s v="Test # 2411"/>
  </r>
  <r>
    <n v="5"/>
    <n v="0"/>
    <n v="30"/>
    <s v="1"/>
    <s v="26"/>
    <n v="26"/>
    <s v="1"/>
    <x v="0"/>
    <s v="5.20"/>
    <n v="5.2"/>
    <s v="1"/>
    <n v="1"/>
    <x v="0"/>
    <s v="v England"/>
    <s v="Ahmedabad"/>
    <x v="1"/>
    <d v="2021-02-24T00:00:00"/>
    <x v="128"/>
    <s v="Test # 2412"/>
  </r>
  <r>
    <n v="6"/>
    <n v="0"/>
    <n v="36"/>
    <s v="3"/>
    <s v="19"/>
    <n v="19"/>
    <s v="0"/>
    <x v="1"/>
    <s v="3.16"/>
    <n v="3.16"/>
    <s v="2"/>
    <n v="1"/>
    <x v="3"/>
    <s v="v England"/>
    <s v="Ahmedabad"/>
    <x v="1"/>
    <d v="2021-02-24T00:00:00"/>
    <x v="128"/>
    <s v="Test # 2412"/>
  </r>
  <r>
    <n v="9"/>
    <n v="0"/>
    <n v="54"/>
    <s v="2"/>
    <s v="23"/>
    <n v="23"/>
    <s v="0"/>
    <x v="1"/>
    <s v="2.55"/>
    <n v="2.5499999999999998"/>
    <s v="1"/>
    <n v="1"/>
    <x v="0"/>
    <s v="v England"/>
    <s v="Ahmedabad"/>
    <x v="1"/>
    <d v="2021-03-04T00:00:00"/>
    <x v="129"/>
    <s v="Test # 2414"/>
  </r>
  <r>
    <n v="25"/>
    <n v="0"/>
    <n v="150"/>
    <s v="9"/>
    <s v="48"/>
    <n v="48"/>
    <s v="3"/>
    <x v="4"/>
    <s v="1.92"/>
    <n v="1.92"/>
    <s v="1"/>
    <n v="2"/>
    <x v="0"/>
    <s v="v New Zealand"/>
    <s v="Southampton"/>
    <x v="0"/>
    <d v="2021-06-18T00:00:00"/>
    <x v="130"/>
    <s v="Test # 2425"/>
  </r>
  <r>
    <n v="6"/>
    <n v="2"/>
    <n v="38"/>
    <s v="2"/>
    <s v="21"/>
    <n v="21"/>
    <s v="0"/>
    <x v="1"/>
    <s v="3.31"/>
    <n v="3.31"/>
    <s v="1"/>
    <n v="4"/>
    <x v="0"/>
    <s v="v New Zealand"/>
    <s v="Southampton"/>
    <x v="0"/>
    <d v="2021-06-18T00:00:00"/>
    <x v="130"/>
    <s v="Test # 2425"/>
  </r>
  <r>
    <n v="26"/>
    <n v="0"/>
    <n v="156"/>
    <s v="8"/>
    <s v="76"/>
    <n v="76"/>
    <s v="4"/>
    <x v="5"/>
    <s v="2.92"/>
    <n v="2.92"/>
    <s v="3"/>
    <n v="2"/>
    <x v="2"/>
    <s v="v New Zealand"/>
    <s v="Southampton"/>
    <x v="0"/>
    <d v="2021-06-18T00:00:00"/>
    <x v="130"/>
    <s v="Test # 2425"/>
  </r>
  <r>
    <n v="10"/>
    <n v="5"/>
    <n v="65"/>
    <s v="3"/>
    <s v="31"/>
    <n v="31"/>
    <s v="0"/>
    <x v="1"/>
    <s v="2.86"/>
    <n v="2.86"/>
    <s v="2"/>
    <n v="4"/>
    <x v="2"/>
    <s v="v New Zealand"/>
    <s v="Southampton"/>
    <x v="0"/>
    <d v="2021-06-18T00:00:00"/>
    <x v="130"/>
    <s v="Test # 2425"/>
  </r>
  <r>
    <n v="26"/>
    <n v="0"/>
    <n v="156"/>
    <s v="9"/>
    <s v="57"/>
    <n v="57"/>
    <s v="0"/>
    <x v="1"/>
    <s v="2.19"/>
    <n v="2.19"/>
    <s v="2"/>
    <n v="2"/>
    <x v="3"/>
    <s v="v New Zealand"/>
    <s v="Southampton"/>
    <x v="0"/>
    <d v="2021-06-18T00:00:00"/>
    <x v="130"/>
    <s v="Test # 2425"/>
  </r>
  <r>
    <n v="10"/>
    <n v="4"/>
    <n v="64"/>
    <s v="2"/>
    <s v="35"/>
    <n v="35"/>
    <s v="0"/>
    <x v="1"/>
    <s v="3.28"/>
    <n v="3.28"/>
    <s v="3"/>
    <n v="4"/>
    <x v="3"/>
    <s v="v New Zealand"/>
    <s v="Southampton"/>
    <x v="0"/>
    <d v="2021-06-18T00:00:00"/>
    <x v="130"/>
    <s v="Test # 2425"/>
  </r>
  <r>
    <n v="17"/>
    <n v="0"/>
    <n v="102"/>
    <s v="2"/>
    <s v="28"/>
    <n v="28"/>
    <s v="3"/>
    <x v="4"/>
    <s v="1.64"/>
    <n v="1.64"/>
    <s v="2"/>
    <n v="1"/>
    <x v="2"/>
    <s v="v England"/>
    <s v="Nottingham"/>
    <x v="0"/>
    <d v="2021-08-04T00:00:00"/>
    <x v="131"/>
    <s v="Test # 2428"/>
  </r>
  <r>
    <n v="15"/>
    <n v="5"/>
    <n v="95"/>
    <s v="1"/>
    <s v="72"/>
    <n v="72"/>
    <s v="1"/>
    <x v="0"/>
    <s v="4.54"/>
    <n v="4.54"/>
    <s v="3"/>
    <n v="3"/>
    <x v="2"/>
    <s v="v England"/>
    <s v="Nottingham"/>
    <x v="0"/>
    <d v="2021-08-04T00:00:00"/>
    <x v="131"/>
    <s v="Test # 2428"/>
  </r>
  <r>
    <n v="20"/>
    <n v="4"/>
    <n v="124"/>
    <s v="4"/>
    <s v="46"/>
    <n v="46"/>
    <s v="4"/>
    <x v="5"/>
    <s v="2.22"/>
    <n v="2.2200000000000002"/>
    <s v="1"/>
    <n v="1"/>
    <x v="3"/>
    <s v="v England"/>
    <s v="Nottingham"/>
    <x v="0"/>
    <d v="2021-08-04T00:00:00"/>
    <x v="131"/>
    <s v="Test # 2428"/>
  </r>
  <r>
    <n v="19"/>
    <n v="0"/>
    <n v="114"/>
    <s v="2"/>
    <s v="64"/>
    <n v="64"/>
    <s v="5"/>
    <x v="2"/>
    <s v="3.36"/>
    <n v="3.36"/>
    <s v="1"/>
    <n v="3"/>
    <x v="3"/>
    <s v="v England"/>
    <s v="Nottingham"/>
    <x v="0"/>
    <d v="2021-08-04T00:00:00"/>
    <x v="131"/>
    <s v="Test # 2428"/>
  </r>
  <r>
    <n v="24"/>
    <n v="0"/>
    <n v="144"/>
    <s v="4"/>
    <s v="69"/>
    <n v="69"/>
    <s v="3"/>
    <x v="4"/>
    <s v="2.87"/>
    <n v="2.87"/>
    <s v="1"/>
    <n v="2"/>
    <x v="0"/>
    <s v="v England"/>
    <s v="Lord's"/>
    <x v="0"/>
    <d v="2021-08-12T00:00:00"/>
    <x v="132"/>
    <s v="Test # 2429"/>
  </r>
  <r>
    <n v="10"/>
    <n v="0"/>
    <n v="60"/>
    <s v="3"/>
    <s v="13"/>
    <n v="13"/>
    <s v="2"/>
    <x v="3"/>
    <s v="1.30"/>
    <n v="1.3"/>
    <s v="5"/>
    <n v="4"/>
    <x v="0"/>
    <s v="v England"/>
    <s v="Lord's"/>
    <x v="0"/>
    <d v="2021-08-12T00:00:00"/>
    <x v="132"/>
    <s v="Test # 2429"/>
  </r>
  <r>
    <n v="26"/>
    <n v="0"/>
    <n v="156"/>
    <s v="3"/>
    <s v="95"/>
    <n v="95"/>
    <s v="2"/>
    <x v="3"/>
    <s v="3.65"/>
    <n v="3.65"/>
    <s v="3"/>
    <n v="2"/>
    <x v="2"/>
    <s v="v England"/>
    <s v="Lord's"/>
    <x v="0"/>
    <d v="2021-08-12T00:00:00"/>
    <x v="132"/>
    <s v="Test # 2429"/>
  </r>
  <r>
    <n v="10"/>
    <n v="0"/>
    <n v="60"/>
    <s v="5"/>
    <s v="13"/>
    <n v="13"/>
    <s v="1"/>
    <x v="0"/>
    <s v="1.30"/>
    <n v="1.3"/>
    <s v="2"/>
    <n v="4"/>
    <x v="2"/>
    <s v="v England"/>
    <s v="Lord's"/>
    <x v="0"/>
    <d v="2021-08-12T00:00:00"/>
    <x v="132"/>
    <s v="Test # 2429"/>
  </r>
  <r>
    <n v="26"/>
    <n v="0"/>
    <n v="156"/>
    <s v="6"/>
    <s v="79"/>
    <n v="79"/>
    <s v="0"/>
    <x v="1"/>
    <s v="3.03"/>
    <n v="3.03"/>
    <s v="2"/>
    <n v="2"/>
    <x v="3"/>
    <s v="v England"/>
    <s v="Lord's"/>
    <x v="0"/>
    <d v="2021-08-12T00:00:00"/>
    <x v="132"/>
    <s v="Test # 2429"/>
  </r>
  <r>
    <n v="15"/>
    <n v="0"/>
    <n v="90"/>
    <s v="3"/>
    <s v="33"/>
    <n v="33"/>
    <s v="3"/>
    <x v="4"/>
    <s v="2.20"/>
    <n v="2.2000000000000002"/>
    <s v="1"/>
    <n v="4"/>
    <x v="3"/>
    <s v="v England"/>
    <s v="Lord's"/>
    <x v="0"/>
    <d v="2021-08-12T00:00:00"/>
    <x v="132"/>
    <s v="Test # 2429"/>
  </r>
  <r>
    <n v="22"/>
    <n v="0"/>
    <n v="132"/>
    <s v="0"/>
    <s v="92"/>
    <n v="92"/>
    <s v="0"/>
    <x v="1"/>
    <s v="4.18"/>
    <n v="4.18"/>
    <s v="1"/>
    <n v="2"/>
    <x v="0"/>
    <s v="v England"/>
    <s v="Leeds"/>
    <x v="0"/>
    <d v="2021-08-25T00:00:00"/>
    <x v="133"/>
    <s v="Test # 2432"/>
  </r>
  <r>
    <n v="28"/>
    <n v="0"/>
    <n v="168"/>
    <s v="8"/>
    <s v="95"/>
    <n v="95"/>
    <s v="4"/>
    <x v="5"/>
    <s v="3.39"/>
    <n v="3.39"/>
    <s v="3"/>
    <n v="2"/>
    <x v="2"/>
    <s v="v England"/>
    <s v="Leeds"/>
    <x v="0"/>
    <d v="2021-08-25T00:00:00"/>
    <x v="133"/>
    <s v="Test # 2432"/>
  </r>
  <r>
    <n v="27"/>
    <n v="2"/>
    <n v="164"/>
    <s v="10"/>
    <s v="59"/>
    <n v="59"/>
    <s v="2"/>
    <x v="3"/>
    <s v="2.15"/>
    <n v="2.15"/>
    <s v="2"/>
    <n v="2"/>
    <x v="3"/>
    <s v="v England"/>
    <s v="Leeds"/>
    <x v="0"/>
    <d v="2021-08-25T00:00:00"/>
    <x v="133"/>
    <s v="Test # 2432"/>
  </r>
  <r>
    <n v="21"/>
    <n v="0"/>
    <n v="126"/>
    <s v="6"/>
    <s v="67"/>
    <n v="67"/>
    <s v="2"/>
    <x v="3"/>
    <s v="3.19"/>
    <n v="3.19"/>
    <s v="2"/>
    <n v="2"/>
    <x v="3"/>
    <s v="v England"/>
    <s v="The Oval"/>
    <x v="0"/>
    <d v="2021-09-02T00:00:00"/>
    <x v="134"/>
    <s v="Test # 2433"/>
  </r>
  <r>
    <n v="22"/>
    <n v="0"/>
    <n v="132"/>
    <s v="9"/>
    <s v="27"/>
    <n v="27"/>
    <s v="2"/>
    <x v="3"/>
    <s v="1.22"/>
    <n v="1.22"/>
    <s v="2"/>
    <n v="4"/>
    <x v="3"/>
    <s v="v England"/>
    <s v="The Oval"/>
    <x v="0"/>
    <d v="2021-09-02T00:00:00"/>
    <x v="134"/>
    <s v="Test # 2433"/>
  </r>
  <r>
    <n v="19"/>
    <m/>
    <n v="114"/>
    <n v="2"/>
    <n v="76"/>
    <n v="76"/>
    <n v="3"/>
    <x v="4"/>
    <n v="4"/>
    <n v="4"/>
    <n v="1"/>
    <n v="2"/>
    <x v="1"/>
    <s v="v England"/>
    <s v="The Oval"/>
    <x v="0"/>
    <d v="2021-09-02T00:00:00"/>
    <x v="134"/>
    <s v="Test # 2433"/>
  </r>
  <r>
    <n v="18"/>
    <n v="2"/>
    <n v="110"/>
    <n v="2"/>
    <n v="60"/>
    <n v="60"/>
    <n v="3"/>
    <x v="4"/>
    <n v="3.27"/>
    <n v="3.27"/>
    <n v="1"/>
    <n v="4"/>
    <x v="1"/>
    <s v="v England"/>
    <s v="The Oval"/>
    <x v="0"/>
    <d v="2021-09-02T00:00:00"/>
    <x v="134"/>
    <s v="Test # 2433"/>
  </r>
  <r>
    <n v="15"/>
    <n v="0"/>
    <n v="90"/>
    <s v="5"/>
    <s v="35"/>
    <n v="35"/>
    <s v="0"/>
    <x v="1"/>
    <s v="2.33"/>
    <n v="2.33"/>
    <s v="1"/>
    <n v="2"/>
    <x v="0"/>
    <s v="v New Zealand"/>
    <s v="Kanpur"/>
    <x v="1"/>
    <d v="2021-11-25T00:00:00"/>
    <x v="135"/>
    <s v="Test # 2435"/>
  </r>
  <r>
    <n v="7"/>
    <n v="0"/>
    <n v="42"/>
    <s v="1"/>
    <s v="20"/>
    <n v="20"/>
    <s v="0"/>
    <x v="1"/>
    <s v="2.85"/>
    <n v="2.85"/>
    <s v="4"/>
    <n v="4"/>
    <x v="0"/>
    <s v="v New Zealand"/>
    <s v="Kanpur"/>
    <x v="1"/>
    <d v="2021-11-25T00:00:00"/>
    <x v="135"/>
    <s v="Test # 2435"/>
  </r>
  <r>
    <n v="18"/>
    <m/>
    <n v="108"/>
    <n v="3"/>
    <n v="50"/>
    <n v="50"/>
    <n v="1"/>
    <x v="0"/>
    <n v="2.77"/>
    <n v="2.77"/>
    <n v="2"/>
    <n v="2"/>
    <x v="1"/>
    <s v="v New Zealand"/>
    <s v="Kanpur"/>
    <x v="1"/>
    <d v="2021-11-25T00:00:00"/>
    <x v="135"/>
    <s v="Test # 2435"/>
  </r>
  <r>
    <n v="12"/>
    <m/>
    <n v="72"/>
    <n v="2"/>
    <n v="34"/>
    <n v="34"/>
    <n v="1"/>
    <x v="0"/>
    <n v="2.83"/>
    <n v="2.83"/>
    <n v="3"/>
    <n v="4"/>
    <x v="1"/>
    <s v="v New Zealand"/>
    <s v="Kanpur"/>
    <x v="1"/>
    <d v="2021-11-25T00:00:00"/>
    <x v="135"/>
    <s v="Test # 2435"/>
  </r>
  <r>
    <n v="5"/>
    <m/>
    <n v="30"/>
    <n v="2"/>
    <n v="7"/>
    <n v="7"/>
    <n v="0"/>
    <x v="1"/>
    <n v="1.4"/>
    <n v="1.4"/>
    <n v="1"/>
    <n v="2"/>
    <x v="1"/>
    <s v="v New Zealand"/>
    <s v="Wankhede"/>
    <x v="1"/>
    <d v="2021-12-03T00:00:00"/>
    <x v="136"/>
    <s v="Test # 2438"/>
  </r>
  <r>
    <n v="5"/>
    <m/>
    <n v="30"/>
    <n v="1"/>
    <n v="19"/>
    <n v="19"/>
    <n v="0"/>
    <x v="1"/>
    <n v="3.8"/>
    <n v="3.8"/>
    <n v="5"/>
    <n v="4"/>
    <x v="1"/>
    <s v="v New Zealand"/>
    <s v="Wankhede"/>
    <x v="1"/>
    <d v="2021-12-03T00:00:00"/>
    <x v="136"/>
    <s v="Test # 2438"/>
  </r>
  <r>
    <n v="16"/>
    <n v="0"/>
    <n v="96"/>
    <s v="5"/>
    <s v="44"/>
    <n v="44"/>
    <s v="5"/>
    <x v="2"/>
    <s v="2.75"/>
    <n v="2.75"/>
    <s v="3"/>
    <n v="2"/>
    <x v="2"/>
    <s v="v South Africa"/>
    <s v="Centurion"/>
    <x v="0"/>
    <d v="2021-12-26T00:00:00"/>
    <x v="137"/>
    <s v="Test # 2443"/>
  </r>
  <r>
    <n v="17"/>
    <n v="0"/>
    <n v="102"/>
    <s v="3"/>
    <s v="63"/>
    <n v="63"/>
    <s v="3"/>
    <x v="4"/>
    <s v="3.70"/>
    <n v="3.7"/>
    <s v="2"/>
    <n v="4"/>
    <x v="2"/>
    <s v="v South Africa"/>
    <s v="Centurion"/>
    <x v="0"/>
    <d v="2021-12-26T00:00:00"/>
    <x v="137"/>
    <s v="Test # 2443"/>
  </r>
  <r>
    <n v="7"/>
    <n v="2"/>
    <n v="44"/>
    <s v="2"/>
    <s v="16"/>
    <n v="16"/>
    <s v="2"/>
    <x v="3"/>
    <s v="2.18"/>
    <n v="2.1800000000000002"/>
    <s v="1"/>
    <n v="2"/>
    <x v="3"/>
    <s v="v South Africa"/>
    <s v="Centurion"/>
    <x v="0"/>
    <d v="2021-12-26T00:00:00"/>
    <x v="137"/>
    <s v="Test # 2443"/>
  </r>
  <r>
    <n v="19"/>
    <n v="0"/>
    <n v="114"/>
    <s v="4"/>
    <s v="50"/>
    <n v="50"/>
    <s v="3"/>
    <x v="4"/>
    <s v="2.63"/>
    <n v="2.63"/>
    <s v="1"/>
    <n v="4"/>
    <x v="3"/>
    <s v="v South Africa"/>
    <s v="Centurion"/>
    <x v="0"/>
    <d v="2021-12-26T00:00:00"/>
    <x v="137"/>
    <s v="Test # 2443"/>
  </r>
  <r>
    <n v="21"/>
    <n v="0"/>
    <n v="126"/>
    <s v="5"/>
    <s v="52"/>
    <n v="52"/>
    <s v="2"/>
    <x v="3"/>
    <s v="2.47"/>
    <n v="2.4700000000000002"/>
    <s v="2"/>
    <n v="2"/>
    <x v="2"/>
    <s v="v South Africa"/>
    <s v="Johannesburg"/>
    <x v="0"/>
    <d v="2022-01-03T00:00:00"/>
    <x v="138"/>
    <s v="Test # 2445"/>
  </r>
  <r>
    <n v="17"/>
    <n v="0"/>
    <n v="102"/>
    <s v="3"/>
    <s v="55"/>
    <n v="55"/>
    <s v="1"/>
    <x v="0"/>
    <s v="3.23"/>
    <n v="3.23"/>
    <s v="2"/>
    <n v="4"/>
    <x v="2"/>
    <s v="v South Africa"/>
    <s v="Johannesburg"/>
    <x v="0"/>
    <d v="2022-01-03T00:00:00"/>
    <x v="138"/>
    <s v="Test # 2445"/>
  </r>
  <r>
    <n v="21"/>
    <n v="0"/>
    <n v="126"/>
    <s v="5"/>
    <s v="49"/>
    <n v="49"/>
    <s v="1"/>
    <x v="0"/>
    <s v="2.33"/>
    <n v="2.33"/>
    <s v="1"/>
    <n v="2"/>
    <x v="3"/>
    <s v="v South Africa"/>
    <s v="Johannesburg"/>
    <x v="0"/>
    <d v="2022-01-03T00:00:00"/>
    <x v="138"/>
    <s v="Test # 2445"/>
  </r>
  <r>
    <n v="17"/>
    <n v="0"/>
    <n v="102"/>
    <s v="2"/>
    <s v="70"/>
    <n v="70"/>
    <s v="0"/>
    <x v="1"/>
    <s v="4.11"/>
    <n v="4.1100000000000003"/>
    <s v="1"/>
    <n v="4"/>
    <x v="3"/>
    <s v="v South Africa"/>
    <s v="Johannesburg"/>
    <x v="0"/>
    <d v="2022-01-03T00:00:00"/>
    <x v="138"/>
    <s v="Test # 2445"/>
  </r>
  <r>
    <n v="16"/>
    <n v="0"/>
    <n v="96"/>
    <s v="4"/>
    <s v="39"/>
    <n v="39"/>
    <s v="2"/>
    <x v="3"/>
    <s v="2.43"/>
    <n v="2.4300000000000002"/>
    <s v="3"/>
    <n v="2"/>
    <x v="2"/>
    <s v="v South Africa"/>
    <s v="Cape Town"/>
    <x v="0"/>
    <d v="2022-01-11T00:00:00"/>
    <x v="139"/>
    <s v="Test # 2448"/>
  </r>
  <r>
    <n v="15"/>
    <n v="0"/>
    <n v="90"/>
    <s v="3"/>
    <s v="41"/>
    <n v="41"/>
    <s v="1"/>
    <x v="0"/>
    <s v="2.73"/>
    <n v="2.73"/>
    <s v="2"/>
    <n v="4"/>
    <x v="2"/>
    <s v="v South Africa"/>
    <s v="Cape Town"/>
    <x v="0"/>
    <d v="2022-01-11T00:00:00"/>
    <x v="139"/>
    <s v="Test # 2448"/>
  </r>
  <r>
    <n v="23"/>
    <n v="3"/>
    <n v="141"/>
    <s v="8"/>
    <s v="42"/>
    <n v="42"/>
    <s v="5"/>
    <x v="2"/>
    <s v="1.78"/>
    <n v="1.78"/>
    <s v="1"/>
    <n v="2"/>
    <x v="3"/>
    <s v="v South Africa"/>
    <s v="Cape Town"/>
    <x v="0"/>
    <d v="2022-01-11T00:00:00"/>
    <x v="139"/>
    <s v="Test # 2448"/>
  </r>
  <r>
    <n v="17"/>
    <n v="0"/>
    <n v="102"/>
    <s v="5"/>
    <s v="54"/>
    <n v="54"/>
    <s v="1"/>
    <x v="0"/>
    <s v="3.17"/>
    <n v="3.17"/>
    <s v="1"/>
    <n v="4"/>
    <x v="3"/>
    <s v="v South Africa"/>
    <s v="Cape Town"/>
    <x v="0"/>
    <d v="2022-01-11T00:00:00"/>
    <x v="139"/>
    <s v="Test # 2448"/>
  </r>
  <r>
    <n v="16"/>
    <m/>
    <n v="96"/>
    <n v="3"/>
    <n v="64"/>
    <n v="64"/>
    <n v="2"/>
    <x v="3"/>
    <n v="4"/>
    <n v="4"/>
    <n v="2"/>
    <n v="2"/>
    <x v="1"/>
    <s v="v South Africa"/>
    <s v="Cape Town"/>
    <x v="0"/>
    <d v="2022-01-11T00:00:00"/>
    <x v="139"/>
    <s v="Test # 2448"/>
  </r>
  <r>
    <n v="9"/>
    <m/>
    <n v="54"/>
    <n v="0"/>
    <n v="36"/>
    <n v="36"/>
    <n v="0"/>
    <x v="1"/>
    <n v="4"/>
    <n v="4"/>
    <n v="3"/>
    <n v="4"/>
    <x v="1"/>
    <s v="v South Africa"/>
    <s v="Cape Town"/>
    <x v="0"/>
    <d v="2022-01-11T00:00:00"/>
    <x v="139"/>
    <s v="Test # 2448"/>
  </r>
  <r>
    <n v="12"/>
    <n v="0"/>
    <n v="72"/>
    <s v="5"/>
    <s v="27"/>
    <n v="27"/>
    <s v="1"/>
    <x v="0"/>
    <s v="2.25"/>
    <n v="2.25"/>
    <s v="1"/>
    <n v="2"/>
    <x v="2"/>
    <s v="v Sri Lanka"/>
    <s v="Mohali"/>
    <x v="1"/>
    <d v="2022-03-04T00:00:00"/>
    <x v="140"/>
    <s v="Test # 2452"/>
  </r>
  <r>
    <n v="8"/>
    <n v="0"/>
    <n v="48"/>
    <s v="1"/>
    <s v="48"/>
    <n v="48"/>
    <s v="2"/>
    <x v="3"/>
    <s v="6.00"/>
    <n v="6"/>
    <s v="2"/>
    <n v="3"/>
    <x v="2"/>
    <s v="v Sri Lanka"/>
    <s v="Mohali"/>
    <x v="1"/>
    <d v="2022-03-04T00:00:00"/>
    <x v="140"/>
    <s v="Test # 2452"/>
  </r>
  <r>
    <n v="14"/>
    <n v="0"/>
    <n v="84"/>
    <s v="3"/>
    <s v="36"/>
    <n v="36"/>
    <s v="2"/>
    <x v="3"/>
    <s v="2.57"/>
    <n v="2.57"/>
    <s v="2"/>
    <n v="2"/>
    <x v="3"/>
    <s v="v Sri Lanka"/>
    <s v="Mohali"/>
    <x v="1"/>
    <d v="2022-03-04T00:00:00"/>
    <x v="140"/>
    <s v="Test # 2452"/>
  </r>
  <r>
    <n v="4"/>
    <n v="0"/>
    <n v="24"/>
    <s v="1"/>
    <s v="7"/>
    <n v="7"/>
    <s v="0"/>
    <x v="1"/>
    <s v="1.75"/>
    <n v="1.75"/>
    <s v="5"/>
    <n v="3"/>
    <x v="3"/>
    <s v="v Sri Lanka"/>
    <s v="Mohali"/>
    <x v="1"/>
    <d v="2022-03-04T00:00:00"/>
    <x v="140"/>
    <s v="Test # 2452"/>
  </r>
  <r>
    <n v="6"/>
    <n v="0"/>
    <n v="36"/>
    <s v="1"/>
    <s v="18"/>
    <n v="18"/>
    <s v="2"/>
    <x v="3"/>
    <s v="3.00"/>
    <n v="3"/>
    <s v="3"/>
    <n v="2"/>
    <x v="2"/>
    <s v="v Sri Lanka"/>
    <s v="Bengaluru"/>
    <x v="1"/>
    <d v="2022-03-12T00:00:00"/>
    <x v="141"/>
    <s v="Test # 2456"/>
  </r>
  <r>
    <n v="6"/>
    <n v="0"/>
    <n v="36"/>
    <s v="0"/>
    <s v="26"/>
    <n v="26"/>
    <s v="0"/>
    <x v="1"/>
    <s v="4.33"/>
    <n v="4.33"/>
    <s v="2"/>
    <n v="4"/>
    <x v="2"/>
    <s v="v Sri Lanka"/>
    <s v="Bengaluru"/>
    <x v="1"/>
    <d v="2022-03-12T00:00:00"/>
    <x v="141"/>
    <s v="Test # 2456"/>
  </r>
  <r>
    <n v="10"/>
    <n v="0"/>
    <n v="60"/>
    <s v="4"/>
    <s v="24"/>
    <n v="24"/>
    <s v="5"/>
    <x v="2"/>
    <s v="2.40"/>
    <n v="2.4"/>
    <s v="1"/>
    <n v="2"/>
    <x v="3"/>
    <s v="v Sri Lanka"/>
    <s v="Bengaluru"/>
    <x v="1"/>
    <d v="2022-03-12T00:00:00"/>
    <x v="141"/>
    <s v="Test # 2456"/>
  </r>
  <r>
    <n v="9"/>
    <n v="0"/>
    <n v="54"/>
    <s v="4"/>
    <s v="23"/>
    <n v="23"/>
    <s v="3"/>
    <x v="4"/>
    <s v="2.55"/>
    <n v="2.5499999999999998"/>
    <s v="1"/>
    <n v="4"/>
    <x v="3"/>
    <s v="v Sri Lanka"/>
    <s v="Bengaluru"/>
    <x v="1"/>
    <d v="2022-03-12T00:00:00"/>
    <x v="141"/>
    <s v="Test # 2456"/>
  </r>
  <r>
    <m/>
    <m/>
    <n v="0"/>
    <m/>
    <m/>
    <n v="0"/>
    <m/>
    <x v="1"/>
    <m/>
    <n v="0"/>
    <m/>
    <m/>
    <x v="4"/>
    <m/>
    <m/>
    <x v="2"/>
    <m/>
    <x v="142"/>
    <m/>
  </r>
  <r>
    <m/>
    <m/>
    <n v="0"/>
    <m/>
    <m/>
    <n v="0"/>
    <m/>
    <x v="1"/>
    <m/>
    <n v="0"/>
    <m/>
    <m/>
    <x v="4"/>
    <m/>
    <m/>
    <x v="2"/>
    <m/>
    <x v="142"/>
    <m/>
  </r>
  <r>
    <m/>
    <m/>
    <n v="0"/>
    <m/>
    <m/>
    <n v="0"/>
    <m/>
    <x v="1"/>
    <m/>
    <n v="0"/>
    <m/>
    <m/>
    <x v="4"/>
    <m/>
    <m/>
    <x v="2"/>
    <m/>
    <x v="142"/>
    <m/>
  </r>
  <r>
    <m/>
    <m/>
    <n v="0"/>
    <m/>
    <m/>
    <n v="0"/>
    <m/>
    <x v="1"/>
    <m/>
    <n v="0"/>
    <m/>
    <m/>
    <x v="4"/>
    <m/>
    <m/>
    <x v="2"/>
    <m/>
    <x v="142"/>
    <m/>
  </r>
  <r>
    <m/>
    <m/>
    <n v="0"/>
    <m/>
    <m/>
    <n v="0"/>
    <m/>
    <x v="1"/>
    <m/>
    <n v="0"/>
    <m/>
    <m/>
    <x v="4"/>
    <m/>
    <m/>
    <x v="2"/>
    <m/>
    <x v="142"/>
    <m/>
  </r>
  <r>
    <m/>
    <m/>
    <n v="0"/>
    <m/>
    <m/>
    <n v="0"/>
    <m/>
    <x v="1"/>
    <m/>
    <n v="0"/>
    <m/>
    <m/>
    <x v="4"/>
    <m/>
    <m/>
    <x v="2"/>
    <m/>
    <x v="142"/>
    <m/>
  </r>
  <r>
    <m/>
    <m/>
    <n v="0"/>
    <m/>
    <m/>
    <n v="0"/>
    <m/>
    <x v="1"/>
    <m/>
    <n v="0"/>
    <m/>
    <m/>
    <x v="4"/>
    <m/>
    <m/>
    <x v="2"/>
    <m/>
    <x v="142"/>
    <m/>
  </r>
  <r>
    <m/>
    <m/>
    <n v="0"/>
    <m/>
    <m/>
    <n v="0"/>
    <m/>
    <x v="1"/>
    <m/>
    <n v="0"/>
    <m/>
    <m/>
    <x v="4"/>
    <m/>
    <m/>
    <x v="2"/>
    <m/>
    <x v="142"/>
    <m/>
  </r>
  <r>
    <m/>
    <m/>
    <n v="0"/>
    <m/>
    <m/>
    <n v="0"/>
    <m/>
    <x v="1"/>
    <m/>
    <n v="0"/>
    <m/>
    <m/>
    <x v="4"/>
    <m/>
    <m/>
    <x v="2"/>
    <m/>
    <x v="142"/>
    <m/>
  </r>
  <r>
    <m/>
    <m/>
    <n v="0"/>
    <m/>
    <m/>
    <n v="0"/>
    <m/>
    <x v="1"/>
    <m/>
    <n v="0"/>
    <m/>
    <m/>
    <x v="4"/>
    <m/>
    <m/>
    <x v="2"/>
    <m/>
    <x v="14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FD121C-6953-4A3F-9FF4-909A1A61693E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E9" firstHeaderRow="0" firstDataRow="1" firstDataCol="1" rowPageCount="2" colPageCount="1"/>
  <pivotFields count="21">
    <pivotField showAll="0"/>
    <pivotField showAll="0"/>
    <pivotField showAll="0"/>
    <pivotField showAll="0"/>
    <pivotField showAll="0"/>
    <pivotField dataField="1" showAll="0"/>
    <pivotField showAll="0"/>
    <pivotField dataField="1" showAll="0">
      <items count="9">
        <item x="1"/>
        <item x="0"/>
        <item x="3"/>
        <item x="4"/>
        <item x="5"/>
        <item x="2"/>
        <item x="6"/>
        <item x="7"/>
        <item t="default"/>
      </items>
    </pivotField>
    <pivotField showAll="0"/>
    <pivotField showAll="0"/>
    <pivotField showAll="0"/>
    <pivotField showAll="0"/>
    <pivotField axis="axisRow" showAll="0">
      <items count="6">
        <item x="0"/>
        <item x="3"/>
        <item x="2"/>
        <item x="1"/>
        <item x="4"/>
        <item t="default"/>
      </items>
    </pivotField>
    <pivotField showAll="0"/>
    <pivotField showAll="0"/>
    <pivotField axis="axisPage" multipleItemSelectionAllowed="1" showAll="0">
      <items count="4">
        <item x="0"/>
        <item h="1" x="1"/>
        <item h="1" x="2"/>
        <item t="default"/>
      </items>
    </pivotField>
    <pivotField showAll="0"/>
    <pivotField axis="axisPage" numFmtId="164" multipleItemSelectionAllowed="1" showAll="0">
      <items count="144">
        <item h="1" x="142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h="1" x="138"/>
        <item h="1" x="139"/>
        <item h="1" x="140"/>
        <item h="1" x="141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7" hier="-1"/>
    <pageField fld="15" hier="-1"/>
  </pageFields>
  <dataFields count="4">
    <dataField name="Sum of Wkts_int" fld="7" baseField="0" baseItem="0"/>
    <dataField name="Sum of Runs_int" fld="5" baseField="0" baseItem="0"/>
    <dataField name="Sum of Bowling Avg" fld="19" baseField="0" baseItem="0" numFmtId="2"/>
    <dataField name="Sum of Bowling SR" fld="20" baseField="0" baseItem="0" numFmtId="2"/>
  </dataFields>
  <formats count="3">
    <format dxfId="2">
      <pivotArea collapsedLevelsAreSubtotals="1" fieldPosition="0">
        <references count="2">
          <reference field="4294967294" count="1" selected="0">
            <x v="2"/>
          </reference>
          <reference field="12" count="4">
            <x v="0"/>
            <x v="1"/>
            <x v="2"/>
            <x v="3"/>
          </reference>
        </references>
      </pivotArea>
    </format>
    <format dxfId="1">
      <pivotArea collapsedLevelsAreSubtotals="1" fieldPosition="0">
        <references count="2">
          <reference field="4294967294" count="1" selected="0">
            <x v="3"/>
          </reference>
          <reference field="12" count="4">
            <x v="0"/>
            <x v="1"/>
            <x v="2"/>
            <x v="3"/>
          </reference>
        </references>
      </pivotArea>
    </format>
    <format dxfId="0">
      <pivotArea outline="0" collapsedLevelsAreSubtotals="1" fieldPosition="0">
        <references count="1">
          <reference field="4294967294" count="2" selected="0"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9AD0DE-06F1-41A1-8F49-4503CEBBC854}" autoFormatId="16" applyNumberFormats="0" applyBorderFormats="0" applyFontFormats="0" applyPatternFormats="0" applyAlignmentFormats="0" applyWidthHeightFormats="0">
  <queryTableRefresh nextId="21">
    <queryTableFields count="19">
      <queryTableField id="1" name="Overs" tableColumnId="1"/>
      <queryTableField id="20" dataBound="0" tableColumnId="20"/>
      <queryTableField id="18" dataBound="0" tableColumnId="18"/>
      <queryTableField id="2" name="Mdns" tableColumnId="2"/>
      <queryTableField id="3" name="Runs" tableColumnId="3"/>
      <queryTableField id="15" dataBound="0" tableColumnId="15"/>
      <queryTableField id="4" name="Wkts" tableColumnId="4"/>
      <queryTableField id="16" dataBound="0" tableColumnId="16"/>
      <queryTableField id="5" name="Econ" tableColumnId="5"/>
      <queryTableField id="17" dataBound="0" tableColumnId="17"/>
      <queryTableField id="6" name="Pos" tableColumnId="6"/>
      <queryTableField id="7" name="Inns" tableColumnId="7"/>
      <queryTableField id="8" name="Column1" tableColumnId="8"/>
      <queryTableField id="9" name="Opposition" tableColumnId="9"/>
      <queryTableField id="10" name="Ground" tableColumnId="10"/>
      <queryTableField id="14" dataBound="0" tableColumnId="14"/>
      <queryTableField id="11" name="Start Date" tableColumnId="11"/>
      <queryTableField id="13" dataBound="0" tableColumnId="13"/>
      <queryTableField id="12" name="2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420F9D4-4F85-4EE4-976E-1FA31602ACC5}" autoFormatId="16" applyNumberFormats="0" applyBorderFormats="0" applyFontFormats="0" applyPatternFormats="0" applyAlignmentFormats="0" applyWidthHeightFormats="0">
  <queryTableRefresh nextId="13">
    <queryTableFields count="12">
      <queryTableField id="1" name="Overs" tableColumnId="1"/>
      <queryTableField id="2" name="Mdns" tableColumnId="2"/>
      <queryTableField id="3" name="Runs" tableColumnId="3"/>
      <queryTableField id="4" name="Wkts" tableColumnId="4"/>
      <queryTableField id="5" name="Econ" tableColumnId="5"/>
      <queryTableField id="6" name="Pos" tableColumnId="6"/>
      <queryTableField id="7" name="Inns" tableColumnId="7"/>
      <queryTableField id="8" name="Column1" tableColumnId="8"/>
      <queryTableField id="9" name="Opposition" tableColumnId="9"/>
      <queryTableField id="10" name="Ground" tableColumnId="10"/>
      <queryTableField id="11" name="Start Date" tableColumnId="11"/>
      <queryTableField id="12" name="2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DF1A3D8-BF93-4FDB-9351-6707C9027C28}" autoFormatId="16" applyNumberFormats="0" applyBorderFormats="0" applyFontFormats="0" applyPatternFormats="0" applyAlignmentFormats="0" applyWidthHeightFormats="0">
  <queryTableRefresh nextId="13">
    <queryTableFields count="12">
      <queryTableField id="1" name="Overs" tableColumnId="1"/>
      <queryTableField id="2" name="Mdns" tableColumnId="2"/>
      <queryTableField id="3" name="Runs" tableColumnId="3"/>
      <queryTableField id="4" name="Wkts" tableColumnId="4"/>
      <queryTableField id="5" name="Econ" tableColumnId="5"/>
      <queryTableField id="6" name="Pos" tableColumnId="6"/>
      <queryTableField id="7" name="Inns" tableColumnId="7"/>
      <queryTableField id="8" name="Column1" tableColumnId="8"/>
      <queryTableField id="9" name="Opposition" tableColumnId="9"/>
      <queryTableField id="10" name="Ground" tableColumnId="10"/>
      <queryTableField id="11" name="Start Date" tableColumnId="11"/>
      <queryTableField id="12" name="2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EF26D52-A1B9-4A5E-86DA-4E63977A8234}" autoFormatId="16" applyNumberFormats="0" applyBorderFormats="0" applyFontFormats="0" applyPatternFormats="0" applyAlignmentFormats="0" applyWidthHeightFormats="0">
  <queryTableRefresh nextId="13">
    <queryTableFields count="12">
      <queryTableField id="1" name="Overs" tableColumnId="1"/>
      <queryTableField id="2" name="Mdns" tableColumnId="2"/>
      <queryTableField id="3" name="Runs" tableColumnId="3"/>
      <queryTableField id="4" name="Wkts" tableColumnId="4"/>
      <queryTableField id="5" name="Econ" tableColumnId="5"/>
      <queryTableField id="6" name="Pos" tableColumnId="6"/>
      <queryTableField id="7" name="Inns" tableColumnId="7"/>
      <queryTableField id="8" name="Column1" tableColumnId="8"/>
      <queryTableField id="9" name="Opposition" tableColumnId="9"/>
      <queryTableField id="10" name="Ground" tableColumnId="10"/>
      <queryTableField id="11" name="Start Date" tableColumnId="11"/>
      <queryTableField id="12" name="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C4CEC2-B09E-49ED-B4F2-28282DC0FE1D}" name="Innings_by_innings_list" displayName="Innings_by_innings_list" ref="A1:S469" tableType="queryTable" totalsRowShown="0" dataDxfId="86">
  <autoFilter ref="A1:S469" xr:uid="{A7C4CEC2-B09E-49ED-B4F2-28282DC0FE1D}"/>
  <sortState xmlns:xlrd2="http://schemas.microsoft.com/office/spreadsheetml/2017/richdata2" ref="A2:S459">
    <sortCondition ref="Q1:Q459"/>
  </sortState>
  <tableColumns count="19">
    <tableColumn id="1" xr3:uid="{F40BBA84-B2B1-4376-A950-4A89E3234F61}" uniqueName="1" name="Overs" queryTableFieldId="1" dataDxfId="85"/>
    <tableColumn id="20" xr3:uid="{1383DA4F-0431-4480-9B10-086E9782729B}" uniqueName="20" name="Balls" queryTableFieldId="20" dataDxfId="84"/>
    <tableColumn id="18" xr3:uid="{53296371-3EB7-40E9-98E9-0F4D74B4E391}" uniqueName="18" name="Balls_bowled" queryTableFieldId="18" dataDxfId="83">
      <calculatedColumnFormula>(Innings_by_innings_list[[#This Row],[Overs]]*6)+Innings_by_innings_list[[#This Row],[Balls]]</calculatedColumnFormula>
    </tableColumn>
    <tableColumn id="2" xr3:uid="{3EA42D2E-71EC-401F-A3D0-691315029E67}" uniqueName="2" name="Mdns" queryTableFieldId="2" dataDxfId="82"/>
    <tableColumn id="3" xr3:uid="{39726ED5-2008-46E3-B551-D63ABF198B56}" uniqueName="3" name="Runs" queryTableFieldId="3" dataDxfId="81"/>
    <tableColumn id="15" xr3:uid="{8B7CC886-B929-40AE-ABCD-CCCF821C2C94}" uniqueName="15" name="Runs_int" queryTableFieldId="15" dataDxfId="80">
      <calculatedColumnFormula>INT(Innings_by_innings_list[[#This Row],[Runs]])</calculatedColumnFormula>
    </tableColumn>
    <tableColumn id="4" xr3:uid="{D02DBD60-7F65-4BEF-8DAD-8001175736AE}" uniqueName="4" name="Wkts" queryTableFieldId="4" dataDxfId="79"/>
    <tableColumn id="16" xr3:uid="{4975391C-72CD-4ACC-BDF5-56B84BA6AB30}" uniqueName="16" name="Wkts_int" queryTableFieldId="16" dataDxfId="78">
      <calculatedColumnFormula>INT(Innings_by_innings_list[[#This Row],[Wkts]])</calculatedColumnFormula>
    </tableColumn>
    <tableColumn id="5" xr3:uid="{577B167D-BC24-48ED-9456-35C478FC1317}" uniqueName="5" name="Econ" queryTableFieldId="5" dataDxfId="77"/>
    <tableColumn id="17" xr3:uid="{6E89668A-5741-4FD0-870D-2F5A02EB623E}" uniqueName="17" name="Econ_num" queryTableFieldId="17" dataDxfId="76">
      <calculatedColumnFormula>_xlfn.NUMBERVALUE(Innings_by_innings_list[[#This Row],[Econ]],".")</calculatedColumnFormula>
    </tableColumn>
    <tableColumn id="6" xr3:uid="{089218AA-5BFA-47EC-A692-0DFDBED53BB4}" uniqueName="6" name="Pos" queryTableFieldId="6" dataDxfId="75"/>
    <tableColumn id="7" xr3:uid="{6FBBCD22-77E6-4E74-8CB2-6738DDF76012}" uniqueName="7" name="Inns" queryTableFieldId="7" dataDxfId="74"/>
    <tableColumn id="8" xr3:uid="{965E9517-3669-4AC2-A6EE-6D5AEDAB5686}" uniqueName="8" name="Player Name" queryTableFieldId="8" dataDxfId="73"/>
    <tableColumn id="9" xr3:uid="{222BCC9A-2E80-4F71-976C-2EBCEF68766F}" uniqueName="9" name="Opposition" queryTableFieldId="9" dataDxfId="72"/>
    <tableColumn id="10" xr3:uid="{95476082-1362-4128-A944-1003E1013343}" uniqueName="10" name="Ground" queryTableFieldId="10" dataDxfId="71"/>
    <tableColumn id="14" xr3:uid="{5F96267C-9385-4555-AFFB-23606CE2F988}" uniqueName="14" name="Home/Away" queryTableFieldId="14" dataDxfId="70">
      <calculatedColumnFormula>VLOOKUP(Innings_by_innings_list[[#This Row],[Ground]],'Home Away List'!$A$2:$B$50,2,FALSE)</calculatedColumnFormula>
    </tableColumn>
    <tableColumn id="11" xr3:uid="{5176FA18-C587-43AE-AEE5-A19B43507F80}" uniqueName="11" name="Start Date" queryTableFieldId="11" dataDxfId="69"/>
    <tableColumn id="13" xr3:uid="{7D0FC6A1-485B-4CEB-8B84-A0E478D3D0AD}" uniqueName="13" name="Year" queryTableFieldId="13" dataDxfId="68">
      <calculatedColumnFormula array="1">IF(CELL("format",Q2)="D1",TEXT(Q2,"dd/mm/yyyy"),Q2)</calculatedColumnFormula>
    </tableColumn>
    <tableColumn id="12" xr3:uid="{4DD92E27-269A-4367-944B-3A7DAB4A2087}" uniqueName="12" name="2" queryTableFieldId="12" dataDxfId="6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D6FB42-DBBF-4F2B-85A6-AEBCBB118AF7}" name="Table5" displayName="Table5" ref="A1:B50" totalsRowShown="0" dataDxfId="66">
  <autoFilter ref="A1:B50" xr:uid="{13D6FB42-DBBF-4F2B-85A6-AEBCBB118AF7}"/>
  <tableColumns count="2">
    <tableColumn id="1" xr3:uid="{D03FFEDB-7F4A-419B-B6C0-332BA4FCD634}" name="Ground" dataDxfId="65"/>
    <tableColumn id="2" xr3:uid="{E3DFA4A9-137B-4A86-A6C2-64F5D724ED44}" name="H/A" dataDxfId="6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BA05D3-347A-45E4-A3C6-D8AD2A73D438}" name="Table6" displayName="Table6" ref="A2:R7" totalsRowShown="0">
  <autoFilter ref="A2:R7" xr:uid="{F2BA05D3-347A-45E4-A3C6-D8AD2A73D438}"/>
  <tableColumns count="18">
    <tableColumn id="1" xr3:uid="{1944FB6B-684C-4344-8EF9-5CE06CF5D567}" name="Wickets"/>
    <tableColumn id="2" xr3:uid="{C3582103-E6AF-4056-A3FB-9E49909F9C32}" name="2007"/>
    <tableColumn id="3" xr3:uid="{8C352347-4250-4529-8456-F32E252C73D9}" name="2008"/>
    <tableColumn id="4" xr3:uid="{9FCB529F-FD68-41B8-A4E6-B990D19F1F0B}" name="2009"/>
    <tableColumn id="5" xr3:uid="{981CE2E2-A1AA-4C8B-83E6-608FB3CFB35A}" name="2010"/>
    <tableColumn id="6" xr3:uid="{E5A2C0B8-DEB2-4022-B4C4-2DD7851627D5}" name="2011"/>
    <tableColumn id="7" xr3:uid="{AC03FCCF-45DA-4C93-9A34-A909B854FBA5}" name="2012"/>
    <tableColumn id="8" xr3:uid="{14DD15C7-362B-4B79-B37D-62DB9AA48352}" name="2013"/>
    <tableColumn id="9" xr3:uid="{8C24E54C-9C45-4575-A5AF-BD03AF198DE7}" name="2014"/>
    <tableColumn id="10" xr3:uid="{A3BABEF2-92AE-4577-AF5A-86089F31AB49}" name="2015"/>
    <tableColumn id="11" xr3:uid="{EB4D14B2-566E-432F-B560-616066D1BCB2}" name="2016"/>
    <tableColumn id="12" xr3:uid="{C29923DC-3B6E-4CF5-9878-8FA8C2B936E6}" name="2017"/>
    <tableColumn id="13" xr3:uid="{7EAAABDC-6B8C-4F16-B296-C04F523474EE}" name="2018"/>
    <tableColumn id="14" xr3:uid="{7640332C-0134-4E9F-9FF9-74D849CA4B49}" name="2019"/>
    <tableColumn id="15" xr3:uid="{29EE7BCD-5EB4-4B54-A36E-DBC6A57B310F}" name="2020"/>
    <tableColumn id="16" xr3:uid="{8C482B20-655C-4217-91F4-74E7AFC5CBC8}" name="2021"/>
    <tableColumn id="17" xr3:uid="{CF3C5A6B-155F-4E62-B699-31F8939D678D}" name="2022"/>
    <tableColumn id="18" xr3:uid="{24392A16-1495-4512-A9C9-9DB154CC65AE}" name="Grand Tot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4D4F91-AC90-4001-AA75-5DD38B822F7B}" name="Table7" displayName="Table7" ref="A9:R14" totalsRowShown="0">
  <autoFilter ref="A9:R14" xr:uid="{4B4D4F91-AC90-4001-AA75-5DD38B822F7B}"/>
  <tableColumns count="18">
    <tableColumn id="1" xr3:uid="{C7888332-3E64-4582-BFE0-3EF8DDA81588}" name="Runs_conceded"/>
    <tableColumn id="2" xr3:uid="{D13F94A1-617E-41B6-B0E7-325F392FFFE9}" name="2007"/>
    <tableColumn id="3" xr3:uid="{CF2F01D9-AD78-46F9-8442-72A377C8CECE}" name="2008"/>
    <tableColumn id="4" xr3:uid="{49A1AB3C-98EE-4D69-B6B0-06B82FBEBA3B}" name="2009"/>
    <tableColumn id="5" xr3:uid="{6618711A-77CD-434F-A33D-44EBBDEBB5EE}" name="2010"/>
    <tableColumn id="6" xr3:uid="{41602904-A609-4863-A13B-7C758B8730F2}" name="2011"/>
    <tableColumn id="7" xr3:uid="{E6DE0963-2EA7-4769-BE9C-44E4267CB7CF}" name="2012"/>
    <tableColumn id="8" xr3:uid="{56418DE3-2059-4D6A-8321-10599BFA2A81}" name="2013"/>
    <tableColumn id="9" xr3:uid="{E7DBC431-6AC1-4B7D-8CF2-D04FC99EF85C}" name="2014"/>
    <tableColumn id="10" xr3:uid="{01972C18-4D00-48FF-95B0-B88D8759CA13}" name="2015"/>
    <tableColumn id="11" xr3:uid="{B698E943-47A5-4199-BDA4-A3DC67B7DDFB}" name="2016"/>
    <tableColumn id="12" xr3:uid="{EBE2DEBA-8AEC-4756-B3A4-8CE8E8B51836}" name="2017"/>
    <tableColumn id="13" xr3:uid="{7C0B9C3F-4AD3-4E1E-A210-8B0EDBA7663E}" name="2018"/>
    <tableColumn id="14" xr3:uid="{B2A204D5-141C-45AC-A16A-5C7B0ACF8C87}" name="2019"/>
    <tableColumn id="15" xr3:uid="{72309C47-837A-4042-AAFE-A2A20A276808}" name="2020"/>
    <tableColumn id="16" xr3:uid="{FB3A8ACB-5799-43E5-AA14-5292418D2D9D}" name="2021"/>
    <tableColumn id="17" xr3:uid="{C0E608AF-8330-4004-9327-6033739F8577}" name="2022"/>
    <tableColumn id="18" xr3:uid="{49EBF3C7-8E8A-4061-9BC1-65356A7CA120}" name="Grand Tot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E220AE-88B6-4480-90E4-C8EEB47B265B}" name="Table8" displayName="Table8" ref="A16:R21" totalsRowShown="0">
  <autoFilter ref="A16:R21" xr:uid="{AEE220AE-88B6-4480-90E4-C8EEB47B265B}"/>
  <tableColumns count="18">
    <tableColumn id="1" xr3:uid="{D0E957C1-8E9C-41A4-8CCB-24B96F3B82E8}" name="Bowling_avg"/>
    <tableColumn id="2" xr3:uid="{F3898F4D-6C83-47FE-9799-F651ADB147A1}" name="2007" dataDxfId="63">
      <calculatedColumnFormula>IFERROR(B10/B3,0)</calculatedColumnFormula>
    </tableColumn>
    <tableColumn id="3" xr3:uid="{F0AAAA0B-5933-4745-BD78-4F0B2E033150}" name="2008" dataDxfId="62">
      <calculatedColumnFormula>IFERROR(C10/C3,0)</calculatedColumnFormula>
    </tableColumn>
    <tableColumn id="4" xr3:uid="{8A308A4D-D712-47AD-826F-C90702B33A2D}" name="2009" dataDxfId="61">
      <calculatedColumnFormula>IFERROR(D10/D3,0)</calculatedColumnFormula>
    </tableColumn>
    <tableColumn id="5" xr3:uid="{74604A64-DA3F-47D3-9705-27BD48665FDC}" name="2010" dataDxfId="60">
      <calculatedColumnFormula>IFERROR(E10/E3,0)</calculatedColumnFormula>
    </tableColumn>
    <tableColumn id="6" xr3:uid="{88C5BD29-7969-44FE-9E63-BA207DB5B0C6}" name="2011" dataDxfId="59">
      <calculatedColumnFormula>IFERROR(F10/F3,0)</calculatedColumnFormula>
    </tableColumn>
    <tableColumn id="7" xr3:uid="{7118CF96-9711-4E9D-B894-D78A841E6BC3}" name="2012" dataDxfId="58">
      <calculatedColumnFormula>IFERROR(G10/G3,0)</calculatedColumnFormula>
    </tableColumn>
    <tableColumn id="8" xr3:uid="{10D629C0-C85B-4694-A1D4-371B8A4BCAC4}" name="2013" dataDxfId="57">
      <calculatedColumnFormula>IFERROR(H10/H3,0)</calculatedColumnFormula>
    </tableColumn>
    <tableColumn id="9" xr3:uid="{A8E48E02-7A7F-497A-ADC6-3CD3E8A48EE3}" name="2014" dataDxfId="56">
      <calculatedColumnFormula>IFERROR(I10/I3,0)</calculatedColumnFormula>
    </tableColumn>
    <tableColumn id="10" xr3:uid="{6541CAB9-DAFD-4B7F-8DC6-2D10D759846D}" name="2015" dataDxfId="55">
      <calculatedColumnFormula>IFERROR(J10/J3,0)</calculatedColumnFormula>
    </tableColumn>
    <tableColumn id="11" xr3:uid="{8C2C310B-A950-42DE-8BD8-206BD2FC9343}" name="2016" dataDxfId="54">
      <calculatedColumnFormula>IFERROR(K10/K3,0)</calculatedColumnFormula>
    </tableColumn>
    <tableColumn id="12" xr3:uid="{9403B898-79A1-4003-A357-B921CCA14F3F}" name="2017" dataDxfId="53">
      <calculatedColumnFormula>IFERROR(L10/L3,0)</calculatedColumnFormula>
    </tableColumn>
    <tableColumn id="13" xr3:uid="{E30FDCAE-5F2B-41FC-AA5D-410243A0B78D}" name="2018" dataDxfId="52">
      <calculatedColumnFormula>IFERROR(M10/M3,0)</calculatedColumnFormula>
    </tableColumn>
    <tableColumn id="14" xr3:uid="{BC8790B7-784C-4A5B-8433-FE40FE3407C3}" name="2019" dataDxfId="51">
      <calculatedColumnFormula>IFERROR(N10/N3,0)</calculatedColumnFormula>
    </tableColumn>
    <tableColumn id="15" xr3:uid="{5D332C4C-4044-42A3-8DC2-7DDFD4CAE220}" name="2020" dataDxfId="50">
      <calculatedColumnFormula>IFERROR(O10/O3,0)</calculatedColumnFormula>
    </tableColumn>
    <tableColumn id="16" xr3:uid="{56C61AE2-E4F7-462A-92FA-55B183EBF9F2}" name="2021" dataDxfId="49">
      <calculatedColumnFormula>IFERROR(P10/P3,0)</calculatedColumnFormula>
    </tableColumn>
    <tableColumn id="17" xr3:uid="{60980147-DB94-4663-86E2-5C5755C140F5}" name="2022" dataDxfId="48">
      <calculatedColumnFormula>IFERROR(Q10/Q3,0)</calculatedColumnFormula>
    </tableColumn>
    <tableColumn id="18" xr3:uid="{1587E0BB-81CC-4616-8668-9B698AB178F9}" name="Grand Total" dataDxfId="47">
      <calculatedColumnFormula>IFERROR(R10/R3,0)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BAFCCE2-B99E-43EB-8B66-65047C817751}" name="Table9" displayName="Table9" ref="A30:R35" totalsRowShown="0">
  <autoFilter ref="A30:R35" xr:uid="{5BAFCCE2-B99E-43EB-8B66-65047C817751}"/>
  <tableColumns count="18">
    <tableColumn id="1" xr3:uid="{3FE17F64-AAD7-4037-8077-6ED1FE3DBE16}" name="Balls_bowled"/>
    <tableColumn id="2" xr3:uid="{284985B6-9870-4DFF-9393-5BE0C4A54A37}" name="2007"/>
    <tableColumn id="3" xr3:uid="{DF9BEF87-F6D3-4CCB-9712-19E34391E01B}" name="2008"/>
    <tableColumn id="4" xr3:uid="{2E993894-E18B-4C61-8FFE-F428A17E1635}" name="2009"/>
    <tableColumn id="5" xr3:uid="{C1BBA344-4A25-42EE-AB00-57D389B07FF8}" name="2010"/>
    <tableColumn id="6" xr3:uid="{A1361F37-AE26-4AC5-8E37-42FD6998A20C}" name="2011"/>
    <tableColumn id="7" xr3:uid="{D0000E4E-F996-45BF-9D4F-057D4801FCE8}" name="2012"/>
    <tableColumn id="8" xr3:uid="{0BD32DC1-87AA-428C-BD21-14D3362B3C68}" name="2013"/>
    <tableColumn id="9" xr3:uid="{71D9C7DD-B064-495B-B773-71CE7D9425AB}" name="2014"/>
    <tableColumn id="10" xr3:uid="{622F8304-EDAE-4225-9C6D-74946506A840}" name="2015"/>
    <tableColumn id="11" xr3:uid="{0776E4B8-7587-42B8-897C-D67F93A5FF8A}" name="2016"/>
    <tableColumn id="12" xr3:uid="{1D115CFD-2DAC-4412-9746-4A0A46401FE8}" name="2017"/>
    <tableColumn id="13" xr3:uid="{DE864FB1-619C-45A8-BBD6-0FFC064EC614}" name="2018"/>
    <tableColumn id="14" xr3:uid="{3E257D03-9A13-4906-BE5B-11D77E3E6F02}" name="2019"/>
    <tableColumn id="15" xr3:uid="{238547E7-0D8B-4248-9061-E89DD0536323}" name="2020"/>
    <tableColumn id="16" xr3:uid="{463E4262-14DD-4631-AB3C-6025C6F4BCCE}" name="2021"/>
    <tableColumn id="17" xr3:uid="{22944CB0-EA2E-4541-9291-1331E5748284}" name="2022"/>
    <tableColumn id="18" xr3:uid="{E46704A2-D4AC-4179-8044-E406594FDAD2}" name="Grand Tota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A8B55BC-0E77-4ABC-BF88-9B5F1F870E26}" name="Table10" displayName="Table10" ref="A23:R28" totalsRowShown="0">
  <autoFilter ref="A23:R28" xr:uid="{4A8B55BC-0E77-4ABC-BF88-9B5F1F870E26}"/>
  <tableColumns count="18">
    <tableColumn id="1" xr3:uid="{D092616B-B1A5-4FF9-A202-05CC3C1D67A6}" name="Bowling_SR"/>
    <tableColumn id="2" xr3:uid="{B55D1F68-6B51-44C1-8C36-EB6658C6255F}" name="2007" dataDxfId="46">
      <calculatedColumnFormula>IFERROR(B31/B3,0)</calculatedColumnFormula>
    </tableColumn>
    <tableColumn id="3" xr3:uid="{7330FA63-88A7-42AA-8E08-55A81F360650}" name="2008" dataDxfId="45">
      <calculatedColumnFormula>IFERROR(C31/C3,0)</calculatedColumnFormula>
    </tableColumn>
    <tableColumn id="4" xr3:uid="{3C4133D5-2CB0-447E-B29C-844E82BC9C38}" name="2009" dataDxfId="44">
      <calculatedColumnFormula>IFERROR(D31/D3,0)</calculatedColumnFormula>
    </tableColumn>
    <tableColumn id="5" xr3:uid="{227C28B4-8B73-4512-955B-0A589A19CC12}" name="2010" dataDxfId="43">
      <calculatedColumnFormula>IFERROR(E31/E3,0)</calculatedColumnFormula>
    </tableColumn>
    <tableColumn id="6" xr3:uid="{A361BDC1-4298-48CF-AFFB-7B03343A6DE2}" name="2011" dataDxfId="42">
      <calculatedColumnFormula>IFERROR(F31/F3,0)</calculatedColumnFormula>
    </tableColumn>
    <tableColumn id="7" xr3:uid="{A192BC0B-588A-479B-A375-A414C771B5BF}" name="2012" dataDxfId="41">
      <calculatedColumnFormula>IFERROR(G31/G3,0)</calculatedColumnFormula>
    </tableColumn>
    <tableColumn id="8" xr3:uid="{92A51DA0-7E22-4159-BE95-F5DA2D89F9B8}" name="2013" dataDxfId="40">
      <calculatedColumnFormula>IFERROR(H31/H3,0)</calculatedColumnFormula>
    </tableColumn>
    <tableColumn id="9" xr3:uid="{6B5458D7-39C2-4474-ACB9-B17B5621368C}" name="2014" dataDxfId="39">
      <calculatedColumnFormula>IFERROR(I31/I3,0)</calculatedColumnFormula>
    </tableColumn>
    <tableColumn id="10" xr3:uid="{74A16DEA-CC10-4FB2-A3C2-1146F3A48E6C}" name="2015" dataDxfId="38">
      <calculatedColumnFormula>IFERROR(J31/J3,0)</calculatedColumnFormula>
    </tableColumn>
    <tableColumn id="11" xr3:uid="{8702B56C-B4B7-4D68-AD71-B27490798CEA}" name="2016" dataDxfId="37">
      <calculatedColumnFormula>IFERROR(K31/K3,0)</calculatedColumnFormula>
    </tableColumn>
    <tableColumn id="12" xr3:uid="{B76658A1-E098-49E1-BBCB-DF89205D1E9A}" name="2017" dataDxfId="36">
      <calculatedColumnFormula>IFERROR(L31/L3,0)</calculatedColumnFormula>
    </tableColumn>
    <tableColumn id="13" xr3:uid="{C76AA3AC-02B6-4B19-B525-0854F917324B}" name="2018" dataDxfId="35">
      <calculatedColumnFormula>IFERROR(M31/M3,0)</calculatedColumnFormula>
    </tableColumn>
    <tableColumn id="14" xr3:uid="{7D3A5C91-ACDB-4635-A317-4D0E43005A63}" name="2019" dataDxfId="34">
      <calculatedColumnFormula>IFERROR(N31/N3,0)</calculatedColumnFormula>
    </tableColumn>
    <tableColumn id="15" xr3:uid="{7CD7326B-C154-49BE-80C7-557E8F7A2C85}" name="2020" dataDxfId="33">
      <calculatedColumnFormula>IFERROR(O31/O3,0)</calculatedColumnFormula>
    </tableColumn>
    <tableColumn id="16" xr3:uid="{CB8F27EE-66AD-428C-85E5-20AD77D85F63}" name="2021" dataDxfId="32">
      <calculatedColumnFormula>IFERROR(P31/P3,0)</calculatedColumnFormula>
    </tableColumn>
    <tableColumn id="17" xr3:uid="{D41F3F69-CAD7-4D3A-A32E-2434127DD656}" name="2022" dataDxfId="31">
      <calculatedColumnFormula>IFERROR(Q31/Q3,0)</calculatedColumnFormula>
    </tableColumn>
    <tableColumn id="18" xr3:uid="{A1C22DB3-259D-4E6E-B38C-A303E1994FAC}" name="Grand Total" dataDxfId="30">
      <calculatedColumnFormula>IFERROR(R31/R3,0)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883816-C4F8-413D-BF7F-FF529DC42A12}" name="Innings_by_innings_list__2" displayName="Innings_by_innings_list__2" ref="A1:L115" tableType="queryTable" totalsRowShown="0">
  <autoFilter ref="A1:L115" xr:uid="{B2883816-C4F8-413D-BF7F-FF529DC42A12}"/>
  <tableColumns count="12">
    <tableColumn id="1" xr3:uid="{DBA541C9-A912-432F-8DB6-08AFD7315242}" uniqueName="1" name="Overs" queryTableFieldId="1" dataDxfId="29"/>
    <tableColumn id="2" xr3:uid="{716D35B4-8C9F-4798-A931-A187D4099FB4}" uniqueName="2" name="Mdns" queryTableFieldId="2" dataDxfId="28"/>
    <tableColumn id="3" xr3:uid="{918C6B89-383E-4768-B010-468AD333DD1E}" uniqueName="3" name="Runs" queryTableFieldId="3" dataDxfId="27"/>
    <tableColumn id="4" xr3:uid="{ACAFBC81-4460-4F2D-848D-A577CCABE83B}" uniqueName="4" name="Wkts" queryTableFieldId="4" dataDxfId="26"/>
    <tableColumn id="5" xr3:uid="{ADBF651B-24DB-4655-B169-60F501E18518}" uniqueName="5" name="Econ" queryTableFieldId="5" dataDxfId="25"/>
    <tableColumn id="6" xr3:uid="{F160F740-6B24-4651-A733-CB5CB5549AD6}" uniqueName="6" name="Pos" queryTableFieldId="6" dataDxfId="24"/>
    <tableColumn id="7" xr3:uid="{3F4221E5-3B29-49C3-9F2A-8FCA8B6F58B4}" uniqueName="7" name="Inns" queryTableFieldId="7"/>
    <tableColumn id="8" xr3:uid="{38A15793-2440-49FA-9A7F-A27BBF4FD23D}" uniqueName="8" name="Player Name" queryTableFieldId="8" dataDxfId="23"/>
    <tableColumn id="9" xr3:uid="{3DE45627-C47E-48C9-8D70-6CFEA8D0AA06}" uniqueName="9" name="Opposition" queryTableFieldId="9" dataDxfId="22"/>
    <tableColumn id="10" xr3:uid="{5774E62E-BD2E-4DD3-9CA9-A853979E3EAA}" uniqueName="10" name="Ground" queryTableFieldId="10" dataDxfId="21"/>
    <tableColumn id="11" xr3:uid="{73219E83-389B-4A69-BC4B-A85FD25B5954}" uniqueName="11" name="Start Date" queryTableFieldId="11" dataDxfId="20"/>
    <tableColumn id="12" xr3:uid="{18CC72EC-606F-4D5F-A582-E3717777A354}" uniqueName="12" name="2" queryTableFieldId="12" dataDxfId="1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0EA661-4A3C-41E2-9F53-51769F19D13E}" name="Innings_by_innings_list__3" displayName="Innings_by_innings_list__3" ref="A1:L58" tableType="queryTable" totalsRowShown="0">
  <autoFilter ref="A1:L58" xr:uid="{E60EA661-4A3C-41E2-9F53-51769F19D13E}"/>
  <tableColumns count="12">
    <tableColumn id="1" xr3:uid="{70E7C9F6-1D61-44FC-87E3-95EBF7861422}" uniqueName="1" name="Overs" queryTableFieldId="1" dataDxfId="18"/>
    <tableColumn id="2" xr3:uid="{036D2631-A62A-4E14-8BAE-13CADA808B6F}" uniqueName="2" name="Mdns" queryTableFieldId="2" dataDxfId="17"/>
    <tableColumn id="3" xr3:uid="{10E98C0D-8C48-43A9-B0E6-0CA733F2E281}" uniqueName="3" name="Runs" queryTableFieldId="3" dataDxfId="16"/>
    <tableColumn id="4" xr3:uid="{ED1B35B0-117C-4675-ACFC-23F25585F2D5}" uniqueName="4" name="Wkts" queryTableFieldId="4" dataDxfId="15"/>
    <tableColumn id="5" xr3:uid="{0724E092-04D9-42C1-B9C5-5DA900070FB9}" uniqueName="5" name="Econ" queryTableFieldId="5" dataDxfId="14"/>
    <tableColumn id="6" xr3:uid="{242B2F3B-DD53-4EA2-818C-9A099112F602}" uniqueName="6" name="Pos" queryTableFieldId="6" dataDxfId="13"/>
    <tableColumn id="7" xr3:uid="{B5A788C7-5D52-4A64-88A1-0B77AFD49D89}" uniqueName="7" name="Inns" queryTableFieldId="7"/>
    <tableColumn id="8" xr3:uid="{8F5FF293-6211-469A-A2AD-E4CE85A10B55}" uniqueName="8" name="Player Name" queryTableFieldId="8" dataDxfId="12"/>
    <tableColumn id="9" xr3:uid="{5F9BB87D-7E49-4D5F-B3D5-4AC718174F85}" uniqueName="9" name="Opposition" queryTableFieldId="9" dataDxfId="11"/>
    <tableColumn id="10" xr3:uid="{4E76BE30-A253-4CE4-B42B-5A8A6BE7343F}" uniqueName="10" name="Ground" queryTableFieldId="10" dataDxfId="10"/>
    <tableColumn id="11" xr3:uid="{507BB580-84EC-4430-9320-5CB85FD32775}" uniqueName="11" name="Start Date" queryTableFieldId="11" dataDxfId="9"/>
    <tableColumn id="12" xr3:uid="{B9755886-0493-416E-8C19-846BB274E4EC}" uniqueName="12" name="2" queryTableFieldId="12" dataDxf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046D60-06EE-44F4-9412-864D6730A0D1}" name="Innings_by_innings_list__4" displayName="Innings_by_innings_list__4" ref="A1:L103" tableType="queryTable" totalsRowShown="0">
  <autoFilter ref="A1:L103" xr:uid="{1A046D60-06EE-44F4-9412-864D6730A0D1}"/>
  <tableColumns count="12">
    <tableColumn id="1" xr3:uid="{CAF2CB14-4189-4BD1-BD4B-82DCD688A1E8}" uniqueName="1" name="Overs" queryTableFieldId="1"/>
    <tableColumn id="2" xr3:uid="{D1335CF3-CC04-4B96-B1F9-6369837857D1}" uniqueName="2" name="Mdns" queryTableFieldId="2"/>
    <tableColumn id="3" xr3:uid="{47841978-998E-4451-A8B8-E4CE18962796}" uniqueName="3" name="Runs" queryTableFieldId="3"/>
    <tableColumn id="4" xr3:uid="{9B3C3754-5F90-42E5-B980-165EC7270FE8}" uniqueName="4" name="Wkts" queryTableFieldId="4"/>
    <tableColumn id="5" xr3:uid="{6025A46E-BB06-4F42-938D-2270327F7ED8}" uniqueName="5" name="Econ" queryTableFieldId="5"/>
    <tableColumn id="6" xr3:uid="{3702FECD-A9FA-499B-AF66-1FF2E75AC3BD}" uniqueName="6" name="Pos" queryTableFieldId="6"/>
    <tableColumn id="7" xr3:uid="{5D94BFEA-49FF-4634-80F9-FA2426659B9D}" uniqueName="7" name="Inns" queryTableFieldId="7"/>
    <tableColumn id="8" xr3:uid="{B785FC28-DB51-45A3-8C6D-89C24D72CE62}" uniqueName="8" name="Player Name" queryTableFieldId="8" dataDxfId="7"/>
    <tableColumn id="9" xr3:uid="{B17FEE22-5A6A-4640-A4D0-96CFA816AA5A}" uniqueName="9" name="Opposition" queryTableFieldId="9" dataDxfId="6"/>
    <tableColumn id="10" xr3:uid="{E70EC63C-E02F-4DD2-97EF-B89DB7CFADEE}" uniqueName="10" name="Ground" queryTableFieldId="10" dataDxfId="5"/>
    <tableColumn id="11" xr3:uid="{2FEFA84E-3BE7-495A-B588-FE63636D9BB8}" uniqueName="11" name="Start Date" queryTableFieldId="11" dataDxfId="4"/>
    <tableColumn id="12" xr3:uid="{F150936C-99A6-47D7-A6A4-57E628825220}" uniqueName="12" name="2" queryTableFieldId="1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80B9-3493-4C20-B35E-9C1BD19B6670}">
  <dimension ref="A1:E9"/>
  <sheetViews>
    <sheetView workbookViewId="0">
      <selection activeCell="C17" sqref="C17"/>
    </sheetView>
  </sheetViews>
  <sheetFormatPr defaultRowHeight="14.4" x14ac:dyDescent="0.3"/>
  <cols>
    <col min="1" max="1" width="16.33203125" bestFit="1" customWidth="1"/>
    <col min="2" max="2" width="16.109375" bestFit="1" customWidth="1"/>
    <col min="3" max="3" width="14.88671875" bestFit="1" customWidth="1"/>
    <col min="4" max="4" width="18" bestFit="1" customWidth="1"/>
    <col min="5" max="5" width="16.77734375" bestFit="1" customWidth="1"/>
    <col min="6" max="6" width="6" bestFit="1" customWidth="1"/>
    <col min="7" max="7" width="5.44140625" bestFit="1" customWidth="1"/>
    <col min="8" max="8" width="18" bestFit="1" customWidth="1"/>
    <col min="9" max="9" width="12" bestFit="1" customWidth="1"/>
    <col min="10" max="10" width="7.5546875" bestFit="1" customWidth="1"/>
    <col min="11" max="11" width="16.77734375" bestFit="1" customWidth="1"/>
    <col min="12" max="12" width="12" bestFit="1" customWidth="1"/>
    <col min="13" max="13" width="7.5546875" bestFit="1" customWidth="1"/>
    <col min="14" max="14" width="19.77734375" bestFit="1" customWidth="1"/>
    <col min="15" max="15" width="19.6640625" bestFit="1" customWidth="1"/>
    <col min="16" max="16" width="22.77734375" bestFit="1" customWidth="1"/>
    <col min="17" max="17" width="21.6640625" bestFit="1" customWidth="1"/>
  </cols>
  <sheetData>
    <row r="1" spans="1:5" x14ac:dyDescent="0.3">
      <c r="A1" s="3" t="s">
        <v>604</v>
      </c>
      <c r="B1" t="s">
        <v>642</v>
      </c>
    </row>
    <row r="2" spans="1:5" x14ac:dyDescent="0.3">
      <c r="A2" s="3" t="s">
        <v>605</v>
      </c>
      <c r="B2" t="s">
        <v>608</v>
      </c>
    </row>
    <row r="4" spans="1:5" x14ac:dyDescent="0.3">
      <c r="A4" s="3" t="s">
        <v>602</v>
      </c>
      <c r="B4" t="s">
        <v>641</v>
      </c>
      <c r="C4" t="s">
        <v>644</v>
      </c>
      <c r="D4" t="s">
        <v>645</v>
      </c>
      <c r="E4" t="s">
        <v>646</v>
      </c>
    </row>
    <row r="5" spans="1:5" x14ac:dyDescent="0.3">
      <c r="A5" s="4" t="s">
        <v>601</v>
      </c>
      <c r="B5" s="1">
        <v>82</v>
      </c>
      <c r="C5" s="1">
        <v>1886</v>
      </c>
      <c r="D5" s="12">
        <v>23</v>
      </c>
      <c r="E5" s="12">
        <v>48.609756097560975</v>
      </c>
    </row>
    <row r="6" spans="1:5" x14ac:dyDescent="0.3">
      <c r="A6" s="4" t="s">
        <v>599</v>
      </c>
      <c r="B6" s="1">
        <v>102</v>
      </c>
      <c r="C6" s="1">
        <v>2239</v>
      </c>
      <c r="D6" s="12">
        <v>21.950980392156861</v>
      </c>
      <c r="E6" s="12">
        <v>49.715686274509807</v>
      </c>
    </row>
    <row r="7" spans="1:5" x14ac:dyDescent="0.3">
      <c r="A7" s="4" t="s">
        <v>600</v>
      </c>
      <c r="B7" s="1">
        <v>111</v>
      </c>
      <c r="C7" s="1">
        <v>2804</v>
      </c>
      <c r="D7" s="12">
        <v>25.261261261261261</v>
      </c>
      <c r="E7" s="12">
        <v>46.756756756756758</v>
      </c>
    </row>
    <row r="8" spans="1:5" x14ac:dyDescent="0.3">
      <c r="A8" s="4" t="s">
        <v>598</v>
      </c>
      <c r="B8" s="1">
        <v>34</v>
      </c>
      <c r="C8" s="1">
        <v>1384</v>
      </c>
      <c r="D8" s="12">
        <v>40.705882352941174</v>
      </c>
      <c r="E8" s="12">
        <v>65.147058823529406</v>
      </c>
    </row>
    <row r="9" spans="1:5" x14ac:dyDescent="0.3">
      <c r="A9" s="4" t="s">
        <v>603</v>
      </c>
      <c r="B9" s="1">
        <v>329</v>
      </c>
      <c r="C9" s="1">
        <v>8313</v>
      </c>
      <c r="D9" s="12">
        <v>25.267477203647417</v>
      </c>
      <c r="E9" s="12">
        <v>50.036474164133736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BD5F-07E2-4312-80B9-1B172E5AE092}">
  <dimension ref="A1:S469"/>
  <sheetViews>
    <sheetView workbookViewId="0">
      <selection activeCell="S1" sqref="S1"/>
    </sheetView>
  </sheetViews>
  <sheetFormatPr defaultRowHeight="14.4" x14ac:dyDescent="0.3"/>
  <cols>
    <col min="1" max="1" width="8" bestFit="1" customWidth="1"/>
    <col min="2" max="2" width="8" customWidth="1"/>
    <col min="3" max="3" width="8" bestFit="1" customWidth="1"/>
    <col min="4" max="4" width="7.33203125" bestFit="1" customWidth="1"/>
    <col min="5" max="5" width="7.33203125" customWidth="1"/>
    <col min="6" max="6" width="7.44140625" bestFit="1" customWidth="1"/>
    <col min="7" max="7" width="7.44140625" customWidth="1"/>
    <col min="8" max="8" width="7.33203125" bestFit="1" customWidth="1"/>
    <col min="9" max="9" width="7.33203125" customWidth="1"/>
    <col min="10" max="10" width="6.21875" bestFit="1" customWidth="1"/>
    <col min="11" max="11" width="6.77734375" bestFit="1" customWidth="1"/>
    <col min="12" max="12" width="6.33203125" customWidth="1"/>
    <col min="13" max="13" width="12.88671875" bestFit="1" customWidth="1"/>
    <col min="14" max="14" width="17.5546875" bestFit="1" customWidth="1"/>
    <col min="15" max="15" width="17.5546875" customWidth="1"/>
    <col min="16" max="16" width="11.88671875" bestFit="1" customWidth="1"/>
    <col min="17" max="17" width="11.88671875" style="5" bestFit="1" customWidth="1"/>
    <col min="18" max="19" width="10.33203125" bestFit="1" customWidth="1"/>
  </cols>
  <sheetData>
    <row r="1" spans="1:19" x14ac:dyDescent="0.3">
      <c r="A1" t="s">
        <v>0</v>
      </c>
      <c r="B1" t="s">
        <v>639</v>
      </c>
      <c r="C1" t="s">
        <v>632</v>
      </c>
      <c r="D1" t="s">
        <v>1</v>
      </c>
      <c r="E1" t="s">
        <v>2</v>
      </c>
      <c r="F1" t="s">
        <v>625</v>
      </c>
      <c r="G1" t="s">
        <v>3</v>
      </c>
      <c r="H1" t="s">
        <v>626</v>
      </c>
      <c r="I1" t="s">
        <v>4</v>
      </c>
      <c r="J1" t="s">
        <v>627</v>
      </c>
      <c r="K1" t="s">
        <v>5</v>
      </c>
      <c r="L1" t="s">
        <v>6</v>
      </c>
      <c r="M1" t="s">
        <v>597</v>
      </c>
      <c r="N1" t="s">
        <v>7</v>
      </c>
      <c r="O1" t="s">
        <v>8</v>
      </c>
      <c r="P1" t="s">
        <v>605</v>
      </c>
      <c r="Q1" t="s">
        <v>9</v>
      </c>
      <c r="R1" s="5" t="s">
        <v>604</v>
      </c>
      <c r="S1" t="s">
        <v>10</v>
      </c>
    </row>
    <row r="2" spans="1:19" x14ac:dyDescent="0.3">
      <c r="A2" s="6">
        <v>7</v>
      </c>
      <c r="B2" s="6">
        <v>0</v>
      </c>
      <c r="C2" s="6">
        <f>(Innings_by_innings_list[[#This Row],[Overs]]*6)+Innings_by_innings_list[[#This Row],[Balls]]</f>
        <v>42</v>
      </c>
      <c r="D2" s="6" t="s">
        <v>12</v>
      </c>
      <c r="E2" s="6" t="s">
        <v>13</v>
      </c>
      <c r="F2" s="6">
        <f>INT(Innings_by_innings_list[[#This Row],[Runs]])</f>
        <v>19</v>
      </c>
      <c r="G2" s="6" t="s">
        <v>12</v>
      </c>
      <c r="H2" s="6">
        <f>INT(Innings_by_innings_list[[#This Row],[Wkts]])</f>
        <v>1</v>
      </c>
      <c r="I2" s="6" t="s">
        <v>14</v>
      </c>
      <c r="J2" s="6">
        <f>_xlfn.NUMBERVALUE(Innings_by_innings_list[[#This Row],[Econ]],".")</f>
        <v>2.71</v>
      </c>
      <c r="K2" s="6" t="s">
        <v>15</v>
      </c>
      <c r="L2" s="4">
        <v>2</v>
      </c>
      <c r="M2" s="6" t="s">
        <v>601</v>
      </c>
      <c r="N2" s="6" t="s">
        <v>16</v>
      </c>
      <c r="O2" s="6" t="s">
        <v>17</v>
      </c>
      <c r="P2" s="6" t="str">
        <f>VLOOKUP(Innings_by_innings_list[[#This Row],[Ground]],'Home Away List'!$A$2:$B$50,2,FALSE)</f>
        <v>Away</v>
      </c>
      <c r="Q2" s="7">
        <v>39227</v>
      </c>
      <c r="R2" s="8" cm="1">
        <f t="array" aca="1" ref="R2" ca="1">IF(CELL("format",Q2)="D1",TEXT(Q2,"dd/mm/yyyy"),Q2)</f>
        <v>39227</v>
      </c>
      <c r="S2" s="6" t="s">
        <v>18</v>
      </c>
    </row>
    <row r="3" spans="1:19" x14ac:dyDescent="0.3">
      <c r="A3" s="6">
        <v>6</v>
      </c>
      <c r="B3" s="6">
        <v>0</v>
      </c>
      <c r="C3" s="6">
        <f>(Innings_by_innings_list[[#This Row],[Overs]]*6)+Innings_by_innings_list[[#This Row],[Balls]]</f>
        <v>36</v>
      </c>
      <c r="D3" s="6" t="s">
        <v>12</v>
      </c>
      <c r="E3" s="6" t="s">
        <v>20</v>
      </c>
      <c r="F3" s="6">
        <f>INT(Innings_by_innings_list[[#This Row],[Runs]])</f>
        <v>30</v>
      </c>
      <c r="G3" s="6" t="s">
        <v>21</v>
      </c>
      <c r="H3" s="6">
        <f>INT(Innings_by_innings_list[[#This Row],[Wkts]])</f>
        <v>0</v>
      </c>
      <c r="I3" s="6" t="s">
        <v>22</v>
      </c>
      <c r="J3" s="6">
        <f>_xlfn.NUMBERVALUE(Innings_by_innings_list[[#This Row],[Econ]],".")</f>
        <v>5</v>
      </c>
      <c r="K3" s="6" t="s">
        <v>23</v>
      </c>
      <c r="L3" s="4">
        <v>3</v>
      </c>
      <c r="M3" s="6" t="s">
        <v>601</v>
      </c>
      <c r="N3" s="6" t="s">
        <v>16</v>
      </c>
      <c r="O3" s="6" t="s">
        <v>17</v>
      </c>
      <c r="P3" s="6" t="str">
        <f>VLOOKUP(Innings_by_innings_list[[#This Row],[Ground]],'Home Away List'!$A$2:$B$50,2,FALSE)</f>
        <v>Away</v>
      </c>
      <c r="Q3" s="7">
        <v>39227</v>
      </c>
      <c r="R3" s="8" cm="1">
        <f t="array" aca="1" ref="R3" ca="1">IF(CELL("format",Q3)="D1",TEXT(Q3,"dd/mm/yyyy"),Q3)</f>
        <v>39227</v>
      </c>
      <c r="S3" s="6" t="s">
        <v>18</v>
      </c>
    </row>
    <row r="4" spans="1:19" x14ac:dyDescent="0.3">
      <c r="A4" s="6">
        <v>33</v>
      </c>
      <c r="B4" s="6">
        <v>1</v>
      </c>
      <c r="C4" s="6">
        <f>(Innings_by_innings_list[[#This Row],[Overs]]*6)+Innings_by_innings_list[[#This Row],[Balls]]</f>
        <v>199</v>
      </c>
      <c r="D4" s="6" t="s">
        <v>24</v>
      </c>
      <c r="E4" s="6" t="s">
        <v>25</v>
      </c>
      <c r="F4" s="6">
        <f>INT(Innings_by_innings_list[[#This Row],[Runs]])</f>
        <v>118</v>
      </c>
      <c r="G4" s="6" t="s">
        <v>26</v>
      </c>
      <c r="H4" s="6">
        <f>INT(Innings_by_innings_list[[#This Row],[Wkts]])</f>
        <v>5</v>
      </c>
      <c r="I4" s="6" t="s">
        <v>27</v>
      </c>
      <c r="J4" s="6">
        <f>_xlfn.NUMBERVALUE(Innings_by_innings_list[[#This Row],[Econ]],".")</f>
        <v>3.55</v>
      </c>
      <c r="K4" s="6" t="s">
        <v>10</v>
      </c>
      <c r="L4" s="4">
        <v>2</v>
      </c>
      <c r="M4" s="6" t="s">
        <v>601</v>
      </c>
      <c r="N4" s="6" t="s">
        <v>28</v>
      </c>
      <c r="O4" s="6" t="s">
        <v>29</v>
      </c>
      <c r="P4" s="6" t="str">
        <f>VLOOKUP(Innings_by_innings_list[[#This Row],[Ground]],'Home Away List'!$A$2:$B$50,2,FALSE)</f>
        <v>Home</v>
      </c>
      <c r="Q4" s="7">
        <v>39424</v>
      </c>
      <c r="R4" s="8" cm="1">
        <f t="array" aca="1" ref="R4" ca="1">IF(CELL("format",Q4)="D1",TEXT(Q4,"dd/mm/yyyy"),Q4)</f>
        <v>39424</v>
      </c>
      <c r="S4" s="6" t="s">
        <v>30</v>
      </c>
    </row>
    <row r="5" spans="1:19" x14ac:dyDescent="0.3">
      <c r="A5" s="6">
        <v>6</v>
      </c>
      <c r="B5" s="6">
        <v>0</v>
      </c>
      <c r="C5" s="6">
        <f>(Innings_by_innings_list[[#This Row],[Overs]]*6)+Innings_by_innings_list[[#This Row],[Balls]]</f>
        <v>36</v>
      </c>
      <c r="D5" s="6" t="s">
        <v>23</v>
      </c>
      <c r="E5" s="6" t="s">
        <v>31</v>
      </c>
      <c r="F5" s="6">
        <f>INT(Innings_by_innings_list[[#This Row],[Runs]])</f>
        <v>22</v>
      </c>
      <c r="G5" s="6" t="s">
        <v>21</v>
      </c>
      <c r="H5" s="6">
        <f>INT(Innings_by_innings_list[[#This Row],[Wkts]])</f>
        <v>0</v>
      </c>
      <c r="I5" s="6" t="s">
        <v>32</v>
      </c>
      <c r="J5" s="6">
        <f>_xlfn.NUMBERVALUE(Innings_by_innings_list[[#This Row],[Econ]],".")</f>
        <v>3.66</v>
      </c>
      <c r="K5" s="6" t="s">
        <v>10</v>
      </c>
      <c r="L5" s="4">
        <v>4</v>
      </c>
      <c r="M5" s="6" t="s">
        <v>601</v>
      </c>
      <c r="N5" s="6" t="s">
        <v>28</v>
      </c>
      <c r="O5" s="6" t="s">
        <v>29</v>
      </c>
      <c r="P5" s="6" t="str">
        <f>VLOOKUP(Innings_by_innings_list[[#This Row],[Ground]],'Home Away List'!$A$2:$B$50,2,FALSE)</f>
        <v>Home</v>
      </c>
      <c r="Q5" s="7">
        <v>39424</v>
      </c>
      <c r="R5" s="8" cm="1">
        <f t="array" aca="1" ref="R5" ca="1">IF(CELL("format",Q5)="D1",TEXT(Q5,"dd/mm/yyyy"),Q5)</f>
        <v>39424</v>
      </c>
      <c r="S5" s="6" t="s">
        <v>30</v>
      </c>
    </row>
    <row r="6" spans="1:19" x14ac:dyDescent="0.3">
      <c r="A6" s="6">
        <v>23</v>
      </c>
      <c r="B6" s="6">
        <v>0</v>
      </c>
      <c r="C6" s="6">
        <f>(Innings_by_innings_list[[#This Row],[Overs]]*6)+Innings_by_innings_list[[#This Row],[Balls]]</f>
        <v>138</v>
      </c>
      <c r="D6" s="6" t="s">
        <v>23</v>
      </c>
      <c r="E6" s="6" t="s">
        <v>34</v>
      </c>
      <c r="F6" s="6">
        <f>INT(Innings_by_innings_list[[#This Row],[Runs]])</f>
        <v>87</v>
      </c>
      <c r="G6" s="6" t="s">
        <v>21</v>
      </c>
      <c r="H6" s="6">
        <f>INT(Innings_by_innings_list[[#This Row],[Wkts]])</f>
        <v>0</v>
      </c>
      <c r="I6" s="6" t="s">
        <v>35</v>
      </c>
      <c r="J6" s="6">
        <f>_xlfn.NUMBERVALUE(Innings_by_innings_list[[#This Row],[Econ]],".")</f>
        <v>3.78</v>
      </c>
      <c r="K6" s="6" t="s">
        <v>10</v>
      </c>
      <c r="L6" s="4">
        <v>1</v>
      </c>
      <c r="M6" s="6" t="s">
        <v>601</v>
      </c>
      <c r="N6" s="6" t="s">
        <v>36</v>
      </c>
      <c r="O6" s="6" t="s">
        <v>37</v>
      </c>
      <c r="P6" s="6" t="str">
        <f>VLOOKUP(Innings_by_innings_list[[#This Row],[Ground]],'Home Away List'!$A$2:$B$50,2,FALSE)</f>
        <v>Away</v>
      </c>
      <c r="Q6" s="7">
        <v>39449</v>
      </c>
      <c r="R6" s="8" cm="1">
        <f t="array" aca="1" ref="R6" ca="1">IF(CELL("format",Q6)="D1",TEXT(Q6,"dd/mm/yyyy"),Q6)</f>
        <v>39449</v>
      </c>
      <c r="S6" s="6" t="s">
        <v>38</v>
      </c>
    </row>
    <row r="7" spans="1:19" x14ac:dyDescent="0.3">
      <c r="A7" s="6">
        <v>14</v>
      </c>
      <c r="B7" s="6">
        <v>0</v>
      </c>
      <c r="C7" s="6">
        <f>(Innings_by_innings_list[[#This Row],[Overs]]*6)+Innings_by_innings_list[[#This Row],[Balls]]</f>
        <v>84</v>
      </c>
      <c r="D7" s="6" t="s">
        <v>10</v>
      </c>
      <c r="E7" s="6" t="s">
        <v>40</v>
      </c>
      <c r="F7" s="6">
        <f>INT(Innings_by_innings_list[[#This Row],[Runs]])</f>
        <v>59</v>
      </c>
      <c r="G7" s="6" t="s">
        <v>21</v>
      </c>
      <c r="H7" s="6">
        <f>INT(Innings_by_innings_list[[#This Row],[Wkts]])</f>
        <v>0</v>
      </c>
      <c r="I7" s="6" t="s">
        <v>41</v>
      </c>
      <c r="J7" s="6">
        <f>_xlfn.NUMBERVALUE(Innings_by_innings_list[[#This Row],[Econ]],".")</f>
        <v>4.21</v>
      </c>
      <c r="K7" s="6" t="s">
        <v>10</v>
      </c>
      <c r="L7" s="4">
        <v>3</v>
      </c>
      <c r="M7" s="6" t="s">
        <v>601</v>
      </c>
      <c r="N7" s="6" t="s">
        <v>36</v>
      </c>
      <c r="O7" s="6" t="s">
        <v>37</v>
      </c>
      <c r="P7" s="6" t="str">
        <f>VLOOKUP(Innings_by_innings_list[[#This Row],[Ground]],'Home Away List'!$A$2:$B$50,2,FALSE)</f>
        <v>Away</v>
      </c>
      <c r="Q7" s="7">
        <v>39449</v>
      </c>
      <c r="R7" s="8" cm="1">
        <f t="array" aca="1" ref="R7" ca="1">IF(CELL("format",Q7)="D1",TEXT(Q7,"dd/mm/yyyy"),Q7)</f>
        <v>39449</v>
      </c>
      <c r="S7" s="6" t="s">
        <v>38</v>
      </c>
    </row>
    <row r="8" spans="1:19" x14ac:dyDescent="0.3">
      <c r="A8" s="6">
        <v>7</v>
      </c>
      <c r="B8" s="6">
        <v>0</v>
      </c>
      <c r="C8" s="6">
        <f>(Innings_by_innings_list[[#This Row],[Overs]]*6)+Innings_by_innings_list[[#This Row],[Balls]]</f>
        <v>42</v>
      </c>
      <c r="D8" s="6" t="s">
        <v>21</v>
      </c>
      <c r="E8" s="6" t="s">
        <v>42</v>
      </c>
      <c r="F8" s="6">
        <f>INT(Innings_by_innings_list[[#This Row],[Runs]])</f>
        <v>34</v>
      </c>
      <c r="G8" s="6" t="s">
        <v>10</v>
      </c>
      <c r="H8" s="6">
        <f>INT(Innings_by_innings_list[[#This Row],[Wkts]])</f>
        <v>2</v>
      </c>
      <c r="I8" s="6" t="s">
        <v>43</v>
      </c>
      <c r="J8" s="6">
        <f>_xlfn.NUMBERVALUE(Innings_by_innings_list[[#This Row],[Econ]],".")</f>
        <v>4.8499999999999996</v>
      </c>
      <c r="K8" s="6" t="s">
        <v>23</v>
      </c>
      <c r="L8" s="4">
        <v>2</v>
      </c>
      <c r="M8" s="6" t="s">
        <v>601</v>
      </c>
      <c r="N8" s="6" t="s">
        <v>36</v>
      </c>
      <c r="O8" s="6" t="s">
        <v>44</v>
      </c>
      <c r="P8" s="6" t="str">
        <f>VLOOKUP(Innings_by_innings_list[[#This Row],[Ground]],'Home Away List'!$A$2:$B$50,2,FALSE)</f>
        <v>Away</v>
      </c>
      <c r="Q8" s="7">
        <v>39463</v>
      </c>
      <c r="R8" s="8" cm="1">
        <f t="array" aca="1" ref="R8" ca="1">IF(CELL("format",Q8)="D1",TEXT(Q8,"dd/mm/yyyy"),Q8)</f>
        <v>39463</v>
      </c>
      <c r="S8" s="6" t="s">
        <v>45</v>
      </c>
    </row>
    <row r="9" spans="1:19" x14ac:dyDescent="0.3">
      <c r="A9" s="6">
        <v>17</v>
      </c>
      <c r="B9" s="6">
        <v>0</v>
      </c>
      <c r="C9" s="6">
        <f>(Innings_by_innings_list[[#This Row],[Overs]]*6)+Innings_by_innings_list[[#This Row],[Balls]]</f>
        <v>102</v>
      </c>
      <c r="D9" s="6" t="s">
        <v>21</v>
      </c>
      <c r="E9" s="6" t="s">
        <v>47</v>
      </c>
      <c r="F9" s="6">
        <f>INT(Innings_by_innings_list[[#This Row],[Runs]])</f>
        <v>63</v>
      </c>
      <c r="G9" s="6" t="s">
        <v>12</v>
      </c>
      <c r="H9" s="6">
        <f>INT(Innings_by_innings_list[[#This Row],[Wkts]])</f>
        <v>1</v>
      </c>
      <c r="I9" s="6" t="s">
        <v>48</v>
      </c>
      <c r="J9" s="6">
        <f>_xlfn.NUMBERVALUE(Innings_by_innings_list[[#This Row],[Econ]],".")</f>
        <v>3.7</v>
      </c>
      <c r="K9" s="6" t="s">
        <v>23</v>
      </c>
      <c r="L9" s="4">
        <v>4</v>
      </c>
      <c r="M9" s="6" t="s">
        <v>601</v>
      </c>
      <c r="N9" s="6" t="s">
        <v>36</v>
      </c>
      <c r="O9" s="6" t="s">
        <v>44</v>
      </c>
      <c r="P9" s="6" t="str">
        <f>VLOOKUP(Innings_by_innings_list[[#This Row],[Ground]],'Home Away List'!$A$2:$B$50,2,FALSE)</f>
        <v>Away</v>
      </c>
      <c r="Q9" s="7">
        <v>39463</v>
      </c>
      <c r="R9" s="8" cm="1">
        <f t="array" aca="1" ref="R9" ca="1">IF(CELL("format",Q9)="D1",TEXT(Q9,"dd/mm/yyyy"),Q9)</f>
        <v>39463</v>
      </c>
      <c r="S9" s="6" t="s">
        <v>45</v>
      </c>
    </row>
    <row r="10" spans="1:19" x14ac:dyDescent="0.3">
      <c r="A10" s="6">
        <v>40</v>
      </c>
      <c r="B10" s="6">
        <v>0</v>
      </c>
      <c r="C10" s="6">
        <f>(Innings_by_innings_list[[#This Row],[Overs]]*6)+Innings_by_innings_list[[#This Row],[Balls]]</f>
        <v>240</v>
      </c>
      <c r="D10" s="6" t="s">
        <v>49</v>
      </c>
      <c r="E10" s="6" t="s">
        <v>50</v>
      </c>
      <c r="F10" s="6">
        <f>INT(Innings_by_innings_list[[#This Row],[Runs]])</f>
        <v>115</v>
      </c>
      <c r="G10" s="6" t="s">
        <v>23</v>
      </c>
      <c r="H10" s="6">
        <f>INT(Innings_by_innings_list[[#This Row],[Wkts]])</f>
        <v>3</v>
      </c>
      <c r="I10" s="6" t="s">
        <v>51</v>
      </c>
      <c r="J10" s="6">
        <f>_xlfn.NUMBERVALUE(Innings_by_innings_list[[#This Row],[Econ]],".")</f>
        <v>2.87</v>
      </c>
      <c r="K10" s="6" t="s">
        <v>23</v>
      </c>
      <c r="L10" s="4">
        <v>2</v>
      </c>
      <c r="M10" s="6" t="s">
        <v>601</v>
      </c>
      <c r="N10" s="6" t="s">
        <v>36</v>
      </c>
      <c r="O10" s="6" t="s">
        <v>52</v>
      </c>
      <c r="P10" s="6" t="str">
        <f>VLOOKUP(Innings_by_innings_list[[#This Row],[Ground]],'Home Away List'!$A$2:$B$50,2,FALSE)</f>
        <v>Away</v>
      </c>
      <c r="Q10" s="7">
        <v>39471</v>
      </c>
      <c r="R10" s="8" cm="1">
        <f t="array" aca="1" ref="R10" ca="1">IF(CELL("format",Q10)="D1",TEXT(Q10,"dd/mm/yyyy"),Q10)</f>
        <v>39471</v>
      </c>
      <c r="S10" s="6" t="s">
        <v>53</v>
      </c>
    </row>
    <row r="11" spans="1:19" x14ac:dyDescent="0.3">
      <c r="A11" s="6">
        <v>12</v>
      </c>
      <c r="B11" s="6">
        <v>3</v>
      </c>
      <c r="C11" s="6">
        <f>(Innings_by_innings_list[[#This Row],[Overs]]*6)+Innings_by_innings_list[[#This Row],[Balls]]</f>
        <v>75</v>
      </c>
      <c r="D11" s="6" t="s">
        <v>12</v>
      </c>
      <c r="E11" s="6" t="s">
        <v>55</v>
      </c>
      <c r="F11" s="6">
        <f>INT(Innings_by_innings_list[[#This Row],[Runs]])</f>
        <v>55</v>
      </c>
      <c r="G11" s="6" t="s">
        <v>23</v>
      </c>
      <c r="H11" s="6">
        <f>INT(Innings_by_innings_list[[#This Row],[Wkts]])</f>
        <v>3</v>
      </c>
      <c r="I11" s="6" t="s">
        <v>56</v>
      </c>
      <c r="J11" s="6">
        <f>_xlfn.NUMBERVALUE(Innings_by_innings_list[[#This Row],[Econ]],".")</f>
        <v>4.4000000000000004</v>
      </c>
      <c r="K11" s="6" t="s">
        <v>10</v>
      </c>
      <c r="L11" s="4">
        <v>1</v>
      </c>
      <c r="M11" s="6" t="s">
        <v>601</v>
      </c>
      <c r="N11" s="6" t="s">
        <v>57</v>
      </c>
      <c r="O11" s="6" t="s">
        <v>58</v>
      </c>
      <c r="P11" s="6" t="str">
        <f>VLOOKUP(Innings_by_innings_list[[#This Row],[Ground]],'Home Away List'!$A$2:$B$50,2,FALSE)</f>
        <v>Home</v>
      </c>
      <c r="Q11" s="7">
        <v>39549</v>
      </c>
      <c r="R11" s="8" cm="1">
        <f t="array" aca="1" ref="R11" ca="1">IF(CELL("format",Q11)="D1",TEXT(Q11,"dd/mm/yyyy"),Q11)</f>
        <v>39549</v>
      </c>
      <c r="S11" s="6" t="s">
        <v>59</v>
      </c>
    </row>
    <row r="12" spans="1:19" x14ac:dyDescent="0.3">
      <c r="A12" s="6">
        <v>10</v>
      </c>
      <c r="B12" s="6">
        <v>0</v>
      </c>
      <c r="C12" s="6">
        <f>(Innings_by_innings_list[[#This Row],[Overs]]*6)+Innings_by_innings_list[[#This Row],[Balls]]</f>
        <v>60</v>
      </c>
      <c r="D12" s="6" t="s">
        <v>10</v>
      </c>
      <c r="E12" s="6" t="s">
        <v>61</v>
      </c>
      <c r="F12" s="6">
        <f>INT(Innings_by_innings_list[[#This Row],[Runs]])</f>
        <v>18</v>
      </c>
      <c r="G12" s="6" t="s">
        <v>10</v>
      </c>
      <c r="H12" s="6">
        <f>INT(Innings_by_innings_list[[#This Row],[Wkts]])</f>
        <v>2</v>
      </c>
      <c r="I12" s="6" t="s">
        <v>62</v>
      </c>
      <c r="J12" s="6">
        <f>_xlfn.NUMBERVALUE(Innings_by_innings_list[[#This Row],[Econ]],".")</f>
        <v>1.8</v>
      </c>
      <c r="K12" s="6" t="s">
        <v>10</v>
      </c>
      <c r="L12" s="4">
        <v>3</v>
      </c>
      <c r="M12" s="6" t="s">
        <v>601</v>
      </c>
      <c r="N12" s="6" t="s">
        <v>57</v>
      </c>
      <c r="O12" s="6" t="s">
        <v>58</v>
      </c>
      <c r="P12" s="6" t="str">
        <f>VLOOKUP(Innings_by_innings_list[[#This Row],[Ground]],'Home Away List'!$A$2:$B$50,2,FALSE)</f>
        <v>Home</v>
      </c>
      <c r="Q12" s="7">
        <v>39549</v>
      </c>
      <c r="R12" s="8" cm="1">
        <f t="array" aca="1" ref="R12" ca="1">IF(CELL("format",Q12)="D1",TEXT(Q12,"dd/mm/yyyy"),Q12)</f>
        <v>39549</v>
      </c>
      <c r="S12" s="6" t="s">
        <v>59</v>
      </c>
    </row>
    <row r="13" spans="1:19" x14ac:dyDescent="0.3">
      <c r="A13" s="6">
        <v>33</v>
      </c>
      <c r="B13" s="6">
        <v>0</v>
      </c>
      <c r="C13" s="6">
        <f>(Innings_by_innings_list[[#This Row],[Overs]]*6)+Innings_by_innings_list[[#This Row],[Balls]]</f>
        <v>198</v>
      </c>
      <c r="D13" s="6" t="s">
        <v>15</v>
      </c>
      <c r="E13" s="6" t="s">
        <v>64</v>
      </c>
      <c r="F13" s="6">
        <f>INT(Innings_by_innings_list[[#This Row],[Runs]])</f>
        <v>124</v>
      </c>
      <c r="G13" s="6" t="s">
        <v>10</v>
      </c>
      <c r="H13" s="6">
        <f>INT(Innings_by_innings_list[[#This Row],[Wkts]])</f>
        <v>2</v>
      </c>
      <c r="I13" s="6" t="s">
        <v>65</v>
      </c>
      <c r="J13" s="6">
        <f>_xlfn.NUMBERVALUE(Innings_by_innings_list[[#This Row],[Econ]],".")</f>
        <v>3.75</v>
      </c>
      <c r="K13" s="6" t="s">
        <v>10</v>
      </c>
      <c r="L13" s="4">
        <v>1</v>
      </c>
      <c r="M13" s="6" t="s">
        <v>601</v>
      </c>
      <c r="N13" s="6" t="s">
        <v>66</v>
      </c>
      <c r="O13" s="6" t="s">
        <v>67</v>
      </c>
      <c r="P13" s="6" t="str">
        <f>VLOOKUP(Innings_by_innings_list[[#This Row],[Ground]],'Home Away List'!$A$2:$B$50,2,FALSE)</f>
        <v>Away</v>
      </c>
      <c r="Q13" s="7">
        <v>39652</v>
      </c>
      <c r="R13" s="8" cm="1">
        <f t="array" aca="1" ref="R13" ca="1">IF(CELL("format",Q13)="D1",TEXT(Q13,"dd/mm/yyyy"),Q13)</f>
        <v>39652</v>
      </c>
      <c r="S13" s="6" t="s">
        <v>68</v>
      </c>
    </row>
    <row r="14" spans="1:19" x14ac:dyDescent="0.3">
      <c r="A14" s="6">
        <v>8</v>
      </c>
      <c r="B14" s="6">
        <v>0</v>
      </c>
      <c r="C14" s="6">
        <f>(Innings_by_innings_list[[#This Row],[Overs]]*6)+Innings_by_innings_list[[#This Row],[Balls]]</f>
        <v>48</v>
      </c>
      <c r="D14" s="6" t="s">
        <v>12</v>
      </c>
      <c r="E14" s="6" t="s">
        <v>70</v>
      </c>
      <c r="F14" s="6">
        <f>INT(Innings_by_innings_list[[#This Row],[Runs]])</f>
        <v>36</v>
      </c>
      <c r="G14" s="6" t="s">
        <v>21</v>
      </c>
      <c r="H14" s="6">
        <f>INT(Innings_by_innings_list[[#This Row],[Wkts]])</f>
        <v>0</v>
      </c>
      <c r="I14" s="6" t="s">
        <v>71</v>
      </c>
      <c r="J14" s="6">
        <f>_xlfn.NUMBERVALUE(Innings_by_innings_list[[#This Row],[Econ]],".")</f>
        <v>4.5</v>
      </c>
      <c r="K14" s="6" t="s">
        <v>10</v>
      </c>
      <c r="L14" s="4">
        <v>2</v>
      </c>
      <c r="M14" s="6" t="s">
        <v>601</v>
      </c>
      <c r="N14" s="6" t="s">
        <v>66</v>
      </c>
      <c r="O14" s="6" t="s">
        <v>72</v>
      </c>
      <c r="P14" s="6" t="str">
        <f>VLOOKUP(Innings_by_innings_list[[#This Row],[Ground]],'Home Away List'!$A$2:$B$50,2,FALSE)</f>
        <v>Away</v>
      </c>
      <c r="Q14" s="7">
        <v>39660</v>
      </c>
      <c r="R14" s="8" cm="1">
        <f t="array" aca="1" ref="R14" ca="1">IF(CELL("format",Q14)="D1",TEXT(Q14,"dd/mm/yyyy"),Q14)</f>
        <v>39660</v>
      </c>
      <c r="S14" s="6" t="s">
        <v>73</v>
      </c>
    </row>
    <row r="15" spans="1:19" x14ac:dyDescent="0.3">
      <c r="A15" s="6">
        <v>15</v>
      </c>
      <c r="B15" s="6">
        <v>0</v>
      </c>
      <c r="C15" s="6">
        <f>(Innings_by_innings_list[[#This Row],[Overs]]*6)+Innings_by_innings_list[[#This Row],[Balls]]</f>
        <v>90</v>
      </c>
      <c r="D15" s="6" t="s">
        <v>75</v>
      </c>
      <c r="E15" s="6" t="s">
        <v>76</v>
      </c>
      <c r="F15" s="6">
        <f>INT(Innings_by_innings_list[[#This Row],[Runs]])</f>
        <v>20</v>
      </c>
      <c r="G15" s="6" t="s">
        <v>23</v>
      </c>
      <c r="H15" s="6">
        <f>INT(Innings_by_innings_list[[#This Row],[Wkts]])</f>
        <v>3</v>
      </c>
      <c r="I15" s="6" t="s">
        <v>77</v>
      </c>
      <c r="J15" s="6">
        <f>_xlfn.NUMBERVALUE(Innings_by_innings_list[[#This Row],[Econ]],".")</f>
        <v>1.33</v>
      </c>
      <c r="K15" s="6" t="s">
        <v>10</v>
      </c>
      <c r="L15" s="4">
        <v>4</v>
      </c>
      <c r="M15" s="6" t="s">
        <v>601</v>
      </c>
      <c r="N15" s="6" t="s">
        <v>66</v>
      </c>
      <c r="O15" s="6" t="s">
        <v>72</v>
      </c>
      <c r="P15" s="6" t="str">
        <f>VLOOKUP(Innings_by_innings_list[[#This Row],[Ground]],'Home Away List'!$A$2:$B$50,2,FALSE)</f>
        <v>Away</v>
      </c>
      <c r="Q15" s="7">
        <v>39660</v>
      </c>
      <c r="R15" s="8" cm="1">
        <f t="array" aca="1" ref="R15" ca="1">IF(CELL("format",Q15)="D1",TEXT(Q15,"dd/mm/yyyy"),Q15)</f>
        <v>39660</v>
      </c>
      <c r="S15" s="6" t="s">
        <v>73</v>
      </c>
    </row>
    <row r="16" spans="1:19" x14ac:dyDescent="0.3">
      <c r="A16" s="6">
        <v>15</v>
      </c>
      <c r="B16" s="6">
        <v>3</v>
      </c>
      <c r="C16" s="6">
        <f>(Innings_by_innings_list[[#This Row],[Overs]]*6)+Innings_by_innings_list[[#This Row],[Balls]]</f>
        <v>93</v>
      </c>
      <c r="D16" s="6" t="s">
        <v>23</v>
      </c>
      <c r="E16" s="6" t="s">
        <v>78</v>
      </c>
      <c r="F16" s="6">
        <f>INT(Innings_by_innings_list[[#This Row],[Runs]])</f>
        <v>33</v>
      </c>
      <c r="G16" s="6" t="s">
        <v>12</v>
      </c>
      <c r="H16" s="6">
        <f>INT(Innings_by_innings_list[[#This Row],[Wkts]])</f>
        <v>1</v>
      </c>
      <c r="I16" s="6" t="s">
        <v>79</v>
      </c>
      <c r="J16" s="6">
        <f>_xlfn.NUMBERVALUE(Innings_by_innings_list[[#This Row],[Econ]],".")</f>
        <v>2.12</v>
      </c>
      <c r="K16" s="6" t="s">
        <v>10</v>
      </c>
      <c r="L16" s="4">
        <v>2</v>
      </c>
      <c r="M16" s="6" t="s">
        <v>601</v>
      </c>
      <c r="N16" s="6" t="s">
        <v>66</v>
      </c>
      <c r="O16" s="6" t="s">
        <v>80</v>
      </c>
      <c r="P16" s="6" t="str">
        <f>VLOOKUP(Innings_by_innings_list[[#This Row],[Ground]],'Home Away List'!$A$2:$B$50,2,FALSE)</f>
        <v>Away</v>
      </c>
      <c r="Q16" s="7">
        <v>39668</v>
      </c>
      <c r="R16" s="8" cm="1">
        <f t="array" aca="1" ref="R16" ca="1">IF(CELL("format",Q16)="D1",TEXT(Q16,"dd/mm/yyyy"),Q16)</f>
        <v>39668</v>
      </c>
      <c r="S16" s="6" t="s">
        <v>81</v>
      </c>
    </row>
    <row r="17" spans="1:19" x14ac:dyDescent="0.3">
      <c r="A17" s="6">
        <v>30</v>
      </c>
      <c r="B17" s="6">
        <v>0</v>
      </c>
      <c r="C17" s="6">
        <f>(Innings_by_innings_list[[#This Row],[Overs]]*6)+Innings_by_innings_list[[#This Row],[Balls]]</f>
        <v>180</v>
      </c>
      <c r="D17" s="6" t="s">
        <v>85</v>
      </c>
      <c r="E17" s="6" t="s">
        <v>86</v>
      </c>
      <c r="F17" s="6">
        <f>INT(Innings_by_innings_list[[#This Row],[Runs]])</f>
        <v>77</v>
      </c>
      <c r="G17" s="6" t="s">
        <v>15</v>
      </c>
      <c r="H17" s="6">
        <f>INT(Innings_by_innings_list[[#This Row],[Wkts]])</f>
        <v>4</v>
      </c>
      <c r="I17" s="6" t="s">
        <v>87</v>
      </c>
      <c r="J17" s="6">
        <f>_xlfn.NUMBERVALUE(Innings_by_innings_list[[#This Row],[Econ]],".")</f>
        <v>2.56</v>
      </c>
      <c r="K17" s="6" t="s">
        <v>10</v>
      </c>
      <c r="L17" s="4">
        <v>1</v>
      </c>
      <c r="M17" s="6" t="s">
        <v>601</v>
      </c>
      <c r="N17" s="6" t="s">
        <v>36</v>
      </c>
      <c r="O17" s="6" t="s">
        <v>29</v>
      </c>
      <c r="P17" s="6" t="str">
        <f>VLOOKUP(Innings_by_innings_list[[#This Row],[Ground]],'Home Away List'!$A$2:$B$50,2,FALSE)</f>
        <v>Home</v>
      </c>
      <c r="Q17" s="7">
        <v>39730</v>
      </c>
      <c r="R17" s="8" cm="1">
        <f t="array" aca="1" ref="R17" ca="1">IF(CELL("format",Q17)="D1",TEXT(Q17,"dd/mm/yyyy"),Q17)</f>
        <v>39730</v>
      </c>
      <c r="S17" s="6" t="s">
        <v>88</v>
      </c>
    </row>
    <row r="18" spans="1:19" x14ac:dyDescent="0.3">
      <c r="A18" s="6">
        <v>14</v>
      </c>
      <c r="B18" s="6">
        <v>0</v>
      </c>
      <c r="C18" s="6">
        <f>(Innings_by_innings_list[[#This Row],[Overs]]*6)+Innings_by_innings_list[[#This Row],[Balls]]</f>
        <v>84</v>
      </c>
      <c r="D18" s="6" t="s">
        <v>23</v>
      </c>
      <c r="E18" s="6" t="s">
        <v>89</v>
      </c>
      <c r="F18" s="6">
        <f>INT(Innings_by_innings_list[[#This Row],[Runs]])</f>
        <v>40</v>
      </c>
      <c r="G18" s="6" t="s">
        <v>23</v>
      </c>
      <c r="H18" s="6">
        <f>INT(Innings_by_innings_list[[#This Row],[Wkts]])</f>
        <v>3</v>
      </c>
      <c r="I18" s="6" t="s">
        <v>90</v>
      </c>
      <c r="J18" s="6">
        <f>_xlfn.NUMBERVALUE(Innings_by_innings_list[[#This Row],[Econ]],".")</f>
        <v>2.85</v>
      </c>
      <c r="K18" s="6" t="s">
        <v>10</v>
      </c>
      <c r="L18" s="4">
        <v>3</v>
      </c>
      <c r="M18" s="6" t="s">
        <v>601</v>
      </c>
      <c r="N18" s="6" t="s">
        <v>36</v>
      </c>
      <c r="O18" s="6" t="s">
        <v>29</v>
      </c>
      <c r="P18" s="6" t="str">
        <f>VLOOKUP(Innings_by_innings_list[[#This Row],[Ground]],'Home Away List'!$A$2:$B$50,2,FALSE)</f>
        <v>Home</v>
      </c>
      <c r="Q18" s="7">
        <v>39730</v>
      </c>
      <c r="R18" s="8" cm="1">
        <f t="array" aca="1" ref="R18" ca="1">IF(CELL("format",Q18)="D1",TEXT(Q18,"dd/mm/yyyy"),Q18)</f>
        <v>39730</v>
      </c>
      <c r="S18" s="6" t="s">
        <v>88</v>
      </c>
    </row>
    <row r="19" spans="1:19" x14ac:dyDescent="0.3">
      <c r="A19" s="6">
        <v>21</v>
      </c>
      <c r="B19" s="6">
        <v>0</v>
      </c>
      <c r="C19" s="6">
        <f>(Innings_by_innings_list[[#This Row],[Overs]]*6)+Innings_by_innings_list[[#This Row],[Balls]]</f>
        <v>126</v>
      </c>
      <c r="D19" s="6" t="s">
        <v>15</v>
      </c>
      <c r="E19" s="6" t="s">
        <v>92</v>
      </c>
      <c r="F19" s="6">
        <f>INT(Innings_by_innings_list[[#This Row],[Runs]])</f>
        <v>68</v>
      </c>
      <c r="G19" s="6" t="s">
        <v>10</v>
      </c>
      <c r="H19" s="6">
        <f>INT(Innings_by_innings_list[[#This Row],[Wkts]])</f>
        <v>2</v>
      </c>
      <c r="I19" s="6" t="s">
        <v>93</v>
      </c>
      <c r="J19" s="6">
        <f>_xlfn.NUMBERVALUE(Innings_by_innings_list[[#This Row],[Econ]],".")</f>
        <v>3.23</v>
      </c>
      <c r="K19" s="6" t="s">
        <v>10</v>
      </c>
      <c r="L19" s="4">
        <v>2</v>
      </c>
      <c r="M19" s="6" t="s">
        <v>601</v>
      </c>
      <c r="N19" s="6" t="s">
        <v>36</v>
      </c>
      <c r="O19" s="6" t="s">
        <v>94</v>
      </c>
      <c r="P19" s="6" t="str">
        <f>VLOOKUP(Innings_by_innings_list[[#This Row],[Ground]],'Home Away List'!$A$2:$B$50,2,FALSE)</f>
        <v>Home</v>
      </c>
      <c r="Q19" s="7">
        <v>39738</v>
      </c>
      <c r="R19" s="8" cm="1">
        <f t="array" aca="1" ref="R19" ca="1">IF(CELL("format",Q19)="D1",TEXT(Q19,"dd/mm/yyyy"),Q19)</f>
        <v>39738</v>
      </c>
      <c r="S19" s="6" t="s">
        <v>95</v>
      </c>
    </row>
    <row r="20" spans="1:19" x14ac:dyDescent="0.3">
      <c r="A20" s="6">
        <v>13</v>
      </c>
      <c r="B20" s="6">
        <v>0</v>
      </c>
      <c r="C20" s="6">
        <f>(Innings_by_innings_list[[#This Row],[Overs]]*6)+Innings_by_innings_list[[#This Row],[Balls]]</f>
        <v>78</v>
      </c>
      <c r="D20" s="6" t="s">
        <v>15</v>
      </c>
      <c r="E20" s="6" t="s">
        <v>97</v>
      </c>
      <c r="F20" s="6">
        <f>INT(Innings_by_innings_list[[#This Row],[Runs]])</f>
        <v>42</v>
      </c>
      <c r="G20" s="6" t="s">
        <v>10</v>
      </c>
      <c r="H20" s="6">
        <f>INT(Innings_by_innings_list[[#This Row],[Wkts]])</f>
        <v>2</v>
      </c>
      <c r="I20" s="6" t="s">
        <v>93</v>
      </c>
      <c r="J20" s="6">
        <f>_xlfn.NUMBERVALUE(Innings_by_innings_list[[#This Row],[Econ]],".")</f>
        <v>3.23</v>
      </c>
      <c r="K20" s="6" t="s">
        <v>10</v>
      </c>
      <c r="L20" s="4">
        <v>4</v>
      </c>
      <c r="M20" s="6" t="s">
        <v>601</v>
      </c>
      <c r="N20" s="6" t="s">
        <v>36</v>
      </c>
      <c r="O20" s="6" t="s">
        <v>94</v>
      </c>
      <c r="P20" s="6" t="str">
        <f>VLOOKUP(Innings_by_innings_list[[#This Row],[Ground]],'Home Away List'!$A$2:$B$50,2,FALSE)</f>
        <v>Home</v>
      </c>
      <c r="Q20" s="7">
        <v>39738</v>
      </c>
      <c r="R20" s="8" cm="1">
        <f t="array" aca="1" ref="R20" ca="1">IF(CELL("format",Q20)="D1",TEXT(Q20,"dd/mm/yyyy"),Q20)</f>
        <v>39738</v>
      </c>
      <c r="S20" s="6" t="s">
        <v>95</v>
      </c>
    </row>
    <row r="21" spans="1:19" x14ac:dyDescent="0.3">
      <c r="A21" s="6">
        <v>25</v>
      </c>
      <c r="B21" s="6">
        <v>0</v>
      </c>
      <c r="C21" s="6">
        <f>(Innings_by_innings_list[[#This Row],[Overs]]*6)+Innings_by_innings_list[[#This Row],[Balls]]</f>
        <v>150</v>
      </c>
      <c r="D21" s="6" t="s">
        <v>26</v>
      </c>
      <c r="E21" s="6" t="s">
        <v>99</v>
      </c>
      <c r="F21" s="6">
        <f>INT(Innings_by_innings_list[[#This Row],[Runs]])</f>
        <v>84</v>
      </c>
      <c r="G21" s="6" t="s">
        <v>21</v>
      </c>
      <c r="H21" s="6">
        <f>INT(Innings_by_innings_list[[#This Row],[Wkts]])</f>
        <v>0</v>
      </c>
      <c r="I21" s="6" t="s">
        <v>100</v>
      </c>
      <c r="J21" s="6">
        <f>_xlfn.NUMBERVALUE(Innings_by_innings_list[[#This Row],[Econ]],".")</f>
        <v>3.36</v>
      </c>
      <c r="K21" s="6" t="s">
        <v>10</v>
      </c>
      <c r="L21" s="4">
        <v>2</v>
      </c>
      <c r="M21" s="6" t="s">
        <v>601</v>
      </c>
      <c r="N21" s="6" t="s">
        <v>36</v>
      </c>
      <c r="O21" s="6" t="s">
        <v>101</v>
      </c>
      <c r="P21" s="6" t="str">
        <f>VLOOKUP(Innings_by_innings_list[[#This Row],[Ground]],'Home Away List'!$A$2:$B$50,2,FALSE)</f>
        <v>Home</v>
      </c>
      <c r="Q21" s="7">
        <v>39750</v>
      </c>
      <c r="R21" s="8" cm="1">
        <f t="array" aca="1" ref="R21" ca="1">IF(CELL("format",Q21)="D1",TEXT(Q21,"dd/mm/yyyy"),Q21)</f>
        <v>39750</v>
      </c>
      <c r="S21" s="6" t="s">
        <v>102</v>
      </c>
    </row>
    <row r="22" spans="1:19" x14ac:dyDescent="0.3">
      <c r="A22" s="6">
        <v>26</v>
      </c>
      <c r="B22" s="6">
        <v>0</v>
      </c>
      <c r="C22" s="6">
        <f>(Innings_by_innings_list[[#This Row],[Overs]]*6)+Innings_by_innings_list[[#This Row],[Balls]]</f>
        <v>156</v>
      </c>
      <c r="D22" s="6" t="s">
        <v>75</v>
      </c>
      <c r="E22" s="6" t="s">
        <v>104</v>
      </c>
      <c r="F22" s="6">
        <f>INT(Innings_by_innings_list[[#This Row],[Runs]])</f>
        <v>64</v>
      </c>
      <c r="G22" s="6" t="s">
        <v>10</v>
      </c>
      <c r="H22" s="6">
        <f>INT(Innings_by_innings_list[[#This Row],[Wkts]])</f>
        <v>2</v>
      </c>
      <c r="I22" s="6" t="s">
        <v>105</v>
      </c>
      <c r="J22" s="6">
        <f>_xlfn.NUMBERVALUE(Innings_by_innings_list[[#This Row],[Econ]],".")</f>
        <v>2.46</v>
      </c>
      <c r="K22" s="6" t="s">
        <v>23</v>
      </c>
      <c r="L22" s="4">
        <v>2</v>
      </c>
      <c r="M22" s="6" t="s">
        <v>601</v>
      </c>
      <c r="N22" s="6" t="s">
        <v>36</v>
      </c>
      <c r="O22" s="6" t="s">
        <v>106</v>
      </c>
      <c r="P22" s="6" t="str">
        <f>VLOOKUP(Innings_by_innings_list[[#This Row],[Ground]],'Home Away List'!$A$2:$B$50,2,FALSE)</f>
        <v>Home</v>
      </c>
      <c r="Q22" s="7">
        <v>39758</v>
      </c>
      <c r="R22" s="8" cm="1">
        <f t="array" aca="1" ref="R22" ca="1">IF(CELL("format",Q22)="D1",TEXT(Q22,"dd/mm/yyyy"),Q22)</f>
        <v>39758</v>
      </c>
      <c r="S22" s="6" t="s">
        <v>107</v>
      </c>
    </row>
    <row r="23" spans="1:19" x14ac:dyDescent="0.3">
      <c r="A23" s="6">
        <v>9</v>
      </c>
      <c r="B23" s="6">
        <v>0</v>
      </c>
      <c r="C23" s="6">
        <f>(Innings_by_innings_list[[#This Row],[Overs]]*6)+Innings_by_innings_list[[#This Row],[Balls]]</f>
        <v>54</v>
      </c>
      <c r="D23" s="6" t="s">
        <v>21</v>
      </c>
      <c r="E23" s="6" t="s">
        <v>109</v>
      </c>
      <c r="F23" s="6">
        <f>INT(Innings_by_innings_list[[#This Row],[Runs]])</f>
        <v>31</v>
      </c>
      <c r="G23" s="6" t="s">
        <v>10</v>
      </c>
      <c r="H23" s="6">
        <f>INT(Innings_by_innings_list[[#This Row],[Wkts]])</f>
        <v>2</v>
      </c>
      <c r="I23" s="6" t="s">
        <v>110</v>
      </c>
      <c r="J23" s="6">
        <f>_xlfn.NUMBERVALUE(Innings_by_innings_list[[#This Row],[Econ]],".")</f>
        <v>3.44</v>
      </c>
      <c r="K23" s="6" t="s">
        <v>10</v>
      </c>
      <c r="L23" s="4">
        <v>4</v>
      </c>
      <c r="M23" s="6" t="s">
        <v>601</v>
      </c>
      <c r="N23" s="6" t="s">
        <v>36</v>
      </c>
      <c r="O23" s="6" t="s">
        <v>106</v>
      </c>
      <c r="P23" s="6" t="str">
        <f>VLOOKUP(Innings_by_innings_list[[#This Row],[Ground]],'Home Away List'!$A$2:$B$50,2,FALSE)</f>
        <v>Home</v>
      </c>
      <c r="Q23" s="7">
        <v>39758</v>
      </c>
      <c r="R23" s="8" cm="1">
        <f t="array" aca="1" ref="R23" ca="1">IF(CELL("format",Q23)="D1",TEXT(Q23,"dd/mm/yyyy"),Q23)</f>
        <v>39758</v>
      </c>
      <c r="S23" s="6" t="s">
        <v>107</v>
      </c>
    </row>
    <row r="24" spans="1:19" x14ac:dyDescent="0.3">
      <c r="A24" s="6">
        <v>19</v>
      </c>
      <c r="B24" s="6">
        <v>4</v>
      </c>
      <c r="C24" s="6">
        <f>(Innings_by_innings_list[[#This Row],[Overs]]*6)+Innings_by_innings_list[[#This Row],[Balls]]</f>
        <v>118</v>
      </c>
      <c r="D24" s="6" t="s">
        <v>15</v>
      </c>
      <c r="E24" s="6" t="s">
        <v>112</v>
      </c>
      <c r="F24" s="6">
        <f>INT(Innings_by_innings_list[[#This Row],[Runs]])</f>
        <v>32</v>
      </c>
      <c r="G24" s="6" t="s">
        <v>12</v>
      </c>
      <c r="H24" s="6">
        <f>INT(Innings_by_innings_list[[#This Row],[Wkts]])</f>
        <v>1</v>
      </c>
      <c r="I24" s="6" t="s">
        <v>113</v>
      </c>
      <c r="J24" s="6">
        <f>_xlfn.NUMBERVALUE(Innings_by_innings_list[[#This Row],[Econ]],".")</f>
        <v>1.62</v>
      </c>
      <c r="K24" s="6" t="s">
        <v>10</v>
      </c>
      <c r="L24" s="4">
        <v>1</v>
      </c>
      <c r="M24" s="6" t="s">
        <v>601</v>
      </c>
      <c r="N24" s="6" t="s">
        <v>114</v>
      </c>
      <c r="O24" s="6" t="s">
        <v>115</v>
      </c>
      <c r="P24" s="6" t="str">
        <f>VLOOKUP(Innings_by_innings_list[[#This Row],[Ground]],'Home Away List'!$A$2:$B$50,2,FALSE)</f>
        <v>Home</v>
      </c>
      <c r="Q24" s="7">
        <v>39793</v>
      </c>
      <c r="R24" s="8" cm="1">
        <f t="array" aca="1" ref="R24" ca="1">IF(CELL("format",Q24)="D1",TEXT(Q24,"dd/mm/yyyy"),Q24)</f>
        <v>39793</v>
      </c>
      <c r="S24" s="6" t="s">
        <v>116</v>
      </c>
    </row>
    <row r="25" spans="1:19" x14ac:dyDescent="0.3">
      <c r="A25" s="6">
        <v>22</v>
      </c>
      <c r="B25" s="6">
        <v>5</v>
      </c>
      <c r="C25" s="6">
        <f>(Innings_by_innings_list[[#This Row],[Overs]]*6)+Innings_by_innings_list[[#This Row],[Balls]]</f>
        <v>137</v>
      </c>
      <c r="D25" s="6" t="s">
        <v>12</v>
      </c>
      <c r="E25" s="6" t="s">
        <v>117</v>
      </c>
      <c r="F25" s="6">
        <f>INT(Innings_by_innings_list[[#This Row],[Runs]])</f>
        <v>57</v>
      </c>
      <c r="G25" s="6" t="s">
        <v>23</v>
      </c>
      <c r="H25" s="6">
        <f>INT(Innings_by_innings_list[[#This Row],[Wkts]])</f>
        <v>3</v>
      </c>
      <c r="I25" s="6" t="s">
        <v>118</v>
      </c>
      <c r="J25" s="6">
        <f>_xlfn.NUMBERVALUE(Innings_by_innings_list[[#This Row],[Econ]],".")</f>
        <v>2.4900000000000002</v>
      </c>
      <c r="K25" s="6" t="s">
        <v>10</v>
      </c>
      <c r="L25" s="4">
        <v>3</v>
      </c>
      <c r="M25" s="6" t="s">
        <v>601</v>
      </c>
      <c r="N25" s="6" t="s">
        <v>114</v>
      </c>
      <c r="O25" s="6" t="s">
        <v>115</v>
      </c>
      <c r="P25" s="6" t="str">
        <f>VLOOKUP(Innings_by_innings_list[[#This Row],[Ground]],'Home Away List'!$A$2:$B$50,2,FALSE)</f>
        <v>Home</v>
      </c>
      <c r="Q25" s="7">
        <v>39793</v>
      </c>
      <c r="R25" s="8" cm="1">
        <f t="array" aca="1" ref="R25" ca="1">IF(CELL("format",Q25)="D1",TEXT(Q25,"dd/mm/yyyy"),Q25)</f>
        <v>39793</v>
      </c>
      <c r="S25" s="6" t="s">
        <v>116</v>
      </c>
    </row>
    <row r="26" spans="1:19" x14ac:dyDescent="0.3">
      <c r="A26" s="6">
        <v>12</v>
      </c>
      <c r="B26" s="6">
        <v>0</v>
      </c>
      <c r="C26" s="6">
        <f>(Innings_by_innings_list[[#This Row],[Overs]]*6)+Innings_by_innings_list[[#This Row],[Balls]]</f>
        <v>72</v>
      </c>
      <c r="D26" s="6" t="s">
        <v>21</v>
      </c>
      <c r="E26" s="6" t="s">
        <v>55</v>
      </c>
      <c r="F26" s="6">
        <f>INT(Innings_by_innings_list[[#This Row],[Runs]])</f>
        <v>55</v>
      </c>
      <c r="G26" s="6" t="s">
        <v>12</v>
      </c>
      <c r="H26" s="6">
        <f>INT(Innings_by_innings_list[[#This Row],[Wkts]])</f>
        <v>1</v>
      </c>
      <c r="I26" s="6" t="s">
        <v>120</v>
      </c>
      <c r="J26" s="6">
        <f>_xlfn.NUMBERVALUE(Innings_by_innings_list[[#This Row],[Econ]],".")</f>
        <v>4.58</v>
      </c>
      <c r="K26" s="6" t="s">
        <v>10</v>
      </c>
      <c r="L26" s="4">
        <v>2</v>
      </c>
      <c r="M26" s="6" t="s">
        <v>601</v>
      </c>
      <c r="N26" s="6" t="s">
        <v>114</v>
      </c>
      <c r="O26" s="6" t="s">
        <v>94</v>
      </c>
      <c r="P26" s="6" t="str">
        <f>VLOOKUP(Innings_by_innings_list[[#This Row],[Ground]],'Home Away List'!$A$2:$B$50,2,FALSE)</f>
        <v>Home</v>
      </c>
      <c r="Q26" s="7">
        <v>39801</v>
      </c>
      <c r="R26" s="8" cm="1">
        <f t="array" aca="1" ref="R26" ca="1">IF(CELL("format",Q26)="D1",TEXT(Q26,"dd/mm/yyyy"),Q26)</f>
        <v>39801</v>
      </c>
      <c r="S26" s="6" t="s">
        <v>121</v>
      </c>
    </row>
    <row r="27" spans="1:19" x14ac:dyDescent="0.3">
      <c r="A27" s="6">
        <v>5</v>
      </c>
      <c r="B27" s="6">
        <v>0</v>
      </c>
      <c r="C27" s="6">
        <f>(Innings_by_innings_list[[#This Row],[Overs]]*6)+Innings_by_innings_list[[#This Row],[Balls]]</f>
        <v>30</v>
      </c>
      <c r="D27" s="6" t="s">
        <v>12</v>
      </c>
      <c r="E27" s="6" t="s">
        <v>85</v>
      </c>
      <c r="F27" s="6">
        <f>INT(Innings_by_innings_list[[#This Row],[Runs]])</f>
        <v>7</v>
      </c>
      <c r="G27" s="6" t="s">
        <v>12</v>
      </c>
      <c r="H27" s="6">
        <f>INT(Innings_by_innings_list[[#This Row],[Wkts]])</f>
        <v>1</v>
      </c>
      <c r="I27" s="6" t="s">
        <v>123</v>
      </c>
      <c r="J27" s="6">
        <f>_xlfn.NUMBERVALUE(Innings_by_innings_list[[#This Row],[Econ]],".")</f>
        <v>1.4</v>
      </c>
      <c r="K27" s="6" t="s">
        <v>10</v>
      </c>
      <c r="L27" s="4">
        <v>4</v>
      </c>
      <c r="M27" s="6" t="s">
        <v>601</v>
      </c>
      <c r="N27" s="6" t="s">
        <v>114</v>
      </c>
      <c r="O27" s="6" t="s">
        <v>94</v>
      </c>
      <c r="P27" s="6" t="str">
        <f>VLOOKUP(Innings_by_innings_list[[#This Row],[Ground]],'Home Away List'!$A$2:$B$50,2,FALSE)</f>
        <v>Home</v>
      </c>
      <c r="Q27" s="7">
        <v>39801</v>
      </c>
      <c r="R27" s="8" cm="1">
        <f t="array" aca="1" ref="R27" ca="1">IF(CELL("format",Q27)="D1",TEXT(Q27,"dd/mm/yyyy"),Q27)</f>
        <v>39801</v>
      </c>
      <c r="S27" s="6" t="s">
        <v>121</v>
      </c>
    </row>
    <row r="28" spans="1:19" x14ac:dyDescent="0.3">
      <c r="A28" s="6">
        <v>19</v>
      </c>
      <c r="B28" s="6">
        <v>2</v>
      </c>
      <c r="C28" s="6">
        <f>(Innings_by_innings_list[[#This Row],[Overs]]*6)+Innings_by_innings_list[[#This Row],[Balls]]</f>
        <v>116</v>
      </c>
      <c r="D28" s="6" t="s">
        <v>15</v>
      </c>
      <c r="E28" s="6" t="s">
        <v>124</v>
      </c>
      <c r="F28" s="6">
        <f>INT(Innings_by_innings_list[[#This Row],[Runs]])</f>
        <v>73</v>
      </c>
      <c r="G28" s="6" t="s">
        <v>15</v>
      </c>
      <c r="H28" s="6">
        <f>INT(Innings_by_innings_list[[#This Row],[Wkts]])</f>
        <v>4</v>
      </c>
      <c r="I28" s="6" t="s">
        <v>125</v>
      </c>
      <c r="J28" s="6">
        <f>_xlfn.NUMBERVALUE(Innings_by_innings_list[[#This Row],[Econ]],".")</f>
        <v>3.77</v>
      </c>
      <c r="K28" s="6" t="s">
        <v>10</v>
      </c>
      <c r="L28" s="4">
        <v>1</v>
      </c>
      <c r="M28" s="6" t="s">
        <v>601</v>
      </c>
      <c r="N28" s="6" t="s">
        <v>126</v>
      </c>
      <c r="O28" s="6" t="s">
        <v>127</v>
      </c>
      <c r="P28" s="6" t="str">
        <f>VLOOKUP(Innings_by_innings_list[[#This Row],[Ground]],'Home Away List'!$A$2:$B$50,2,FALSE)</f>
        <v>Away</v>
      </c>
      <c r="Q28" s="7">
        <v>39890</v>
      </c>
      <c r="R28" s="8" cm="1">
        <f t="array" aca="1" ref="R28" ca="1">IF(CELL("format",Q28)="D1",TEXT(Q28,"dd/mm/yyyy"),Q28)</f>
        <v>39890</v>
      </c>
      <c r="S28" s="6" t="s">
        <v>128</v>
      </c>
    </row>
    <row r="29" spans="1:19" x14ac:dyDescent="0.3">
      <c r="A29" s="6">
        <v>22</v>
      </c>
      <c r="B29" s="6">
        <v>0</v>
      </c>
      <c r="C29" s="6">
        <f>(Innings_by_innings_list[[#This Row],[Overs]]*6)+Innings_by_innings_list[[#This Row],[Balls]]</f>
        <v>132</v>
      </c>
      <c r="D29" s="6" t="s">
        <v>85</v>
      </c>
      <c r="E29" s="6" t="s">
        <v>130</v>
      </c>
      <c r="F29" s="6">
        <f>INT(Innings_by_innings_list[[#This Row],[Runs]])</f>
        <v>62</v>
      </c>
      <c r="G29" s="6" t="s">
        <v>21</v>
      </c>
      <c r="H29" s="6">
        <f>INT(Innings_by_innings_list[[#This Row],[Wkts]])</f>
        <v>0</v>
      </c>
      <c r="I29" s="6" t="s">
        <v>131</v>
      </c>
      <c r="J29" s="6">
        <f>_xlfn.NUMBERVALUE(Innings_by_innings_list[[#This Row],[Econ]],".")</f>
        <v>2.81</v>
      </c>
      <c r="K29" s="6" t="s">
        <v>10</v>
      </c>
      <c r="L29" s="4">
        <v>3</v>
      </c>
      <c r="M29" s="6" t="s">
        <v>601</v>
      </c>
      <c r="N29" s="6" t="s">
        <v>126</v>
      </c>
      <c r="O29" s="6" t="s">
        <v>127</v>
      </c>
      <c r="P29" s="6" t="str">
        <f>VLOOKUP(Innings_by_innings_list[[#This Row],[Ground]],'Home Away List'!$A$2:$B$50,2,FALSE)</f>
        <v>Away</v>
      </c>
      <c r="Q29" s="7">
        <v>39890</v>
      </c>
      <c r="R29" s="8" cm="1">
        <f t="array" aca="1" ref="R29" ca="1">IF(CELL("format",Q29)="D1",TEXT(Q29,"dd/mm/yyyy"),Q29)</f>
        <v>39890</v>
      </c>
      <c r="S29" s="6" t="s">
        <v>128</v>
      </c>
    </row>
    <row r="30" spans="1:19" x14ac:dyDescent="0.3">
      <c r="A30" s="6">
        <v>27</v>
      </c>
      <c r="B30" s="6">
        <v>0</v>
      </c>
      <c r="C30" s="6">
        <f>(Innings_by_innings_list[[#This Row],[Overs]]*6)+Innings_by_innings_list[[#This Row],[Balls]]</f>
        <v>162</v>
      </c>
      <c r="D30" s="6" t="s">
        <v>26</v>
      </c>
      <c r="E30" s="6" t="s">
        <v>133</v>
      </c>
      <c r="F30" s="6">
        <f>INT(Innings_by_innings_list[[#This Row],[Runs]])</f>
        <v>95</v>
      </c>
      <c r="G30" s="6" t="s">
        <v>23</v>
      </c>
      <c r="H30" s="6">
        <f>INT(Innings_by_innings_list[[#This Row],[Wkts]])</f>
        <v>3</v>
      </c>
      <c r="I30" s="6" t="s">
        <v>134</v>
      </c>
      <c r="J30" s="6">
        <f>_xlfn.NUMBERVALUE(Innings_by_innings_list[[#This Row],[Econ]],".")</f>
        <v>3.51</v>
      </c>
      <c r="K30" s="6" t="s">
        <v>10</v>
      </c>
      <c r="L30" s="4">
        <v>1</v>
      </c>
      <c r="M30" s="6" t="s">
        <v>601</v>
      </c>
      <c r="N30" s="6" t="s">
        <v>126</v>
      </c>
      <c r="O30" s="6" t="s">
        <v>135</v>
      </c>
      <c r="P30" s="6" t="str">
        <f>VLOOKUP(Innings_by_innings_list[[#This Row],[Ground]],'Home Away List'!$A$2:$B$50,2,FALSE)</f>
        <v>Away</v>
      </c>
      <c r="Q30" s="7">
        <v>39898</v>
      </c>
      <c r="R30" s="8" cm="1">
        <f t="array" aca="1" ref="R30" ca="1">IF(CELL("format",Q30)="D1",TEXT(Q30,"dd/mm/yyyy"),Q30)</f>
        <v>39898</v>
      </c>
      <c r="S30" s="6" t="s">
        <v>136</v>
      </c>
    </row>
    <row r="31" spans="1:19" x14ac:dyDescent="0.3">
      <c r="A31" s="6">
        <v>14</v>
      </c>
      <c r="B31" s="6">
        <v>0</v>
      </c>
      <c r="C31" s="6">
        <f>(Innings_by_innings_list[[#This Row],[Overs]]*6)+Innings_by_innings_list[[#This Row],[Balls]]</f>
        <v>84</v>
      </c>
      <c r="D31" s="6" t="s">
        <v>23</v>
      </c>
      <c r="E31" s="6" t="s">
        <v>137</v>
      </c>
      <c r="F31" s="6">
        <f>INT(Innings_by_innings_list[[#This Row],[Runs]])</f>
        <v>47</v>
      </c>
      <c r="G31" s="6" t="s">
        <v>12</v>
      </c>
      <c r="H31" s="6">
        <f>INT(Innings_by_innings_list[[#This Row],[Wkts]])</f>
        <v>1</v>
      </c>
      <c r="I31" s="6" t="s">
        <v>138</v>
      </c>
      <c r="J31" s="6">
        <f>_xlfn.NUMBERVALUE(Innings_by_innings_list[[#This Row],[Econ]],".")</f>
        <v>3.35</v>
      </c>
      <c r="K31" s="6" t="s">
        <v>10</v>
      </c>
      <c r="L31" s="4">
        <v>2</v>
      </c>
      <c r="M31" s="6" t="s">
        <v>601</v>
      </c>
      <c r="N31" s="6" t="s">
        <v>126</v>
      </c>
      <c r="O31" s="6" t="s">
        <v>139</v>
      </c>
      <c r="P31" s="6" t="str">
        <f>VLOOKUP(Innings_by_innings_list[[#This Row],[Ground]],'Home Away List'!$A$2:$B$50,2,FALSE)</f>
        <v>Away</v>
      </c>
      <c r="Q31" s="7">
        <v>39906</v>
      </c>
      <c r="R31" s="8" cm="1">
        <f t="array" aca="1" ref="R31" ca="1">IF(CELL("format",Q31)="D1",TEXT(Q31,"dd/mm/yyyy"),Q31)</f>
        <v>39906</v>
      </c>
      <c r="S31" s="6" t="s">
        <v>140</v>
      </c>
    </row>
    <row r="32" spans="1:19" x14ac:dyDescent="0.3">
      <c r="A32" s="6">
        <v>12</v>
      </c>
      <c r="B32" s="6">
        <v>0</v>
      </c>
      <c r="C32" s="6">
        <f>(Innings_by_innings_list[[#This Row],[Overs]]*6)+Innings_by_innings_list[[#This Row],[Balls]]</f>
        <v>72</v>
      </c>
      <c r="D32" s="6" t="s">
        <v>10</v>
      </c>
      <c r="E32" s="6" t="s">
        <v>117</v>
      </c>
      <c r="F32" s="6">
        <f>INT(Innings_by_innings_list[[#This Row],[Runs]])</f>
        <v>57</v>
      </c>
      <c r="G32" s="6" t="s">
        <v>21</v>
      </c>
      <c r="H32" s="6">
        <f>INT(Innings_by_innings_list[[#This Row],[Wkts]])</f>
        <v>0</v>
      </c>
      <c r="I32" s="6" t="s">
        <v>141</v>
      </c>
      <c r="J32" s="6">
        <f>_xlfn.NUMBERVALUE(Innings_by_innings_list[[#This Row],[Econ]],".")</f>
        <v>4.75</v>
      </c>
      <c r="K32" s="6" t="s">
        <v>23</v>
      </c>
      <c r="L32" s="4">
        <v>4</v>
      </c>
      <c r="M32" s="6" t="s">
        <v>601</v>
      </c>
      <c r="N32" s="6" t="s">
        <v>126</v>
      </c>
      <c r="O32" s="6" t="s">
        <v>139</v>
      </c>
      <c r="P32" s="6" t="str">
        <f>VLOOKUP(Innings_by_innings_list[[#This Row],[Ground]],'Home Away List'!$A$2:$B$50,2,FALSE)</f>
        <v>Away</v>
      </c>
      <c r="Q32" s="7">
        <v>39906</v>
      </c>
      <c r="R32" s="8" cm="1">
        <f t="array" aca="1" ref="R32" ca="1">IF(CELL("format",Q32)="D1",TEXT(Q32,"dd/mm/yyyy"),Q32)</f>
        <v>39906</v>
      </c>
      <c r="S32" s="6" t="s">
        <v>140</v>
      </c>
    </row>
    <row r="33" spans="1:19" x14ac:dyDescent="0.3">
      <c r="A33" s="6">
        <v>33</v>
      </c>
      <c r="B33" s="6">
        <v>0</v>
      </c>
      <c r="C33" s="6">
        <f>(Innings_by_innings_list[[#This Row],[Overs]]*6)+Innings_by_innings_list[[#This Row],[Balls]]</f>
        <v>198</v>
      </c>
      <c r="D33" s="6" t="s">
        <v>21</v>
      </c>
      <c r="E33" s="6" t="s">
        <v>142</v>
      </c>
      <c r="F33" s="6">
        <f>INT(Innings_by_innings_list[[#This Row],[Runs]])</f>
        <v>135</v>
      </c>
      <c r="G33" s="6" t="s">
        <v>10</v>
      </c>
      <c r="H33" s="6">
        <f>INT(Innings_by_innings_list[[#This Row],[Wkts]])</f>
        <v>2</v>
      </c>
      <c r="I33" s="6" t="s">
        <v>143</v>
      </c>
      <c r="J33" s="6">
        <f>_xlfn.NUMBERVALUE(Innings_by_innings_list[[#This Row],[Econ]],".")</f>
        <v>4.09</v>
      </c>
      <c r="K33" s="6" t="s">
        <v>10</v>
      </c>
      <c r="L33" s="4">
        <v>2</v>
      </c>
      <c r="M33" s="6" t="s">
        <v>601</v>
      </c>
      <c r="N33" s="6" t="s">
        <v>66</v>
      </c>
      <c r="O33" s="6" t="s">
        <v>144</v>
      </c>
      <c r="P33" s="6" t="str">
        <f>VLOOKUP(Innings_by_innings_list[[#This Row],[Ground]],'Home Away List'!$A$2:$B$50,2,FALSE)</f>
        <v>Home</v>
      </c>
      <c r="Q33" s="7">
        <v>40133</v>
      </c>
      <c r="R33" s="8" cm="1">
        <f t="array" aca="1" ref="R33" ca="1">IF(CELL("format",Q33)="D1",TEXT(Q33,"dd/mm/yyyy"),Q33)</f>
        <v>40133</v>
      </c>
      <c r="S33" s="6" t="s">
        <v>145</v>
      </c>
    </row>
    <row r="34" spans="1:19" x14ac:dyDescent="0.3">
      <c r="A34" s="6">
        <v>13</v>
      </c>
      <c r="B34" s="6">
        <v>0</v>
      </c>
      <c r="C34" s="6">
        <f>(Innings_by_innings_list[[#This Row],[Overs]]*6)+Innings_by_innings_list[[#This Row],[Balls]]</f>
        <v>78</v>
      </c>
      <c r="D34" s="6" t="s">
        <v>23</v>
      </c>
      <c r="E34" s="6" t="s">
        <v>137</v>
      </c>
      <c r="F34" s="6">
        <f>INT(Innings_by_innings_list[[#This Row],[Runs]])</f>
        <v>47</v>
      </c>
      <c r="G34" s="6" t="s">
        <v>10</v>
      </c>
      <c r="H34" s="6">
        <f>INT(Innings_by_innings_list[[#This Row],[Wkts]])</f>
        <v>2</v>
      </c>
      <c r="I34" s="6" t="s">
        <v>146</v>
      </c>
      <c r="J34" s="6">
        <f>_xlfn.NUMBERVALUE(Innings_by_innings_list[[#This Row],[Econ]],".")</f>
        <v>3.61</v>
      </c>
      <c r="K34" s="6" t="s">
        <v>23</v>
      </c>
      <c r="L34" s="4">
        <v>2</v>
      </c>
      <c r="M34" s="6" t="s">
        <v>601</v>
      </c>
      <c r="N34" s="6" t="s">
        <v>16</v>
      </c>
      <c r="O34" s="6" t="s">
        <v>147</v>
      </c>
      <c r="P34" s="6" t="str">
        <f>VLOOKUP(Innings_by_innings_list[[#This Row],[Ground]],'Home Away List'!$A$2:$B$50,2,FALSE)</f>
        <v>Away</v>
      </c>
      <c r="Q34" s="7">
        <v>40195</v>
      </c>
      <c r="R34" s="8" cm="1">
        <f t="array" aca="1" ref="R34" ca="1">IF(CELL("format",Q34)="D1",TEXT(Q34,"dd/mm/yyyy"),Q34)</f>
        <v>40195</v>
      </c>
      <c r="S34" s="6" t="s">
        <v>148</v>
      </c>
    </row>
    <row r="35" spans="1:19" x14ac:dyDescent="0.3">
      <c r="A35" s="6">
        <v>15</v>
      </c>
      <c r="B35" s="6">
        <v>0</v>
      </c>
      <c r="C35" s="6">
        <f>(Innings_by_innings_list[[#This Row],[Overs]]*6)+Innings_by_innings_list[[#This Row],[Balls]]</f>
        <v>90</v>
      </c>
      <c r="D35" s="6" t="s">
        <v>15</v>
      </c>
      <c r="E35" s="6" t="s">
        <v>149</v>
      </c>
      <c r="F35" s="6">
        <f>INT(Innings_by_innings_list[[#This Row],[Runs]])</f>
        <v>48</v>
      </c>
      <c r="G35" s="6" t="s">
        <v>23</v>
      </c>
      <c r="H35" s="6">
        <f>INT(Innings_by_innings_list[[#This Row],[Wkts]])</f>
        <v>3</v>
      </c>
      <c r="I35" s="6" t="s">
        <v>150</v>
      </c>
      <c r="J35" s="6">
        <f>_xlfn.NUMBERVALUE(Innings_by_innings_list[[#This Row],[Econ]],".")</f>
        <v>3.2</v>
      </c>
      <c r="K35" s="6" t="s">
        <v>23</v>
      </c>
      <c r="L35" s="4">
        <v>4</v>
      </c>
      <c r="M35" s="6" t="s">
        <v>601</v>
      </c>
      <c r="N35" s="6" t="s">
        <v>16</v>
      </c>
      <c r="O35" s="6" t="s">
        <v>147</v>
      </c>
      <c r="P35" s="6" t="str">
        <f>VLOOKUP(Innings_by_innings_list[[#This Row],[Ground]],'Home Away List'!$A$2:$B$50,2,FALSE)</f>
        <v>Away</v>
      </c>
      <c r="Q35" s="7">
        <v>40195</v>
      </c>
      <c r="R35" s="8" cm="1">
        <f t="array" aca="1" ref="R35" ca="1">IF(CELL("format",Q35)="D1",TEXT(Q35,"dd/mm/yyyy"),Q35)</f>
        <v>40195</v>
      </c>
      <c r="S35" s="6" t="s">
        <v>148</v>
      </c>
    </row>
    <row r="36" spans="1:19" x14ac:dyDescent="0.3">
      <c r="A36" s="6">
        <v>18</v>
      </c>
      <c r="B36" s="6">
        <v>0</v>
      </c>
      <c r="C36" s="6">
        <f>(Innings_by_innings_list[[#This Row],[Overs]]*6)+Innings_by_innings_list[[#This Row],[Balls]]</f>
        <v>108</v>
      </c>
      <c r="D36" s="6" t="s">
        <v>23</v>
      </c>
      <c r="E36" s="6" t="s">
        <v>152</v>
      </c>
      <c r="F36" s="6">
        <f>INT(Innings_by_innings_list[[#This Row],[Runs]])</f>
        <v>66</v>
      </c>
      <c r="G36" s="6" t="s">
        <v>15</v>
      </c>
      <c r="H36" s="6">
        <f>INT(Innings_by_innings_list[[#This Row],[Wkts]])</f>
        <v>4</v>
      </c>
      <c r="I36" s="6" t="s">
        <v>32</v>
      </c>
      <c r="J36" s="6">
        <f>_xlfn.NUMBERVALUE(Innings_by_innings_list[[#This Row],[Econ]],".")</f>
        <v>3.66</v>
      </c>
      <c r="K36" s="6" t="s">
        <v>10</v>
      </c>
      <c r="L36" s="4">
        <v>1</v>
      </c>
      <c r="M36" s="6" t="s">
        <v>601</v>
      </c>
      <c r="N36" s="6" t="s">
        <v>16</v>
      </c>
      <c r="O36" s="6" t="s">
        <v>17</v>
      </c>
      <c r="P36" s="6" t="str">
        <f>VLOOKUP(Innings_by_innings_list[[#This Row],[Ground]],'Home Away List'!$A$2:$B$50,2,FALSE)</f>
        <v>Away</v>
      </c>
      <c r="Q36" s="7">
        <v>40202</v>
      </c>
      <c r="R36" s="8" cm="1">
        <f t="array" aca="1" ref="R36" ca="1">IF(CELL("format",Q36)="D1",TEXT(Q36,"dd/mm/yyyy"),Q36)</f>
        <v>40202</v>
      </c>
      <c r="S36" s="6" t="s">
        <v>153</v>
      </c>
    </row>
    <row r="37" spans="1:19" x14ac:dyDescent="0.3">
      <c r="A37" s="6">
        <v>15</v>
      </c>
      <c r="B37" s="6">
        <v>0</v>
      </c>
      <c r="C37" s="6">
        <f>(Innings_by_innings_list[[#This Row],[Overs]]*6)+Innings_by_innings_list[[#This Row],[Balls]]</f>
        <v>90</v>
      </c>
      <c r="D37" s="6" t="s">
        <v>10</v>
      </c>
      <c r="E37" s="6" t="s">
        <v>154</v>
      </c>
      <c r="F37" s="6">
        <f>INT(Innings_by_innings_list[[#This Row],[Runs]])</f>
        <v>50</v>
      </c>
      <c r="G37" s="6" t="s">
        <v>21</v>
      </c>
      <c r="H37" s="6">
        <f>INT(Innings_by_innings_list[[#This Row],[Wkts]])</f>
        <v>0</v>
      </c>
      <c r="I37" s="6" t="s">
        <v>155</v>
      </c>
      <c r="J37" s="6">
        <f>_xlfn.NUMBERVALUE(Innings_by_innings_list[[#This Row],[Econ]],".")</f>
        <v>3.33</v>
      </c>
      <c r="K37" s="6" t="s">
        <v>10</v>
      </c>
      <c r="L37" s="4">
        <v>3</v>
      </c>
      <c r="M37" s="6" t="s">
        <v>601</v>
      </c>
      <c r="N37" s="6" t="s">
        <v>16</v>
      </c>
      <c r="O37" s="6" t="s">
        <v>17</v>
      </c>
      <c r="P37" s="6" t="str">
        <f>VLOOKUP(Innings_by_innings_list[[#This Row],[Ground]],'Home Away List'!$A$2:$B$50,2,FALSE)</f>
        <v>Away</v>
      </c>
      <c r="Q37" s="7">
        <v>40202</v>
      </c>
      <c r="R37" s="8" cm="1">
        <f t="array" aca="1" ref="R37" ca="1">IF(CELL("format",Q37)="D1",TEXT(Q37,"dd/mm/yyyy"),Q37)</f>
        <v>40202</v>
      </c>
      <c r="S37" s="6" t="s">
        <v>153</v>
      </c>
    </row>
    <row r="38" spans="1:19" x14ac:dyDescent="0.3">
      <c r="A38" s="6">
        <v>28</v>
      </c>
      <c r="B38" s="6">
        <v>0</v>
      </c>
      <c r="C38" s="6">
        <f>(Innings_by_innings_list[[#This Row],[Overs]]*6)+Innings_by_innings_list[[#This Row],[Balls]]</f>
        <v>168</v>
      </c>
      <c r="D38" s="6" t="s">
        <v>15</v>
      </c>
      <c r="E38" s="6" t="s">
        <v>157</v>
      </c>
      <c r="F38" s="6">
        <f>INT(Innings_by_innings_list[[#This Row],[Runs]])</f>
        <v>85</v>
      </c>
      <c r="G38" s="6" t="s">
        <v>21</v>
      </c>
      <c r="H38" s="6">
        <f>INT(Innings_by_innings_list[[#This Row],[Wkts]])</f>
        <v>0</v>
      </c>
      <c r="I38" s="6" t="s">
        <v>158</v>
      </c>
      <c r="J38" s="6">
        <f>_xlfn.NUMBERVALUE(Innings_by_innings_list[[#This Row],[Econ]],".")</f>
        <v>3.03</v>
      </c>
      <c r="K38" s="6" t="s">
        <v>10</v>
      </c>
      <c r="L38" s="4">
        <v>1</v>
      </c>
      <c r="M38" s="6" t="s">
        <v>601</v>
      </c>
      <c r="N38" s="6" t="s">
        <v>57</v>
      </c>
      <c r="O38" s="6" t="s">
        <v>106</v>
      </c>
      <c r="P38" s="6" t="str">
        <f>VLOOKUP(Innings_by_innings_list[[#This Row],[Ground]],'Home Away List'!$A$2:$B$50,2,FALSE)</f>
        <v>Home</v>
      </c>
      <c r="Q38" s="7">
        <v>40215</v>
      </c>
      <c r="R38" s="8" cm="1">
        <f t="array" aca="1" ref="R38" ca="1">IF(CELL("format",Q38)="D1",TEXT(Q38,"dd/mm/yyyy"),Q38)</f>
        <v>40215</v>
      </c>
      <c r="S38" s="6" t="s">
        <v>159</v>
      </c>
    </row>
    <row r="39" spans="1:19" x14ac:dyDescent="0.3">
      <c r="A39" s="6">
        <v>18</v>
      </c>
      <c r="B39" s="6">
        <v>0</v>
      </c>
      <c r="C39" s="6">
        <f>(Innings_by_innings_list[[#This Row],[Overs]]*6)+Innings_by_innings_list[[#This Row],[Balls]]</f>
        <v>108</v>
      </c>
      <c r="D39" s="6" t="s">
        <v>23</v>
      </c>
      <c r="E39" s="6" t="s">
        <v>160</v>
      </c>
      <c r="F39" s="6">
        <f>INT(Innings_by_innings_list[[#This Row],[Runs]])</f>
        <v>67</v>
      </c>
      <c r="G39" s="6" t="s">
        <v>12</v>
      </c>
      <c r="H39" s="6">
        <f>INT(Innings_by_innings_list[[#This Row],[Wkts]])</f>
        <v>1</v>
      </c>
      <c r="I39" s="6" t="s">
        <v>161</v>
      </c>
      <c r="J39" s="6">
        <f>_xlfn.NUMBERVALUE(Innings_by_innings_list[[#This Row],[Econ]],".")</f>
        <v>3.72</v>
      </c>
      <c r="K39" s="6" t="s">
        <v>10</v>
      </c>
      <c r="L39" s="4">
        <v>1</v>
      </c>
      <c r="M39" s="6" t="s">
        <v>601</v>
      </c>
      <c r="N39" s="6" t="s">
        <v>57</v>
      </c>
      <c r="O39" s="6" t="s">
        <v>162</v>
      </c>
      <c r="P39" s="6" t="str">
        <f>VLOOKUP(Innings_by_innings_list[[#This Row],[Ground]],'Home Away List'!$A$2:$B$50,2,FALSE)</f>
        <v>Home</v>
      </c>
      <c r="Q39" s="7">
        <v>40223</v>
      </c>
      <c r="R39" s="8" cm="1">
        <f t="array" aca="1" ref="R39" ca="1">IF(CELL("format",Q39)="D1",TEXT(Q39,"dd/mm/yyyy"),Q39)</f>
        <v>40223</v>
      </c>
      <c r="S39" s="6" t="s">
        <v>163</v>
      </c>
    </row>
    <row r="40" spans="1:19" x14ac:dyDescent="0.3">
      <c r="A40" s="6">
        <v>25</v>
      </c>
      <c r="B40" s="6">
        <v>0</v>
      </c>
      <c r="C40" s="6">
        <f>(Innings_by_innings_list[[#This Row],[Overs]]*6)+Innings_by_innings_list[[#This Row],[Balls]]</f>
        <v>150</v>
      </c>
      <c r="D40" s="6" t="s">
        <v>26</v>
      </c>
      <c r="E40" s="6" t="s">
        <v>99</v>
      </c>
      <c r="F40" s="6">
        <f>INT(Innings_by_innings_list[[#This Row],[Runs]])</f>
        <v>84</v>
      </c>
      <c r="G40" s="6" t="s">
        <v>10</v>
      </c>
      <c r="H40" s="6">
        <f>INT(Innings_by_innings_list[[#This Row],[Wkts]])</f>
        <v>2</v>
      </c>
      <c r="I40" s="6" t="s">
        <v>100</v>
      </c>
      <c r="J40" s="6">
        <f>_xlfn.NUMBERVALUE(Innings_by_innings_list[[#This Row],[Econ]],".")</f>
        <v>3.36</v>
      </c>
      <c r="K40" s="6" t="s">
        <v>23</v>
      </c>
      <c r="L40" s="4">
        <v>3</v>
      </c>
      <c r="M40" s="6" t="s">
        <v>601</v>
      </c>
      <c r="N40" s="6" t="s">
        <v>57</v>
      </c>
      <c r="O40" s="6" t="s">
        <v>162</v>
      </c>
      <c r="P40" s="6" t="str">
        <f>VLOOKUP(Innings_by_innings_list[[#This Row],[Ground]],'Home Away List'!$A$2:$B$50,2,FALSE)</f>
        <v>Home</v>
      </c>
      <c r="Q40" s="7">
        <v>40223</v>
      </c>
      <c r="R40" s="8" cm="1">
        <f t="array" aca="1" ref="R40" ca="1">IF(CELL("format",Q40)="D1",TEXT(Q40,"dd/mm/yyyy"),Q40)</f>
        <v>40223</v>
      </c>
      <c r="S40" s="6" t="s">
        <v>163</v>
      </c>
    </row>
    <row r="41" spans="1:19" x14ac:dyDescent="0.3">
      <c r="A41" s="6">
        <v>28</v>
      </c>
      <c r="B41" s="6">
        <v>0</v>
      </c>
      <c r="C41" s="6">
        <f>(Innings_by_innings_list[[#This Row],[Overs]]*6)+Innings_by_innings_list[[#This Row],[Balls]]</f>
        <v>168</v>
      </c>
      <c r="D41" s="6" t="s">
        <v>26</v>
      </c>
      <c r="E41" s="6" t="s">
        <v>164</v>
      </c>
      <c r="F41" s="6">
        <f>INT(Innings_by_innings_list[[#This Row],[Runs]])</f>
        <v>145</v>
      </c>
      <c r="G41" s="6" t="s">
        <v>23</v>
      </c>
      <c r="H41" s="6">
        <f>INT(Innings_by_innings_list[[#This Row],[Wkts]])</f>
        <v>3</v>
      </c>
      <c r="I41" s="6" t="s">
        <v>165</v>
      </c>
      <c r="J41" s="6">
        <f>_xlfn.NUMBERVALUE(Innings_by_innings_list[[#This Row],[Econ]],".")</f>
        <v>5.17</v>
      </c>
      <c r="K41" s="6" t="s">
        <v>12</v>
      </c>
      <c r="L41" s="4">
        <v>1</v>
      </c>
      <c r="M41" s="6" t="s">
        <v>601</v>
      </c>
      <c r="N41" s="6" t="s">
        <v>66</v>
      </c>
      <c r="O41" s="6" t="s">
        <v>72</v>
      </c>
      <c r="P41" s="6" t="str">
        <f>VLOOKUP(Innings_by_innings_list[[#This Row],[Ground]],'Home Away List'!$A$2:$B$50,2,FALSE)</f>
        <v>Away</v>
      </c>
      <c r="Q41" s="7">
        <v>40377</v>
      </c>
      <c r="R41" s="8" cm="1">
        <f t="array" aca="1" ref="R41" ca="1">IF(CELL("format",Q41)="D1",TEXT(Q41,"dd/mm/yyyy"),Q41)</f>
        <v>40377</v>
      </c>
      <c r="S41" s="6" t="s">
        <v>166</v>
      </c>
    </row>
    <row r="42" spans="1:19" x14ac:dyDescent="0.3">
      <c r="A42" s="6">
        <v>4</v>
      </c>
      <c r="B42" s="6">
        <v>0</v>
      </c>
      <c r="C42" s="6">
        <f>(Innings_by_innings_list[[#This Row],[Overs]]*6)+Innings_by_innings_list[[#This Row],[Balls]]</f>
        <v>24</v>
      </c>
      <c r="D42" s="6" t="s">
        <v>21</v>
      </c>
      <c r="E42" s="6" t="s">
        <v>168</v>
      </c>
      <c r="F42" s="6">
        <f>INT(Innings_by_innings_list[[#This Row],[Runs]])</f>
        <v>28</v>
      </c>
      <c r="G42" s="6" t="s">
        <v>21</v>
      </c>
      <c r="H42" s="6">
        <f>INT(Innings_by_innings_list[[#This Row],[Wkts]])</f>
        <v>0</v>
      </c>
      <c r="I42" s="6" t="s">
        <v>169</v>
      </c>
      <c r="J42" s="6">
        <f>_xlfn.NUMBERVALUE(Innings_by_innings_list[[#This Row],[Econ]],".")</f>
        <v>7</v>
      </c>
      <c r="K42" s="6" t="s">
        <v>10</v>
      </c>
      <c r="L42" s="4">
        <v>4</v>
      </c>
      <c r="M42" s="6" t="s">
        <v>601</v>
      </c>
      <c r="N42" s="6" t="s">
        <v>66</v>
      </c>
      <c r="O42" s="6" t="s">
        <v>72</v>
      </c>
      <c r="P42" s="6" t="str">
        <f>VLOOKUP(Innings_by_innings_list[[#This Row],[Ground]],'Home Away List'!$A$2:$B$50,2,FALSE)</f>
        <v>Away</v>
      </c>
      <c r="Q42" s="7">
        <v>40377</v>
      </c>
      <c r="R42" s="8" cm="1">
        <f t="array" aca="1" ref="R42" ca="1">IF(CELL("format",Q42)="D1",TEXT(Q42,"dd/mm/yyyy"),Q42)</f>
        <v>40377</v>
      </c>
      <c r="S42" s="6" t="s">
        <v>166</v>
      </c>
    </row>
    <row r="43" spans="1:19" x14ac:dyDescent="0.3">
      <c r="A43" s="6">
        <v>23</v>
      </c>
      <c r="B43" s="6">
        <v>0</v>
      </c>
      <c r="C43" s="6">
        <f>(Innings_by_innings_list[[#This Row],[Overs]]*6)+Innings_by_innings_list[[#This Row],[Balls]]</f>
        <v>138</v>
      </c>
      <c r="D43" s="6" t="s">
        <v>26</v>
      </c>
      <c r="E43" s="6" t="s">
        <v>170</v>
      </c>
      <c r="F43" s="6">
        <f>INT(Innings_by_innings_list[[#This Row],[Runs]])</f>
        <v>102</v>
      </c>
      <c r="G43" s="6" t="s">
        <v>12</v>
      </c>
      <c r="H43" s="6">
        <f>INT(Innings_by_innings_list[[#This Row],[Wkts]])</f>
        <v>1</v>
      </c>
      <c r="I43" s="6" t="s">
        <v>171</v>
      </c>
      <c r="J43" s="6">
        <f>_xlfn.NUMBERVALUE(Innings_by_innings_list[[#This Row],[Econ]],".")</f>
        <v>4.43</v>
      </c>
      <c r="K43" s="6" t="s">
        <v>10</v>
      </c>
      <c r="L43" s="4">
        <v>1</v>
      </c>
      <c r="M43" s="6" t="s">
        <v>601</v>
      </c>
      <c r="N43" s="6" t="s">
        <v>66</v>
      </c>
      <c r="O43" s="6" t="s">
        <v>67</v>
      </c>
      <c r="P43" s="6" t="str">
        <f>VLOOKUP(Innings_by_innings_list[[#This Row],[Ground]],'Home Away List'!$A$2:$B$50,2,FALSE)</f>
        <v>Away</v>
      </c>
      <c r="Q43" s="7">
        <v>40385</v>
      </c>
      <c r="R43" s="8" cm="1">
        <f t="array" aca="1" ref="R43" ca="1">IF(CELL("format",Q43)="D1",TEXT(Q43,"dd/mm/yyyy"),Q43)</f>
        <v>40385</v>
      </c>
      <c r="S43" s="6" t="s">
        <v>172</v>
      </c>
    </row>
    <row r="44" spans="1:19" x14ac:dyDescent="0.3">
      <c r="A44" s="6">
        <v>4</v>
      </c>
      <c r="B44" s="6">
        <v>0</v>
      </c>
      <c r="C44" s="6">
        <f>(Innings_by_innings_list[[#This Row],[Overs]]*6)+Innings_by_innings_list[[#This Row],[Balls]]</f>
        <v>24</v>
      </c>
      <c r="D44" s="6" t="s">
        <v>21</v>
      </c>
      <c r="E44" s="6" t="s">
        <v>109</v>
      </c>
      <c r="F44" s="6">
        <f>INT(Innings_by_innings_list[[#This Row],[Runs]])</f>
        <v>31</v>
      </c>
      <c r="G44" s="6" t="s">
        <v>21</v>
      </c>
      <c r="H44" s="6">
        <f>INT(Innings_by_innings_list[[#This Row],[Wkts]])</f>
        <v>0</v>
      </c>
      <c r="I44" s="6" t="s">
        <v>173</v>
      </c>
      <c r="J44" s="6">
        <f>_xlfn.NUMBERVALUE(Innings_by_innings_list[[#This Row],[Econ]],".")</f>
        <v>7.75</v>
      </c>
      <c r="K44" s="6" t="s">
        <v>10</v>
      </c>
      <c r="L44" s="4">
        <v>3</v>
      </c>
      <c r="M44" s="6" t="s">
        <v>601</v>
      </c>
      <c r="N44" s="6" t="s">
        <v>66</v>
      </c>
      <c r="O44" s="6" t="s">
        <v>67</v>
      </c>
      <c r="P44" s="6" t="str">
        <f>VLOOKUP(Innings_by_innings_list[[#This Row],[Ground]],'Home Away List'!$A$2:$B$50,2,FALSE)</f>
        <v>Away</v>
      </c>
      <c r="Q44" s="7">
        <v>40385</v>
      </c>
      <c r="R44" s="8" cm="1">
        <f t="array" aca="1" ref="R44" ca="1">IF(CELL("format",Q44)="D1",TEXT(Q44,"dd/mm/yyyy"),Q44)</f>
        <v>40385</v>
      </c>
      <c r="S44" s="6" t="s">
        <v>172</v>
      </c>
    </row>
    <row r="45" spans="1:19" x14ac:dyDescent="0.3">
      <c r="A45" s="6">
        <v>23</v>
      </c>
      <c r="B45" s="6">
        <v>0</v>
      </c>
      <c r="C45" s="6">
        <f>(Innings_by_innings_list[[#This Row],[Overs]]*6)+Innings_by_innings_list[[#This Row],[Balls]]</f>
        <v>138</v>
      </c>
      <c r="D45" s="6" t="s">
        <v>49</v>
      </c>
      <c r="E45" s="6" t="s">
        <v>174</v>
      </c>
      <c r="F45" s="6">
        <f>INT(Innings_by_innings_list[[#This Row],[Runs]])</f>
        <v>72</v>
      </c>
      <c r="G45" s="6" t="s">
        <v>23</v>
      </c>
      <c r="H45" s="6">
        <f>INT(Innings_by_innings_list[[#This Row],[Wkts]])</f>
        <v>3</v>
      </c>
      <c r="I45" s="6" t="s">
        <v>175</v>
      </c>
      <c r="J45" s="6">
        <f>_xlfn.NUMBERVALUE(Innings_by_innings_list[[#This Row],[Econ]],".")</f>
        <v>3.13</v>
      </c>
      <c r="K45" s="6" t="s">
        <v>10</v>
      </c>
      <c r="L45" s="4">
        <v>1</v>
      </c>
      <c r="M45" s="6" t="s">
        <v>601</v>
      </c>
      <c r="N45" s="6" t="s">
        <v>66</v>
      </c>
      <c r="O45" s="6" t="s">
        <v>80</v>
      </c>
      <c r="P45" s="6" t="str">
        <f>VLOOKUP(Innings_by_innings_list[[#This Row],[Ground]],'Home Away List'!$A$2:$B$50,2,FALSE)</f>
        <v>Away</v>
      </c>
      <c r="Q45" s="7">
        <v>40393</v>
      </c>
      <c r="R45" s="8" cm="1">
        <f t="array" aca="1" ref="R45" ca="1">IF(CELL("format",Q45)="D1",TEXT(Q45,"dd/mm/yyyy"),Q45)</f>
        <v>40393</v>
      </c>
      <c r="S45" s="6" t="s">
        <v>176</v>
      </c>
    </row>
    <row r="46" spans="1:19" x14ac:dyDescent="0.3">
      <c r="A46" s="6">
        <v>17</v>
      </c>
      <c r="B46" s="6">
        <v>0</v>
      </c>
      <c r="C46" s="6">
        <f>(Innings_by_innings_list[[#This Row],[Overs]]*6)+Innings_by_innings_list[[#This Row],[Balls]]</f>
        <v>102</v>
      </c>
      <c r="D46" s="6" t="s">
        <v>23</v>
      </c>
      <c r="E46" s="6" t="s">
        <v>177</v>
      </c>
      <c r="F46" s="6">
        <f>INT(Innings_by_innings_list[[#This Row],[Runs]])</f>
        <v>54</v>
      </c>
      <c r="G46" s="6" t="s">
        <v>21</v>
      </c>
      <c r="H46" s="6">
        <f>INT(Innings_by_innings_list[[#This Row],[Wkts]])</f>
        <v>0</v>
      </c>
      <c r="I46" s="6" t="s">
        <v>178</v>
      </c>
      <c r="J46" s="6">
        <f>_xlfn.NUMBERVALUE(Innings_by_innings_list[[#This Row],[Econ]],".")</f>
        <v>3.17</v>
      </c>
      <c r="K46" s="6" t="s">
        <v>10</v>
      </c>
      <c r="L46" s="4">
        <v>3</v>
      </c>
      <c r="M46" s="6" t="s">
        <v>601</v>
      </c>
      <c r="N46" s="6" t="s">
        <v>66</v>
      </c>
      <c r="O46" s="6" t="s">
        <v>80</v>
      </c>
      <c r="P46" s="6" t="str">
        <f>VLOOKUP(Innings_by_innings_list[[#This Row],[Ground]],'Home Away List'!$A$2:$B$50,2,FALSE)</f>
        <v>Away</v>
      </c>
      <c r="Q46" s="7">
        <v>40393</v>
      </c>
      <c r="R46" s="8" cm="1">
        <f t="array" aca="1" ref="R46" ca="1">IF(CELL("format",Q46)="D1",TEXT(Q46,"dd/mm/yyyy"),Q46)</f>
        <v>40393</v>
      </c>
      <c r="S46" s="6" t="s">
        <v>176</v>
      </c>
    </row>
    <row r="47" spans="1:19" x14ac:dyDescent="0.3">
      <c r="A47" s="6">
        <v>11</v>
      </c>
      <c r="B47" s="6">
        <v>4</v>
      </c>
      <c r="C47" s="6">
        <f>(Innings_by_innings_list[[#This Row],[Overs]]*6)+Innings_by_innings_list[[#This Row],[Balls]]</f>
        <v>70</v>
      </c>
      <c r="D47" s="6" t="s">
        <v>12</v>
      </c>
      <c r="E47" s="6" t="s">
        <v>179</v>
      </c>
      <c r="F47" s="6">
        <f>INT(Innings_by_innings_list[[#This Row],[Runs]])</f>
        <v>71</v>
      </c>
      <c r="G47" s="6" t="s">
        <v>21</v>
      </c>
      <c r="H47" s="6">
        <f>INT(Innings_by_innings_list[[#This Row],[Wkts]])</f>
        <v>0</v>
      </c>
      <c r="I47" s="6" t="s">
        <v>180</v>
      </c>
      <c r="J47" s="6">
        <f>_xlfn.NUMBERVALUE(Innings_by_innings_list[[#This Row],[Econ]],".")</f>
        <v>6.08</v>
      </c>
      <c r="K47" s="6" t="s">
        <v>10</v>
      </c>
      <c r="L47" s="4">
        <v>1</v>
      </c>
      <c r="M47" s="6" t="s">
        <v>601</v>
      </c>
      <c r="N47" s="6" t="s">
        <v>36</v>
      </c>
      <c r="O47" s="6" t="s">
        <v>94</v>
      </c>
      <c r="P47" s="6" t="str">
        <f>VLOOKUP(Innings_by_innings_list[[#This Row],[Ground]],'Home Away List'!$A$2:$B$50,2,FALSE)</f>
        <v>Home</v>
      </c>
      <c r="Q47" s="7">
        <v>40452</v>
      </c>
      <c r="R47" s="8" cm="1">
        <f t="array" aca="1" ref="R47" ca="1">IF(CELL("format",Q47)="D1",TEXT(Q47,"dd/mm/yyyy"),Q47)</f>
        <v>40452</v>
      </c>
      <c r="S47" s="6" t="s">
        <v>181</v>
      </c>
    </row>
    <row r="48" spans="1:19" x14ac:dyDescent="0.3">
      <c r="A48" s="6">
        <v>9</v>
      </c>
      <c r="B48" s="6">
        <v>0</v>
      </c>
      <c r="C48" s="6">
        <f>(Innings_by_innings_list[[#This Row],[Overs]]*6)+Innings_by_innings_list[[#This Row],[Balls]]</f>
        <v>54</v>
      </c>
      <c r="D48" s="6" t="s">
        <v>10</v>
      </c>
      <c r="E48" s="6" t="s">
        <v>42</v>
      </c>
      <c r="F48" s="6">
        <f>INT(Innings_by_innings_list[[#This Row],[Runs]])</f>
        <v>34</v>
      </c>
      <c r="G48" s="6" t="s">
        <v>23</v>
      </c>
      <c r="H48" s="6">
        <f>INT(Innings_by_innings_list[[#This Row],[Wkts]])</f>
        <v>3</v>
      </c>
      <c r="I48" s="6" t="s">
        <v>125</v>
      </c>
      <c r="J48" s="6">
        <f>_xlfn.NUMBERVALUE(Innings_by_innings_list[[#This Row],[Econ]],".")</f>
        <v>3.77</v>
      </c>
      <c r="K48" s="6" t="s">
        <v>10</v>
      </c>
      <c r="L48" s="4">
        <v>3</v>
      </c>
      <c r="M48" s="6" t="s">
        <v>601</v>
      </c>
      <c r="N48" s="6" t="s">
        <v>36</v>
      </c>
      <c r="O48" s="6" t="s">
        <v>94</v>
      </c>
      <c r="P48" s="6" t="str">
        <f>VLOOKUP(Innings_by_innings_list[[#This Row],[Ground]],'Home Away List'!$A$2:$B$50,2,FALSE)</f>
        <v>Home</v>
      </c>
      <c r="Q48" s="7">
        <v>40452</v>
      </c>
      <c r="R48" s="8" cm="1">
        <f t="array" aca="1" ref="R48" ca="1">IF(CELL("format",Q48)="D1",TEXT(Q48,"dd/mm/yyyy"),Q48)</f>
        <v>40452</v>
      </c>
      <c r="S48" s="6" t="s">
        <v>181</v>
      </c>
    </row>
    <row r="49" spans="1:19" x14ac:dyDescent="0.3">
      <c r="A49" s="6">
        <v>18</v>
      </c>
      <c r="B49" s="6">
        <v>0</v>
      </c>
      <c r="C49" s="6">
        <f>(Innings_by_innings_list[[#This Row],[Overs]]*6)+Innings_by_innings_list[[#This Row],[Balls]]</f>
        <v>108</v>
      </c>
      <c r="D49" s="6" t="s">
        <v>15</v>
      </c>
      <c r="E49" s="6" t="s">
        <v>182</v>
      </c>
      <c r="F49" s="6">
        <f>INT(Innings_by_innings_list[[#This Row],[Runs]])</f>
        <v>43</v>
      </c>
      <c r="G49" s="6" t="s">
        <v>15</v>
      </c>
      <c r="H49" s="6">
        <f>INT(Innings_by_innings_list[[#This Row],[Wkts]])</f>
        <v>4</v>
      </c>
      <c r="I49" s="6" t="s">
        <v>183</v>
      </c>
      <c r="J49" s="6">
        <f>_xlfn.NUMBERVALUE(Innings_by_innings_list[[#This Row],[Econ]],".")</f>
        <v>2.38</v>
      </c>
      <c r="K49" s="6" t="s">
        <v>10</v>
      </c>
      <c r="L49" s="4">
        <v>1</v>
      </c>
      <c r="M49" s="6" t="s">
        <v>601</v>
      </c>
      <c r="N49" s="6" t="s">
        <v>126</v>
      </c>
      <c r="O49" s="6" t="s">
        <v>106</v>
      </c>
      <c r="P49" s="6" t="str">
        <f>VLOOKUP(Innings_by_innings_list[[#This Row],[Ground]],'Home Away List'!$A$2:$B$50,2,FALSE)</f>
        <v>Home</v>
      </c>
      <c r="Q49" s="7">
        <v>40502</v>
      </c>
      <c r="R49" s="8" cm="1">
        <f t="array" aca="1" ref="R49" ca="1">IF(CELL("format",Q49)="D1",TEXT(Q49,"dd/mm/yyyy"),Q49)</f>
        <v>40502</v>
      </c>
      <c r="S49" s="6" t="s">
        <v>184</v>
      </c>
    </row>
    <row r="50" spans="1:19" x14ac:dyDescent="0.3">
      <c r="A50" s="6">
        <v>6</v>
      </c>
      <c r="B50" s="6">
        <v>2</v>
      </c>
      <c r="C50" s="6">
        <f>(Innings_by_innings_list[[#This Row],[Overs]]*6)+Innings_by_innings_list[[#This Row],[Balls]]</f>
        <v>38</v>
      </c>
      <c r="D50" s="6" t="s">
        <v>10</v>
      </c>
      <c r="E50" s="6" t="s">
        <v>185</v>
      </c>
      <c r="F50" s="6">
        <f>INT(Innings_by_innings_list[[#This Row],[Runs]])</f>
        <v>15</v>
      </c>
      <c r="G50" s="6" t="s">
        <v>23</v>
      </c>
      <c r="H50" s="6">
        <f>INT(Innings_by_innings_list[[#This Row],[Wkts]])</f>
        <v>3</v>
      </c>
      <c r="I50" s="6" t="s">
        <v>186</v>
      </c>
      <c r="J50" s="6">
        <f>_xlfn.NUMBERVALUE(Innings_by_innings_list[[#This Row],[Econ]],".")</f>
        <v>2.36</v>
      </c>
      <c r="K50" s="6" t="s">
        <v>10</v>
      </c>
      <c r="L50" s="4">
        <v>3</v>
      </c>
      <c r="M50" s="6" t="s">
        <v>601</v>
      </c>
      <c r="N50" s="6" t="s">
        <v>126</v>
      </c>
      <c r="O50" s="6" t="s">
        <v>106</v>
      </c>
      <c r="P50" s="6" t="str">
        <f>VLOOKUP(Innings_by_innings_list[[#This Row],[Ground]],'Home Away List'!$A$2:$B$50,2,FALSE)</f>
        <v>Home</v>
      </c>
      <c r="Q50" s="7">
        <v>40502</v>
      </c>
      <c r="R50" s="8" cm="1">
        <f t="array" aca="1" ref="R50" ca="1">IF(CELL("format",Q50)="D1",TEXT(Q50,"dd/mm/yyyy"),Q50)</f>
        <v>40502</v>
      </c>
      <c r="S50" s="6" t="s">
        <v>184</v>
      </c>
    </row>
    <row r="51" spans="1:19" x14ac:dyDescent="0.3">
      <c r="A51" s="6">
        <v>27</v>
      </c>
      <c r="B51" s="6">
        <v>1</v>
      </c>
      <c r="C51" s="6">
        <f>(Innings_by_innings_list[[#This Row],[Overs]]*6)+Innings_by_innings_list[[#This Row],[Balls]]</f>
        <v>163</v>
      </c>
      <c r="D51" s="6" t="s">
        <v>10</v>
      </c>
      <c r="E51" s="6" t="s">
        <v>187</v>
      </c>
      <c r="F51" s="6">
        <f>INT(Innings_by_innings_list[[#This Row],[Runs]])</f>
        <v>120</v>
      </c>
      <c r="G51" s="6" t="s">
        <v>10</v>
      </c>
      <c r="H51" s="6">
        <f>INT(Innings_by_innings_list[[#This Row],[Wkts]])</f>
        <v>2</v>
      </c>
      <c r="I51" s="6" t="s">
        <v>188</v>
      </c>
      <c r="J51" s="6">
        <f>_xlfn.NUMBERVALUE(Innings_by_innings_list[[#This Row],[Econ]],".")</f>
        <v>4.41</v>
      </c>
      <c r="K51" s="6" t="s">
        <v>10</v>
      </c>
      <c r="L51" s="4">
        <v>2</v>
      </c>
      <c r="M51" s="6" t="s">
        <v>601</v>
      </c>
      <c r="N51" s="6" t="s">
        <v>57</v>
      </c>
      <c r="O51" s="6" t="s">
        <v>189</v>
      </c>
      <c r="P51" s="6" t="str">
        <f>VLOOKUP(Innings_by_innings_list[[#This Row],[Ground]],'Home Away List'!$A$2:$B$50,2,FALSE)</f>
        <v>Away</v>
      </c>
      <c r="Q51" s="7">
        <v>40528</v>
      </c>
      <c r="R51" s="8" cm="1">
        <f t="array" aca="1" ref="R51" ca="1">IF(CELL("format",Q51)="D1",TEXT(Q51,"dd/mm/yyyy"),Q51)</f>
        <v>40528</v>
      </c>
      <c r="S51" s="6" t="s">
        <v>190</v>
      </c>
    </row>
    <row r="52" spans="1:19" x14ac:dyDescent="0.3">
      <c r="A52" s="6">
        <v>9</v>
      </c>
      <c r="B52" s="6">
        <v>0</v>
      </c>
      <c r="C52" s="6">
        <f>(Innings_by_innings_list[[#This Row],[Overs]]*6)+Innings_by_innings_list[[#This Row],[Balls]]</f>
        <v>54</v>
      </c>
      <c r="D52" s="6" t="s">
        <v>10</v>
      </c>
      <c r="E52" s="6" t="s">
        <v>97</v>
      </c>
      <c r="F52" s="6">
        <f>INT(Innings_by_innings_list[[#This Row],[Runs]])</f>
        <v>42</v>
      </c>
      <c r="G52" s="6" t="s">
        <v>12</v>
      </c>
      <c r="H52" s="6">
        <f>INT(Innings_by_innings_list[[#This Row],[Wkts]])</f>
        <v>1</v>
      </c>
      <c r="I52" s="6" t="s">
        <v>191</v>
      </c>
      <c r="J52" s="6">
        <f>_xlfn.NUMBERVALUE(Innings_by_innings_list[[#This Row],[Econ]],".")</f>
        <v>4.66</v>
      </c>
      <c r="K52" s="6" t="s">
        <v>23</v>
      </c>
      <c r="L52" s="4">
        <v>2</v>
      </c>
      <c r="M52" s="6" t="s">
        <v>601</v>
      </c>
      <c r="N52" s="6" t="s">
        <v>57</v>
      </c>
      <c r="O52" s="6" t="s">
        <v>192</v>
      </c>
      <c r="P52" s="6" t="str">
        <f>VLOOKUP(Innings_by_innings_list[[#This Row],[Ground]],'Home Away List'!$A$2:$B$50,2,FALSE)</f>
        <v>Away</v>
      </c>
      <c r="Q52" s="7">
        <v>40538</v>
      </c>
      <c r="R52" s="8" cm="1">
        <f t="array" aca="1" ref="R52" ca="1">IF(CELL("format",Q52)="D1",TEXT(Q52,"dd/mm/yyyy"),Q52)</f>
        <v>40538</v>
      </c>
      <c r="S52" s="6" t="s">
        <v>193</v>
      </c>
    </row>
    <row r="53" spans="1:19" x14ac:dyDescent="0.3">
      <c r="A53" s="6">
        <v>11</v>
      </c>
      <c r="B53" s="6">
        <v>3</v>
      </c>
      <c r="C53" s="6">
        <f>(Innings_by_innings_list[[#This Row],[Overs]]*6)+Innings_by_innings_list[[#This Row],[Balls]]</f>
        <v>69</v>
      </c>
      <c r="D53" s="6" t="s">
        <v>21</v>
      </c>
      <c r="E53" s="6" t="s">
        <v>70</v>
      </c>
      <c r="F53" s="6">
        <f>INT(Innings_by_innings_list[[#This Row],[Runs]])</f>
        <v>36</v>
      </c>
      <c r="G53" s="6" t="s">
        <v>12</v>
      </c>
      <c r="H53" s="6">
        <f>INT(Innings_by_innings_list[[#This Row],[Wkts]])</f>
        <v>1</v>
      </c>
      <c r="I53" s="6" t="s">
        <v>175</v>
      </c>
      <c r="J53" s="6">
        <f>_xlfn.NUMBERVALUE(Innings_by_innings_list[[#This Row],[Econ]],".")</f>
        <v>3.13</v>
      </c>
      <c r="K53" s="6" t="s">
        <v>10</v>
      </c>
      <c r="L53" s="4">
        <v>4</v>
      </c>
      <c r="M53" s="6" t="s">
        <v>601</v>
      </c>
      <c r="N53" s="6" t="s">
        <v>57</v>
      </c>
      <c r="O53" s="6" t="s">
        <v>192</v>
      </c>
      <c r="P53" s="6" t="str">
        <f>VLOOKUP(Innings_by_innings_list[[#This Row],[Ground]],'Home Away List'!$A$2:$B$50,2,FALSE)</f>
        <v>Away</v>
      </c>
      <c r="Q53" s="7">
        <v>40538</v>
      </c>
      <c r="R53" s="8" cm="1">
        <f t="array" aca="1" ref="R53" ca="1">IF(CELL("format",Q53)="D1",TEXT(Q53,"dd/mm/yyyy"),Q53)</f>
        <v>40538</v>
      </c>
      <c r="S53" s="6" t="s">
        <v>193</v>
      </c>
    </row>
    <row r="54" spans="1:19" x14ac:dyDescent="0.3">
      <c r="A54" s="6">
        <v>27</v>
      </c>
      <c r="B54" s="6">
        <v>0</v>
      </c>
      <c r="C54" s="6">
        <f>(Innings_by_innings_list[[#This Row],[Overs]]*6)+Innings_by_innings_list[[#This Row],[Balls]]</f>
        <v>162</v>
      </c>
      <c r="D54" s="6" t="s">
        <v>49</v>
      </c>
      <c r="E54" s="6" t="s">
        <v>86</v>
      </c>
      <c r="F54" s="6">
        <f>INT(Innings_by_innings_list[[#This Row],[Runs]])</f>
        <v>77</v>
      </c>
      <c r="G54" s="6" t="s">
        <v>10</v>
      </c>
      <c r="H54" s="6">
        <f>INT(Innings_by_innings_list[[#This Row],[Wkts]])</f>
        <v>2</v>
      </c>
      <c r="I54" s="6" t="s">
        <v>90</v>
      </c>
      <c r="J54" s="6">
        <f>_xlfn.NUMBERVALUE(Innings_by_innings_list[[#This Row],[Econ]],".")</f>
        <v>2.85</v>
      </c>
      <c r="K54" s="6" t="s">
        <v>23</v>
      </c>
      <c r="L54" s="4">
        <v>1</v>
      </c>
      <c r="M54" s="6" t="s">
        <v>601</v>
      </c>
      <c r="N54" s="6" t="s">
        <v>57</v>
      </c>
      <c r="O54" s="6" t="s">
        <v>194</v>
      </c>
      <c r="P54" s="6" t="str">
        <f>VLOOKUP(Innings_by_innings_list[[#This Row],[Ground]],'Home Away List'!$A$2:$B$50,2,FALSE)</f>
        <v>Away</v>
      </c>
      <c r="Q54" s="7">
        <v>40545</v>
      </c>
      <c r="R54" s="8" cm="1">
        <f t="array" aca="1" ref="R54" ca="1">IF(CELL("format",Q54)="D1",TEXT(Q54,"dd/mm/yyyy"),Q54)</f>
        <v>40545</v>
      </c>
      <c r="S54" s="6" t="s">
        <v>195</v>
      </c>
    </row>
    <row r="55" spans="1:19" x14ac:dyDescent="0.3">
      <c r="A55" s="6">
        <v>18</v>
      </c>
      <c r="B55" s="6">
        <v>0</v>
      </c>
      <c r="C55" s="6">
        <f>(Innings_by_innings_list[[#This Row],[Overs]]*6)+Innings_by_innings_list[[#This Row],[Balls]]</f>
        <v>108</v>
      </c>
      <c r="D55" s="6" t="s">
        <v>12</v>
      </c>
      <c r="E55" s="6" t="s">
        <v>130</v>
      </c>
      <c r="F55" s="6">
        <f>INT(Innings_by_innings_list[[#This Row],[Runs]])</f>
        <v>62</v>
      </c>
      <c r="G55" s="6" t="s">
        <v>12</v>
      </c>
      <c r="H55" s="6">
        <f>INT(Innings_by_innings_list[[#This Row],[Wkts]])</f>
        <v>1</v>
      </c>
      <c r="I55" s="6" t="s">
        <v>110</v>
      </c>
      <c r="J55" s="6">
        <f>_xlfn.NUMBERVALUE(Innings_by_innings_list[[#This Row],[Econ]],".")</f>
        <v>3.44</v>
      </c>
      <c r="K55" s="6" t="s">
        <v>23</v>
      </c>
      <c r="L55" s="4">
        <v>3</v>
      </c>
      <c r="M55" s="6" t="s">
        <v>601</v>
      </c>
      <c r="N55" s="6" t="s">
        <v>57</v>
      </c>
      <c r="O55" s="6" t="s">
        <v>194</v>
      </c>
      <c r="P55" s="6" t="str">
        <f>VLOOKUP(Innings_by_innings_list[[#This Row],[Ground]],'Home Away List'!$A$2:$B$50,2,FALSE)</f>
        <v>Away</v>
      </c>
      <c r="Q55" s="7">
        <v>40545</v>
      </c>
      <c r="R55" s="8" cm="1">
        <f t="array" aca="1" ref="R55" ca="1">IF(CELL("format",Q55)="D1",TEXT(Q55,"dd/mm/yyyy"),Q55)</f>
        <v>40545</v>
      </c>
      <c r="S55" s="6" t="s">
        <v>195</v>
      </c>
    </row>
    <row r="56" spans="1:19" x14ac:dyDescent="0.3">
      <c r="A56" s="6">
        <v>17</v>
      </c>
      <c r="B56" s="6">
        <v>0</v>
      </c>
      <c r="C56" s="6">
        <f>(Innings_by_innings_list[[#This Row],[Overs]]*6)+Innings_by_innings_list[[#This Row],[Balls]]</f>
        <v>102</v>
      </c>
      <c r="D56" s="6" t="s">
        <v>49</v>
      </c>
      <c r="E56" s="6" t="s">
        <v>196</v>
      </c>
      <c r="F56" s="6">
        <f>INT(Innings_by_innings_list[[#This Row],[Runs]])</f>
        <v>29</v>
      </c>
      <c r="G56" s="6" t="s">
        <v>23</v>
      </c>
      <c r="H56" s="6">
        <f>INT(Innings_by_innings_list[[#This Row],[Wkts]])</f>
        <v>3</v>
      </c>
      <c r="I56" s="6" t="s">
        <v>197</v>
      </c>
      <c r="J56" s="6">
        <f>_xlfn.NUMBERVALUE(Innings_by_innings_list[[#This Row],[Econ]],".")</f>
        <v>1.7</v>
      </c>
      <c r="K56" s="6" t="s">
        <v>10</v>
      </c>
      <c r="L56" s="4">
        <v>2</v>
      </c>
      <c r="M56" s="6" t="s">
        <v>601</v>
      </c>
      <c r="N56" s="6" t="s">
        <v>198</v>
      </c>
      <c r="O56" s="6" t="s">
        <v>199</v>
      </c>
      <c r="P56" s="6" t="str">
        <f>VLOOKUP(Innings_by_innings_list[[#This Row],[Ground]],'Home Away List'!$A$2:$B$50,2,FALSE)</f>
        <v>Away</v>
      </c>
      <c r="Q56" s="7">
        <v>40714</v>
      </c>
      <c r="R56" s="8" cm="1">
        <f t="array" aca="1" ref="R56" ca="1">IF(CELL("format",Q56)="D1",TEXT(Q56,"dd/mm/yyyy"),Q56)</f>
        <v>40714</v>
      </c>
      <c r="S56" s="6" t="s">
        <v>200</v>
      </c>
    </row>
    <row r="57" spans="1:19" x14ac:dyDescent="0.3">
      <c r="A57" s="6">
        <v>17</v>
      </c>
      <c r="B57" s="6">
        <v>0</v>
      </c>
      <c r="C57" s="6">
        <f>(Innings_by_innings_list[[#This Row],[Overs]]*6)+Innings_by_innings_list[[#This Row],[Balls]]</f>
        <v>102</v>
      </c>
      <c r="D57" s="6" t="s">
        <v>23</v>
      </c>
      <c r="E57" s="6" t="s">
        <v>201</v>
      </c>
      <c r="F57" s="6">
        <f>INT(Innings_by_innings_list[[#This Row],[Runs]])</f>
        <v>81</v>
      </c>
      <c r="G57" s="6" t="s">
        <v>23</v>
      </c>
      <c r="H57" s="6">
        <f>INT(Innings_by_innings_list[[#This Row],[Wkts]])</f>
        <v>3</v>
      </c>
      <c r="I57" s="6" t="s">
        <v>202</v>
      </c>
      <c r="J57" s="6">
        <f>_xlfn.NUMBERVALUE(Innings_by_innings_list[[#This Row],[Econ]],".")</f>
        <v>4.76</v>
      </c>
      <c r="K57" s="6" t="s">
        <v>10</v>
      </c>
      <c r="L57" s="4">
        <v>4</v>
      </c>
      <c r="M57" s="6" t="s">
        <v>601</v>
      </c>
      <c r="N57" s="6" t="s">
        <v>198</v>
      </c>
      <c r="O57" s="6" t="s">
        <v>199</v>
      </c>
      <c r="P57" s="6" t="str">
        <f>VLOOKUP(Innings_by_innings_list[[#This Row],[Ground]],'Home Away List'!$A$2:$B$50,2,FALSE)</f>
        <v>Away</v>
      </c>
      <c r="Q57" s="7">
        <v>40714</v>
      </c>
      <c r="R57" s="8" cm="1">
        <f t="array" aca="1" ref="R57" ca="1">IF(CELL("format",Q57)="D1",TEXT(Q57,"dd/mm/yyyy"),Q57)</f>
        <v>40714</v>
      </c>
      <c r="S57" s="6" t="s">
        <v>200</v>
      </c>
    </row>
    <row r="58" spans="1:19" x14ac:dyDescent="0.3">
      <c r="A58" s="6">
        <v>21</v>
      </c>
      <c r="B58" s="6">
        <v>5</v>
      </c>
      <c r="C58" s="6">
        <f>(Innings_by_innings_list[[#This Row],[Overs]]*6)+Innings_by_innings_list[[#This Row],[Balls]]</f>
        <v>131</v>
      </c>
      <c r="D58" s="6" t="s">
        <v>85</v>
      </c>
      <c r="E58" s="6" t="s">
        <v>55</v>
      </c>
      <c r="F58" s="6">
        <f>INT(Innings_by_innings_list[[#This Row],[Runs]])</f>
        <v>55</v>
      </c>
      <c r="G58" s="6" t="s">
        <v>49</v>
      </c>
      <c r="H58" s="6">
        <f>INT(Innings_by_innings_list[[#This Row],[Wkts]])</f>
        <v>6</v>
      </c>
      <c r="I58" s="6" t="s">
        <v>204</v>
      </c>
      <c r="J58" s="6">
        <f>_xlfn.NUMBERVALUE(Innings_by_innings_list[[#This Row],[Econ]],".")</f>
        <v>2.5099999999999998</v>
      </c>
      <c r="K58" s="6" t="s">
        <v>10</v>
      </c>
      <c r="L58" s="4">
        <v>2</v>
      </c>
      <c r="M58" s="6" t="s">
        <v>601</v>
      </c>
      <c r="N58" s="6" t="s">
        <v>198</v>
      </c>
      <c r="O58" s="6" t="s">
        <v>205</v>
      </c>
      <c r="P58" s="6" t="str">
        <f>VLOOKUP(Innings_by_innings_list[[#This Row],[Ground]],'Home Away List'!$A$2:$B$50,2,FALSE)</f>
        <v>Away</v>
      </c>
      <c r="Q58" s="7">
        <v>40722</v>
      </c>
      <c r="R58" s="8" cm="1">
        <f t="array" aca="1" ref="R58" ca="1">IF(CELL("format",Q58)="D1",TEXT(Q58,"dd/mm/yyyy"),Q58)</f>
        <v>40722</v>
      </c>
      <c r="S58" s="6" t="s">
        <v>206</v>
      </c>
    </row>
    <row r="59" spans="1:19" x14ac:dyDescent="0.3">
      <c r="A59" s="6">
        <v>19</v>
      </c>
      <c r="B59" s="6">
        <v>3</v>
      </c>
      <c r="C59" s="6">
        <f>(Innings_by_innings_list[[#This Row],[Overs]]*6)+Innings_by_innings_list[[#This Row],[Balls]]</f>
        <v>117</v>
      </c>
      <c r="D59" s="6" t="s">
        <v>15</v>
      </c>
      <c r="E59" s="6" t="s">
        <v>207</v>
      </c>
      <c r="F59" s="6">
        <f>INT(Innings_by_innings_list[[#This Row],[Runs]])</f>
        <v>53</v>
      </c>
      <c r="G59" s="6" t="s">
        <v>15</v>
      </c>
      <c r="H59" s="6">
        <f>INT(Innings_by_innings_list[[#This Row],[Wkts]])</f>
        <v>4</v>
      </c>
      <c r="I59" s="6" t="s">
        <v>14</v>
      </c>
      <c r="J59" s="6">
        <f>_xlfn.NUMBERVALUE(Innings_by_innings_list[[#This Row],[Econ]],".")</f>
        <v>2.71</v>
      </c>
      <c r="K59" s="6" t="s">
        <v>10</v>
      </c>
      <c r="L59" s="4">
        <v>4</v>
      </c>
      <c r="M59" s="6" t="s">
        <v>601</v>
      </c>
      <c r="N59" s="6" t="s">
        <v>198</v>
      </c>
      <c r="O59" s="6" t="s">
        <v>205</v>
      </c>
      <c r="P59" s="6" t="str">
        <f>VLOOKUP(Innings_by_innings_list[[#This Row],[Ground]],'Home Away List'!$A$2:$B$50,2,FALSE)</f>
        <v>Away</v>
      </c>
      <c r="Q59" s="7">
        <v>40722</v>
      </c>
      <c r="R59" s="8" cm="1">
        <f t="array" aca="1" ref="R59" ca="1">IF(CELL("format",Q59)="D1",TEXT(Q59,"dd/mm/yyyy"),Q59)</f>
        <v>40722</v>
      </c>
      <c r="S59" s="6" t="s">
        <v>206</v>
      </c>
    </row>
    <row r="60" spans="1:19" x14ac:dyDescent="0.3">
      <c r="A60" s="6">
        <v>21</v>
      </c>
      <c r="B60" s="6">
        <v>3</v>
      </c>
      <c r="C60" s="6">
        <f>(Innings_by_innings_list[[#This Row],[Overs]]*6)+Innings_by_innings_list[[#This Row],[Balls]]</f>
        <v>129</v>
      </c>
      <c r="D60" s="6" t="s">
        <v>15</v>
      </c>
      <c r="E60" s="6" t="s">
        <v>86</v>
      </c>
      <c r="F60" s="6">
        <f>INT(Innings_by_innings_list[[#This Row],[Runs]])</f>
        <v>77</v>
      </c>
      <c r="G60" s="6" t="s">
        <v>26</v>
      </c>
      <c r="H60" s="6">
        <f>INT(Innings_by_innings_list[[#This Row],[Wkts]])</f>
        <v>5</v>
      </c>
      <c r="I60" s="6" t="s">
        <v>208</v>
      </c>
      <c r="J60" s="6">
        <f>_xlfn.NUMBERVALUE(Innings_by_innings_list[[#This Row],[Econ]],".")</f>
        <v>3.58</v>
      </c>
      <c r="K60" s="6" t="s">
        <v>10</v>
      </c>
      <c r="L60" s="4">
        <v>1</v>
      </c>
      <c r="M60" s="6" t="s">
        <v>601</v>
      </c>
      <c r="N60" s="6" t="s">
        <v>198</v>
      </c>
      <c r="O60" s="6" t="s">
        <v>209</v>
      </c>
      <c r="P60" s="6" t="str">
        <f>VLOOKUP(Innings_by_innings_list[[#This Row],[Ground]],'Home Away List'!$A$2:$B$50,2,FALSE)</f>
        <v>Away</v>
      </c>
      <c r="Q60" s="7">
        <v>40730</v>
      </c>
      <c r="R60" s="8" cm="1">
        <f t="array" aca="1" ref="R60" ca="1">IF(CELL("format",Q60)="D1",TEXT(Q60,"dd/mm/yyyy"),Q60)</f>
        <v>40730</v>
      </c>
      <c r="S60" s="6" t="s">
        <v>210</v>
      </c>
    </row>
    <row r="61" spans="1:19" x14ac:dyDescent="0.3">
      <c r="A61" s="6">
        <v>27</v>
      </c>
      <c r="B61" s="6">
        <v>0</v>
      </c>
      <c r="C61" s="6">
        <f>(Innings_by_innings_list[[#This Row],[Overs]]*6)+Innings_by_innings_list[[#This Row],[Balls]]</f>
        <v>162</v>
      </c>
      <c r="D61" s="6" t="s">
        <v>26</v>
      </c>
      <c r="E61" s="6" t="s">
        <v>211</v>
      </c>
      <c r="F61" s="6">
        <f>INT(Innings_by_innings_list[[#This Row],[Runs]])</f>
        <v>76</v>
      </c>
      <c r="G61" s="6" t="s">
        <v>12</v>
      </c>
      <c r="H61" s="6">
        <f>INT(Innings_by_innings_list[[#This Row],[Wkts]])</f>
        <v>1</v>
      </c>
      <c r="I61" s="6" t="s">
        <v>131</v>
      </c>
      <c r="J61" s="6">
        <f>_xlfn.NUMBERVALUE(Innings_by_innings_list[[#This Row],[Econ]],".")</f>
        <v>2.81</v>
      </c>
      <c r="K61" s="6" t="s">
        <v>10</v>
      </c>
      <c r="L61" s="4">
        <v>3</v>
      </c>
      <c r="M61" s="6" t="s">
        <v>601</v>
      </c>
      <c r="N61" s="6" t="s">
        <v>198</v>
      </c>
      <c r="O61" s="6" t="s">
        <v>209</v>
      </c>
      <c r="P61" s="6" t="str">
        <f>VLOOKUP(Innings_by_innings_list[[#This Row],[Ground]],'Home Away List'!$A$2:$B$50,2,FALSE)</f>
        <v>Away</v>
      </c>
      <c r="Q61" s="7">
        <v>40730</v>
      </c>
      <c r="R61" s="8" cm="1">
        <f t="array" aca="1" ref="R61" ca="1">IF(CELL("format",Q61)="D1",TEXT(Q61,"dd/mm/yyyy"),Q61)</f>
        <v>40730</v>
      </c>
      <c r="S61" s="6" t="s">
        <v>210</v>
      </c>
    </row>
    <row r="62" spans="1:19" x14ac:dyDescent="0.3">
      <c r="A62" s="6">
        <v>32</v>
      </c>
      <c r="B62" s="6">
        <v>0</v>
      </c>
      <c r="C62" s="6">
        <f>(Innings_by_innings_list[[#This Row],[Overs]]*6)+Innings_by_innings_list[[#This Row],[Balls]]</f>
        <v>192</v>
      </c>
      <c r="D62" s="6" t="s">
        <v>26</v>
      </c>
      <c r="E62" s="6" t="s">
        <v>212</v>
      </c>
      <c r="F62" s="6">
        <f>INT(Innings_by_innings_list[[#This Row],[Runs]])</f>
        <v>128</v>
      </c>
      <c r="G62" s="6" t="s">
        <v>21</v>
      </c>
      <c r="H62" s="6">
        <f>INT(Innings_by_innings_list[[#This Row],[Wkts]])</f>
        <v>0</v>
      </c>
      <c r="I62" s="6" t="s">
        <v>213</v>
      </c>
      <c r="J62" s="6">
        <f>_xlfn.NUMBERVALUE(Innings_by_innings_list[[#This Row],[Econ]],".")</f>
        <v>4</v>
      </c>
      <c r="K62" s="6" t="s">
        <v>23</v>
      </c>
      <c r="L62" s="4">
        <v>1</v>
      </c>
      <c r="M62" s="6" t="s">
        <v>601</v>
      </c>
      <c r="N62" s="6" t="s">
        <v>114</v>
      </c>
      <c r="O62" s="6" t="s">
        <v>214</v>
      </c>
      <c r="P62" s="6" t="str">
        <f>VLOOKUP(Innings_by_innings_list[[#This Row],[Ground]],'Home Away List'!$A$2:$B$50,2,FALSE)</f>
        <v>Away</v>
      </c>
      <c r="Q62" s="7">
        <v>40745</v>
      </c>
      <c r="R62" s="8" cm="1">
        <f t="array" aca="1" ref="R62" ca="1">IF(CELL("format",Q62)="D1",TEXT(Q62,"dd/mm/yyyy"),Q62)</f>
        <v>40745</v>
      </c>
      <c r="S62" s="6" t="s">
        <v>215</v>
      </c>
    </row>
    <row r="63" spans="1:19" x14ac:dyDescent="0.3">
      <c r="A63" s="6">
        <v>22</v>
      </c>
      <c r="B63" s="6">
        <v>0</v>
      </c>
      <c r="C63" s="6">
        <f>(Innings_by_innings_list[[#This Row],[Overs]]*6)+Innings_by_innings_list[[#This Row],[Balls]]</f>
        <v>132</v>
      </c>
      <c r="D63" s="6" t="s">
        <v>49</v>
      </c>
      <c r="E63" s="6" t="s">
        <v>40</v>
      </c>
      <c r="F63" s="6">
        <f>INT(Innings_by_innings_list[[#This Row],[Runs]])</f>
        <v>59</v>
      </c>
      <c r="G63" s="6" t="s">
        <v>15</v>
      </c>
      <c r="H63" s="6">
        <f>INT(Innings_by_innings_list[[#This Row],[Wkts]])</f>
        <v>4</v>
      </c>
      <c r="I63" s="6" t="s">
        <v>216</v>
      </c>
      <c r="J63" s="6">
        <f>_xlfn.NUMBERVALUE(Innings_by_innings_list[[#This Row],[Econ]],".")</f>
        <v>2.68</v>
      </c>
      <c r="K63" s="6" t="s">
        <v>10</v>
      </c>
      <c r="L63" s="4">
        <v>3</v>
      </c>
      <c r="M63" s="6" t="s">
        <v>601</v>
      </c>
      <c r="N63" s="6" t="s">
        <v>114</v>
      </c>
      <c r="O63" s="6" t="s">
        <v>214</v>
      </c>
      <c r="P63" s="6" t="str">
        <f>VLOOKUP(Innings_by_innings_list[[#This Row],[Ground]],'Home Away List'!$A$2:$B$50,2,FALSE)</f>
        <v>Away</v>
      </c>
      <c r="Q63" s="7">
        <v>40745</v>
      </c>
      <c r="R63" s="8" cm="1">
        <f t="array" aca="1" ref="R63" ca="1">IF(CELL("format",Q63)="D1",TEXT(Q63,"dd/mm/yyyy"),Q63)</f>
        <v>40745</v>
      </c>
      <c r="S63" s="6" t="s">
        <v>215</v>
      </c>
    </row>
    <row r="64" spans="1:19" x14ac:dyDescent="0.3">
      <c r="A64" s="6">
        <v>22</v>
      </c>
      <c r="B64" s="6">
        <v>0</v>
      </c>
      <c r="C64" s="6">
        <f>(Innings_by_innings_list[[#This Row],[Overs]]*6)+Innings_by_innings_list[[#This Row],[Balls]]</f>
        <v>132</v>
      </c>
      <c r="D64" s="6" t="s">
        <v>15</v>
      </c>
      <c r="E64" s="6" t="s">
        <v>152</v>
      </c>
      <c r="F64" s="6">
        <f>INT(Innings_by_innings_list[[#This Row],[Runs]])</f>
        <v>66</v>
      </c>
      <c r="G64" s="6" t="s">
        <v>23</v>
      </c>
      <c r="H64" s="6">
        <f>INT(Innings_by_innings_list[[#This Row],[Wkts]])</f>
        <v>3</v>
      </c>
      <c r="I64" s="6" t="s">
        <v>217</v>
      </c>
      <c r="J64" s="6">
        <f>_xlfn.NUMBERVALUE(Innings_by_innings_list[[#This Row],[Econ]],".")</f>
        <v>3</v>
      </c>
      <c r="K64" s="6" t="s">
        <v>10</v>
      </c>
      <c r="L64" s="4">
        <v>1</v>
      </c>
      <c r="M64" s="6" t="s">
        <v>601</v>
      </c>
      <c r="N64" s="6" t="s">
        <v>114</v>
      </c>
      <c r="O64" s="6" t="s">
        <v>218</v>
      </c>
      <c r="P64" s="6" t="str">
        <f>VLOOKUP(Innings_by_innings_list[[#This Row],[Ground]],'Home Away List'!$A$2:$B$50,2,FALSE)</f>
        <v>Away</v>
      </c>
      <c r="Q64" s="7">
        <v>40753</v>
      </c>
      <c r="R64" s="8" cm="1">
        <f t="array" aca="1" ref="R64" ca="1">IF(CELL("format",Q64)="D1",TEXT(Q64,"dd/mm/yyyy"),Q64)</f>
        <v>40753</v>
      </c>
      <c r="S64" s="6" t="s">
        <v>219</v>
      </c>
    </row>
    <row r="65" spans="1:19" x14ac:dyDescent="0.3">
      <c r="A65" s="6">
        <v>29</v>
      </c>
      <c r="B65" s="6">
        <v>2</v>
      </c>
      <c r="C65" s="6">
        <f>(Innings_by_innings_list[[#This Row],[Overs]]*6)+Innings_by_innings_list[[#This Row],[Balls]]</f>
        <v>176</v>
      </c>
      <c r="D65" s="6" t="s">
        <v>15</v>
      </c>
      <c r="E65" s="6" t="s">
        <v>220</v>
      </c>
      <c r="F65" s="6">
        <f>INT(Innings_by_innings_list[[#This Row],[Runs]])</f>
        <v>131</v>
      </c>
      <c r="G65" s="6" t="s">
        <v>10</v>
      </c>
      <c r="H65" s="6">
        <f>INT(Innings_by_innings_list[[#This Row],[Wkts]])</f>
        <v>2</v>
      </c>
      <c r="I65" s="6" t="s">
        <v>221</v>
      </c>
      <c r="J65" s="6">
        <f>_xlfn.NUMBERVALUE(Innings_by_innings_list[[#This Row],[Econ]],".")</f>
        <v>4.46</v>
      </c>
      <c r="K65" s="6" t="s">
        <v>10</v>
      </c>
      <c r="L65" s="4">
        <v>3</v>
      </c>
      <c r="M65" s="6" t="s">
        <v>601</v>
      </c>
      <c r="N65" s="6" t="s">
        <v>114</v>
      </c>
      <c r="O65" s="6" t="s">
        <v>218</v>
      </c>
      <c r="P65" s="6" t="str">
        <f>VLOOKUP(Innings_by_innings_list[[#This Row],[Ground]],'Home Away List'!$A$2:$B$50,2,FALSE)</f>
        <v>Away</v>
      </c>
      <c r="Q65" s="7">
        <v>40753</v>
      </c>
      <c r="R65" s="8" cm="1">
        <f t="array" aca="1" ref="R65" ca="1">IF(CELL("format",Q65)="D1",TEXT(Q65,"dd/mm/yyyy"),Q65)</f>
        <v>40753</v>
      </c>
      <c r="S65" s="6" t="s">
        <v>219</v>
      </c>
    </row>
    <row r="66" spans="1:19" x14ac:dyDescent="0.3">
      <c r="A66" s="6">
        <v>37</v>
      </c>
      <c r="B66" s="6">
        <v>1</v>
      </c>
      <c r="C66" s="6">
        <f>(Innings_by_innings_list[[#This Row],[Overs]]*6)+Innings_by_innings_list[[#This Row],[Balls]]</f>
        <v>223</v>
      </c>
      <c r="D66" s="6" t="s">
        <v>85</v>
      </c>
      <c r="E66" s="6" t="s">
        <v>222</v>
      </c>
      <c r="F66" s="6">
        <f>INT(Innings_by_innings_list[[#This Row],[Runs]])</f>
        <v>159</v>
      </c>
      <c r="G66" s="6" t="s">
        <v>12</v>
      </c>
      <c r="H66" s="6">
        <f>INT(Innings_by_innings_list[[#This Row],[Wkts]])</f>
        <v>1</v>
      </c>
      <c r="I66" s="6" t="s">
        <v>223</v>
      </c>
      <c r="J66" s="6">
        <f>_xlfn.NUMBERVALUE(Innings_by_innings_list[[#This Row],[Econ]],".")</f>
        <v>4.2699999999999996</v>
      </c>
      <c r="K66" s="6" t="s">
        <v>23</v>
      </c>
      <c r="L66" s="4">
        <v>2</v>
      </c>
      <c r="M66" s="6" t="s">
        <v>601</v>
      </c>
      <c r="N66" s="6" t="s">
        <v>114</v>
      </c>
      <c r="O66" s="6" t="s">
        <v>224</v>
      </c>
      <c r="P66" s="6" t="str">
        <f>VLOOKUP(Innings_by_innings_list[[#This Row],[Ground]],'Home Away List'!$A$2:$B$50,2,FALSE)</f>
        <v>Away</v>
      </c>
      <c r="Q66" s="7">
        <v>40765</v>
      </c>
      <c r="R66" s="8" cm="1">
        <f t="array" aca="1" ref="R66" ca="1">IF(CELL("format",Q66)="D1",TEXT(Q66,"dd/mm/yyyy"),Q66)</f>
        <v>40765</v>
      </c>
      <c r="S66" s="6" t="s">
        <v>225</v>
      </c>
    </row>
    <row r="67" spans="1:19" x14ac:dyDescent="0.3">
      <c r="A67" s="6">
        <v>31</v>
      </c>
      <c r="B67" s="6">
        <v>0</v>
      </c>
      <c r="C67" s="6">
        <f>(Innings_by_innings_list[[#This Row],[Overs]]*6)+Innings_by_innings_list[[#This Row],[Balls]]</f>
        <v>186</v>
      </c>
      <c r="D67" s="6" t="s">
        <v>85</v>
      </c>
      <c r="E67" s="6" t="s">
        <v>226</v>
      </c>
      <c r="F67" s="6">
        <f>INT(Innings_by_innings_list[[#This Row],[Runs]])</f>
        <v>97</v>
      </c>
      <c r="G67" s="6" t="s">
        <v>12</v>
      </c>
      <c r="H67" s="6">
        <f>INT(Innings_by_innings_list[[#This Row],[Wkts]])</f>
        <v>1</v>
      </c>
      <c r="I67" s="6" t="s">
        <v>227</v>
      </c>
      <c r="J67" s="6">
        <f>_xlfn.NUMBERVALUE(Innings_by_innings_list[[#This Row],[Econ]],".")</f>
        <v>3.12</v>
      </c>
      <c r="K67" s="6" t="s">
        <v>10</v>
      </c>
      <c r="L67" s="4">
        <v>1</v>
      </c>
      <c r="M67" s="6" t="s">
        <v>601</v>
      </c>
      <c r="N67" s="6" t="s">
        <v>114</v>
      </c>
      <c r="O67" s="6" t="s">
        <v>228</v>
      </c>
      <c r="P67" s="6" t="str">
        <f>VLOOKUP(Innings_by_innings_list[[#This Row],[Ground]],'Home Away List'!$A$2:$B$50,2,FALSE)</f>
        <v>Away</v>
      </c>
      <c r="Q67" s="7">
        <v>40773</v>
      </c>
      <c r="R67" s="8" cm="1">
        <f t="array" aca="1" ref="R67" ca="1">IF(CELL("format",Q67)="D1",TEXT(Q67,"dd/mm/yyyy"),Q67)</f>
        <v>40773</v>
      </c>
      <c r="S67" s="6" t="s">
        <v>229</v>
      </c>
    </row>
    <row r="68" spans="1:19" x14ac:dyDescent="0.3">
      <c r="A68" s="6">
        <v>25</v>
      </c>
      <c r="B68" s="6">
        <v>0</v>
      </c>
      <c r="C68" s="6">
        <f>(Innings_by_innings_list[[#This Row],[Overs]]*6)+Innings_by_innings_list[[#This Row],[Balls]]</f>
        <v>150</v>
      </c>
      <c r="D68" s="6" t="s">
        <v>26</v>
      </c>
      <c r="E68" s="6" t="s">
        <v>230</v>
      </c>
      <c r="F68" s="6">
        <f>INT(Innings_by_innings_list[[#This Row],[Runs]])</f>
        <v>80</v>
      </c>
      <c r="G68" s="6" t="s">
        <v>12</v>
      </c>
      <c r="H68" s="6">
        <f>INT(Innings_by_innings_list[[#This Row],[Wkts]])</f>
        <v>1</v>
      </c>
      <c r="I68" s="6" t="s">
        <v>150</v>
      </c>
      <c r="J68" s="6">
        <f>_xlfn.NUMBERVALUE(Innings_by_innings_list[[#This Row],[Econ]],".")</f>
        <v>3.2</v>
      </c>
      <c r="K68" s="6" t="s">
        <v>12</v>
      </c>
      <c r="L68" s="4">
        <v>1</v>
      </c>
      <c r="M68" s="6" t="s">
        <v>601</v>
      </c>
      <c r="N68" s="6" t="s">
        <v>198</v>
      </c>
      <c r="O68" s="6" t="s">
        <v>101</v>
      </c>
      <c r="P68" s="6" t="str">
        <f>VLOOKUP(Innings_by_innings_list[[#This Row],[Ground]],'Home Away List'!$A$2:$B$50,2,FALSE)</f>
        <v>Home</v>
      </c>
      <c r="Q68" s="7">
        <v>40853</v>
      </c>
      <c r="R68" s="8" cm="1">
        <f t="array" aca="1" ref="R68" ca="1">IF(CELL("format",Q68)="D1",TEXT(Q68,"dd/mm/yyyy"),Q68)</f>
        <v>40853</v>
      </c>
      <c r="S68" s="6" t="s">
        <v>231</v>
      </c>
    </row>
    <row r="69" spans="1:19" x14ac:dyDescent="0.3">
      <c r="A69" s="6">
        <v>14</v>
      </c>
      <c r="B69" s="6">
        <v>0</v>
      </c>
      <c r="C69" s="6">
        <f>(Innings_by_innings_list[[#This Row],[Overs]]*6)+Innings_by_innings_list[[#This Row],[Balls]]</f>
        <v>84</v>
      </c>
      <c r="D69" s="6" t="s">
        <v>10</v>
      </c>
      <c r="E69" s="6" t="s">
        <v>232</v>
      </c>
      <c r="F69" s="6">
        <f>INT(Innings_by_innings_list[[#This Row],[Runs]])</f>
        <v>49</v>
      </c>
      <c r="G69" s="6" t="s">
        <v>12</v>
      </c>
      <c r="H69" s="6">
        <f>INT(Innings_by_innings_list[[#This Row],[Wkts]])</f>
        <v>1</v>
      </c>
      <c r="I69" s="6" t="s">
        <v>233</v>
      </c>
      <c r="J69" s="6">
        <f>_xlfn.NUMBERVALUE(Innings_by_innings_list[[#This Row],[Econ]],".")</f>
        <v>3.5</v>
      </c>
      <c r="K69" s="6" t="s">
        <v>15</v>
      </c>
      <c r="L69" s="4">
        <v>3</v>
      </c>
      <c r="M69" s="6" t="s">
        <v>601</v>
      </c>
      <c r="N69" s="6" t="s">
        <v>198</v>
      </c>
      <c r="O69" s="6" t="s">
        <v>101</v>
      </c>
      <c r="P69" s="6" t="str">
        <f>VLOOKUP(Innings_by_innings_list[[#This Row],[Ground]],'Home Away List'!$A$2:$B$50,2,FALSE)</f>
        <v>Home</v>
      </c>
      <c r="Q69" s="7">
        <v>40853</v>
      </c>
      <c r="R69" s="8" cm="1">
        <f t="array" aca="1" ref="R69" ca="1">IF(CELL("format",Q69)="D1",TEXT(Q69,"dd/mm/yyyy"),Q69)</f>
        <v>40853</v>
      </c>
      <c r="S69" s="6" t="s">
        <v>231</v>
      </c>
    </row>
    <row r="70" spans="1:19" x14ac:dyDescent="0.3">
      <c r="A70" s="6">
        <v>19</v>
      </c>
      <c r="B70" s="6"/>
      <c r="C70" s="6">
        <f>(Innings_by_innings_list[[#This Row],[Overs]]*6)+Innings_by_innings_list[[#This Row],[Balls]]</f>
        <v>114</v>
      </c>
      <c r="D70" s="6">
        <v>5</v>
      </c>
      <c r="E70" s="6">
        <v>52</v>
      </c>
      <c r="F70" s="6">
        <f>INT(Innings_by_innings_list[[#This Row],[Runs]])</f>
        <v>52</v>
      </c>
      <c r="G70" s="6">
        <v>0</v>
      </c>
      <c r="H70" s="6">
        <f>INT(Innings_by_innings_list[[#This Row],[Wkts]])</f>
        <v>0</v>
      </c>
      <c r="I70" s="6">
        <v>2.73</v>
      </c>
      <c r="J70" s="6">
        <f>_xlfn.NUMBERVALUE(Innings_by_innings_list[[#This Row],[Econ]],".")</f>
        <v>2.73</v>
      </c>
      <c r="K70" s="6">
        <v>2</v>
      </c>
      <c r="L70" s="4">
        <v>1</v>
      </c>
      <c r="M70" s="6" t="s">
        <v>598</v>
      </c>
      <c r="N70" s="6" t="s">
        <v>198</v>
      </c>
      <c r="O70" s="6" t="s">
        <v>101</v>
      </c>
      <c r="P70" s="6" t="str">
        <f>VLOOKUP(Innings_by_innings_list[[#This Row],[Ground]],'Home Away List'!$A$2:$B$50,2,FALSE)</f>
        <v>Home</v>
      </c>
      <c r="Q70" s="7">
        <v>40853</v>
      </c>
      <c r="R70" s="8" cm="1">
        <f t="array" aca="1" ref="R70" ca="1">IF(CELL("format",Q70)="D1",TEXT(Q70,"dd/mm/yyyy"),Q70)</f>
        <v>40853</v>
      </c>
      <c r="S70" s="6" t="s">
        <v>231</v>
      </c>
    </row>
    <row r="71" spans="1:19" x14ac:dyDescent="0.3">
      <c r="A71" s="6">
        <v>7</v>
      </c>
      <c r="B71" s="6"/>
      <c r="C71" s="6">
        <f>(Innings_by_innings_list[[#This Row],[Overs]]*6)+Innings_by_innings_list[[#This Row],[Balls]]</f>
        <v>42</v>
      </c>
      <c r="D71" s="6">
        <v>0</v>
      </c>
      <c r="E71" s="6">
        <v>36</v>
      </c>
      <c r="F71" s="6">
        <f>INT(Innings_by_innings_list[[#This Row],[Runs]])</f>
        <v>36</v>
      </c>
      <c r="G71" s="6">
        <v>2</v>
      </c>
      <c r="H71" s="6">
        <f>INT(Innings_by_innings_list[[#This Row],[Wkts]])</f>
        <v>2</v>
      </c>
      <c r="I71" s="6">
        <v>5.14</v>
      </c>
      <c r="J71" s="6">
        <f>_xlfn.NUMBERVALUE(Innings_by_innings_list[[#This Row],[Econ]],".")</f>
        <v>5.14</v>
      </c>
      <c r="K71" s="6">
        <v>5</v>
      </c>
      <c r="L71" s="4">
        <v>3</v>
      </c>
      <c r="M71" s="6" t="s">
        <v>598</v>
      </c>
      <c r="N71" s="6" t="s">
        <v>198</v>
      </c>
      <c r="O71" s="6" t="s">
        <v>101</v>
      </c>
      <c r="P71" s="6" t="str">
        <f>VLOOKUP(Innings_by_innings_list[[#This Row],[Ground]],'Home Away List'!$A$2:$B$50,2,FALSE)</f>
        <v>Home</v>
      </c>
      <c r="Q71" s="7">
        <v>40853</v>
      </c>
      <c r="R71" s="8" cm="1">
        <f t="array" aca="1" ref="R71" ca="1">IF(CELL("format",Q71)="D1",TEXT(Q71,"dd/mm/yyyy"),Q71)</f>
        <v>40853</v>
      </c>
      <c r="S71" s="6" t="s">
        <v>231</v>
      </c>
    </row>
    <row r="72" spans="1:19" x14ac:dyDescent="0.3">
      <c r="A72" s="6">
        <v>5</v>
      </c>
      <c r="B72" s="6">
        <v>0</v>
      </c>
      <c r="C72" s="6">
        <f>(Innings_by_innings_list[[#This Row],[Overs]]*6)+Innings_by_innings_list[[#This Row],[Balls]]</f>
        <v>30</v>
      </c>
      <c r="D72" s="6" t="s">
        <v>10</v>
      </c>
      <c r="E72" s="6" t="s">
        <v>234</v>
      </c>
      <c r="F72" s="6">
        <f>INT(Innings_by_innings_list[[#This Row],[Runs]])</f>
        <v>14</v>
      </c>
      <c r="G72" s="6" t="s">
        <v>21</v>
      </c>
      <c r="H72" s="6">
        <f>INT(Innings_by_innings_list[[#This Row],[Wkts]])</f>
        <v>0</v>
      </c>
      <c r="I72" s="6" t="s">
        <v>235</v>
      </c>
      <c r="J72" s="6">
        <f>_xlfn.NUMBERVALUE(Innings_by_innings_list[[#This Row],[Econ]],".")</f>
        <v>2.8</v>
      </c>
      <c r="K72" s="6" t="s">
        <v>15</v>
      </c>
      <c r="L72" s="4">
        <v>2</v>
      </c>
      <c r="M72" s="6" t="s">
        <v>601</v>
      </c>
      <c r="N72" s="6" t="s">
        <v>198</v>
      </c>
      <c r="O72" s="6" t="s">
        <v>162</v>
      </c>
      <c r="P72" s="6" t="str">
        <f>VLOOKUP(Innings_by_innings_list[[#This Row],[Ground]],'Home Away List'!$A$2:$B$50,2,FALSE)</f>
        <v>Home</v>
      </c>
      <c r="Q72" s="7">
        <v>40861</v>
      </c>
      <c r="R72" s="8" cm="1">
        <f t="array" aca="1" ref="R72" ca="1">IF(CELL("format",Q72)="D1",TEXT(Q72,"dd/mm/yyyy"),Q72)</f>
        <v>40861</v>
      </c>
      <c r="S72" s="6" t="s">
        <v>236</v>
      </c>
    </row>
    <row r="73" spans="1:19" x14ac:dyDescent="0.3">
      <c r="A73" s="6">
        <v>25</v>
      </c>
      <c r="B73" s="6">
        <v>0</v>
      </c>
      <c r="C73" s="6">
        <f>(Innings_by_innings_list[[#This Row],[Overs]]*6)+Innings_by_innings_list[[#This Row],[Balls]]</f>
        <v>150</v>
      </c>
      <c r="D73" s="6" t="s">
        <v>15</v>
      </c>
      <c r="E73" s="6" t="s">
        <v>133</v>
      </c>
      <c r="F73" s="6">
        <f>INT(Innings_by_innings_list[[#This Row],[Runs]])</f>
        <v>95</v>
      </c>
      <c r="G73" s="6" t="s">
        <v>10</v>
      </c>
      <c r="H73" s="6">
        <f>INT(Innings_by_innings_list[[#This Row],[Wkts]])</f>
        <v>2</v>
      </c>
      <c r="I73" s="6" t="s">
        <v>237</v>
      </c>
      <c r="J73" s="6">
        <f>_xlfn.NUMBERVALUE(Innings_by_innings_list[[#This Row],[Econ]],".")</f>
        <v>3.8</v>
      </c>
      <c r="K73" s="6" t="s">
        <v>10</v>
      </c>
      <c r="L73" s="4">
        <v>3</v>
      </c>
      <c r="M73" s="6" t="s">
        <v>601</v>
      </c>
      <c r="N73" s="6" t="s">
        <v>198</v>
      </c>
      <c r="O73" s="6" t="s">
        <v>162</v>
      </c>
      <c r="P73" s="6" t="str">
        <f>VLOOKUP(Innings_by_innings_list[[#This Row],[Ground]],'Home Away List'!$A$2:$B$50,2,FALSE)</f>
        <v>Home</v>
      </c>
      <c r="Q73" s="7">
        <v>40861</v>
      </c>
      <c r="R73" s="8" cm="1">
        <f t="array" aca="1" ref="R73" ca="1">IF(CELL("format",Q73)="D1",TEXT(Q73,"dd/mm/yyyy"),Q73)</f>
        <v>40861</v>
      </c>
      <c r="S73" s="6" t="s">
        <v>236</v>
      </c>
    </row>
    <row r="74" spans="1:19" x14ac:dyDescent="0.3">
      <c r="A74" s="6">
        <v>7</v>
      </c>
      <c r="B74" s="6"/>
      <c r="C74" s="6">
        <f>(Innings_by_innings_list[[#This Row],[Overs]]*6)+Innings_by_innings_list[[#This Row],[Balls]]</f>
        <v>42</v>
      </c>
      <c r="D74" s="6">
        <v>1</v>
      </c>
      <c r="E74" s="6">
        <v>23</v>
      </c>
      <c r="F74" s="6">
        <f>INT(Innings_by_innings_list[[#This Row],[Runs]])</f>
        <v>23</v>
      </c>
      <c r="G74" s="6">
        <v>3</v>
      </c>
      <c r="H74" s="6">
        <f>INT(Innings_by_innings_list[[#This Row],[Wkts]])</f>
        <v>3</v>
      </c>
      <c r="I74" s="6">
        <v>3.28</v>
      </c>
      <c r="J74" s="6">
        <f>_xlfn.NUMBERVALUE(Innings_by_innings_list[[#This Row],[Econ]],".")</f>
        <v>3.28</v>
      </c>
      <c r="K74" s="6">
        <v>2</v>
      </c>
      <c r="L74" s="4">
        <v>2</v>
      </c>
      <c r="M74" s="6" t="s">
        <v>598</v>
      </c>
      <c r="N74" s="6" t="s">
        <v>198</v>
      </c>
      <c r="O74" s="6" t="s">
        <v>162</v>
      </c>
      <c r="P74" s="6" t="str">
        <f>VLOOKUP(Innings_by_innings_list[[#This Row],[Ground]],'Home Away List'!$A$2:$B$50,2,FALSE)</f>
        <v>Home</v>
      </c>
      <c r="Q74" s="7">
        <v>40861</v>
      </c>
      <c r="R74" s="8" cm="1">
        <f t="array" aca="1" ref="R74" ca="1">IF(CELL("format",Q74)="D1",TEXT(Q74,"dd/mm/yyyy"),Q74)</f>
        <v>40861</v>
      </c>
      <c r="S74" s="6" t="s">
        <v>236</v>
      </c>
    </row>
    <row r="75" spans="1:19" x14ac:dyDescent="0.3">
      <c r="A75" s="6">
        <v>17</v>
      </c>
      <c r="B75" s="6">
        <v>3</v>
      </c>
      <c r="C75" s="6">
        <f>(Innings_by_innings_list[[#This Row],[Overs]]*6)+Innings_by_innings_list[[#This Row],[Balls]]</f>
        <v>105</v>
      </c>
      <c r="D75" s="6">
        <v>1</v>
      </c>
      <c r="E75" s="6">
        <v>80</v>
      </c>
      <c r="F75" s="6">
        <f>INT(Innings_by_innings_list[[#This Row],[Runs]])</f>
        <v>80</v>
      </c>
      <c r="G75" s="6">
        <v>4</v>
      </c>
      <c r="H75" s="6">
        <f>INT(Innings_by_innings_list[[#This Row],[Wkts]])</f>
        <v>4</v>
      </c>
      <c r="I75" s="6">
        <v>4.57</v>
      </c>
      <c r="J75" s="6">
        <f>_xlfn.NUMBERVALUE(Innings_by_innings_list[[#This Row],[Econ]],".")</f>
        <v>4.57</v>
      </c>
      <c r="K75" s="6">
        <v>1</v>
      </c>
      <c r="L75" s="4">
        <v>3</v>
      </c>
      <c r="M75" s="6" t="s">
        <v>598</v>
      </c>
      <c r="N75" s="6" t="s">
        <v>198</v>
      </c>
      <c r="O75" s="6" t="s">
        <v>162</v>
      </c>
      <c r="P75" s="6" t="str">
        <f>VLOOKUP(Innings_by_innings_list[[#This Row],[Ground]],'Home Away List'!$A$2:$B$50,2,FALSE)</f>
        <v>Home</v>
      </c>
      <c r="Q75" s="7">
        <v>40861</v>
      </c>
      <c r="R75" s="8" cm="1">
        <f t="array" aca="1" ref="R75" ca="1">IF(CELL("format",Q75)="D1",TEXT(Q75,"dd/mm/yyyy"),Q75)</f>
        <v>40861</v>
      </c>
      <c r="S75" s="6" t="s">
        <v>236</v>
      </c>
    </row>
    <row r="76" spans="1:19" x14ac:dyDescent="0.3">
      <c r="A76" s="6">
        <v>32</v>
      </c>
      <c r="B76" s="6">
        <v>0</v>
      </c>
      <c r="C76" s="6">
        <f>(Innings_by_innings_list[[#This Row],[Overs]]*6)+Innings_by_innings_list[[#This Row],[Balls]]</f>
        <v>192</v>
      </c>
      <c r="D76" s="6" t="s">
        <v>238</v>
      </c>
      <c r="E76" s="6" t="s">
        <v>99</v>
      </c>
      <c r="F76" s="6">
        <f>INT(Innings_by_innings_list[[#This Row],[Runs]])</f>
        <v>84</v>
      </c>
      <c r="G76" s="6" t="s">
        <v>12</v>
      </c>
      <c r="H76" s="6">
        <f>INT(Innings_by_innings_list[[#This Row],[Wkts]])</f>
        <v>1</v>
      </c>
      <c r="I76" s="6" t="s">
        <v>239</v>
      </c>
      <c r="J76" s="6">
        <f>_xlfn.NUMBERVALUE(Innings_by_innings_list[[#This Row],[Econ]],".")</f>
        <v>2.62</v>
      </c>
      <c r="K76" s="6" t="s">
        <v>12</v>
      </c>
      <c r="L76" s="4">
        <v>1</v>
      </c>
      <c r="M76" s="6" t="s">
        <v>601</v>
      </c>
      <c r="N76" s="6" t="s">
        <v>198</v>
      </c>
      <c r="O76" s="6" t="s">
        <v>240</v>
      </c>
      <c r="P76" s="6" t="str">
        <f>VLOOKUP(Innings_by_innings_list[[#This Row],[Ground]],'Home Away List'!$A$2:$B$50,2,FALSE)</f>
        <v>Home</v>
      </c>
      <c r="Q76" s="7">
        <v>40869</v>
      </c>
      <c r="R76" s="8" cm="1">
        <f t="array" aca="1" ref="R76" ca="1">IF(CELL("format",Q76)="D1",TEXT(Q76,"dd/mm/yyyy"),Q76)</f>
        <v>40869</v>
      </c>
      <c r="S76" s="6" t="s">
        <v>241</v>
      </c>
    </row>
    <row r="77" spans="1:19" x14ac:dyDescent="0.3">
      <c r="A77" s="6">
        <v>8</v>
      </c>
      <c r="B77" s="6">
        <v>0</v>
      </c>
      <c r="C77" s="6">
        <f>(Innings_by_innings_list[[#This Row],[Overs]]*6)+Innings_by_innings_list[[#This Row],[Balls]]</f>
        <v>48</v>
      </c>
      <c r="D77" s="6" t="s">
        <v>10</v>
      </c>
      <c r="E77" s="6" t="s">
        <v>185</v>
      </c>
      <c r="F77" s="6">
        <f>INT(Innings_by_innings_list[[#This Row],[Runs]])</f>
        <v>15</v>
      </c>
      <c r="G77" s="6" t="s">
        <v>21</v>
      </c>
      <c r="H77" s="6">
        <f>INT(Innings_by_innings_list[[#This Row],[Wkts]])</f>
        <v>0</v>
      </c>
      <c r="I77" s="6" t="s">
        <v>242</v>
      </c>
      <c r="J77" s="6">
        <f>_xlfn.NUMBERVALUE(Innings_by_innings_list[[#This Row],[Econ]],".")</f>
        <v>1.87</v>
      </c>
      <c r="K77" s="6" t="s">
        <v>10</v>
      </c>
      <c r="L77" s="4">
        <v>3</v>
      </c>
      <c r="M77" s="6" t="s">
        <v>601</v>
      </c>
      <c r="N77" s="6" t="s">
        <v>198</v>
      </c>
      <c r="O77" s="6" t="s">
        <v>240</v>
      </c>
      <c r="P77" s="6" t="str">
        <f>VLOOKUP(Innings_by_innings_list[[#This Row],[Ground]],'Home Away List'!$A$2:$B$50,2,FALSE)</f>
        <v>Home</v>
      </c>
      <c r="Q77" s="7">
        <v>40869</v>
      </c>
      <c r="R77" s="8" cm="1">
        <f t="array" aca="1" ref="R77" ca="1">IF(CELL("format",Q77)="D1",TEXT(Q77,"dd/mm/yyyy"),Q77)</f>
        <v>40869</v>
      </c>
      <c r="S77" s="6" t="s">
        <v>241</v>
      </c>
    </row>
    <row r="78" spans="1:19" x14ac:dyDescent="0.3">
      <c r="A78" s="6">
        <v>24</v>
      </c>
      <c r="B78" s="6">
        <v>0</v>
      </c>
      <c r="C78" s="6">
        <f>(Innings_by_innings_list[[#This Row],[Overs]]*6)+Innings_by_innings_list[[#This Row],[Balls]]</f>
        <v>144</v>
      </c>
      <c r="D78" s="6" t="s">
        <v>85</v>
      </c>
      <c r="E78" s="6" t="s">
        <v>149</v>
      </c>
      <c r="F78" s="6">
        <f>INT(Innings_by_innings_list[[#This Row],[Runs]])</f>
        <v>48</v>
      </c>
      <c r="G78" s="6" t="s">
        <v>21</v>
      </c>
      <c r="H78" s="6">
        <f>INT(Innings_by_innings_list[[#This Row],[Wkts]])</f>
        <v>0</v>
      </c>
      <c r="I78" s="6" t="s">
        <v>244</v>
      </c>
      <c r="J78" s="6">
        <f>_xlfn.NUMBERVALUE(Innings_by_innings_list[[#This Row],[Econ]],".")</f>
        <v>2</v>
      </c>
      <c r="K78" s="6" t="s">
        <v>10</v>
      </c>
      <c r="L78" s="4">
        <v>1</v>
      </c>
      <c r="M78" s="6" t="s">
        <v>601</v>
      </c>
      <c r="N78" s="6" t="s">
        <v>36</v>
      </c>
      <c r="O78" s="6" t="s">
        <v>245</v>
      </c>
      <c r="P78" s="6" t="str">
        <f>VLOOKUP(Innings_by_innings_list[[#This Row],[Ground]],'Home Away List'!$A$2:$B$50,2,FALSE)</f>
        <v>Away</v>
      </c>
      <c r="Q78" s="7">
        <v>40903</v>
      </c>
      <c r="R78" s="8" cm="1">
        <f t="array" aca="1" ref="R78" ca="1">IF(CELL("format",Q78)="D1",TEXT(Q78,"dd/mm/yyyy"),Q78)</f>
        <v>40903</v>
      </c>
      <c r="S78" s="6" t="s">
        <v>246</v>
      </c>
    </row>
    <row r="79" spans="1:19" x14ac:dyDescent="0.3">
      <c r="A79" s="6">
        <v>12</v>
      </c>
      <c r="B79" s="6">
        <v>3</v>
      </c>
      <c r="C79" s="6">
        <f>(Innings_by_innings_list[[#This Row],[Overs]]*6)+Innings_by_innings_list[[#This Row],[Balls]]</f>
        <v>75</v>
      </c>
      <c r="D79" s="6" t="s">
        <v>21</v>
      </c>
      <c r="E79" s="6" t="s">
        <v>182</v>
      </c>
      <c r="F79" s="6">
        <f>INT(Innings_by_innings_list[[#This Row],[Runs]])</f>
        <v>43</v>
      </c>
      <c r="G79" s="6" t="s">
        <v>10</v>
      </c>
      <c r="H79" s="6">
        <f>INT(Innings_by_innings_list[[#This Row],[Wkts]])</f>
        <v>2</v>
      </c>
      <c r="I79" s="6" t="s">
        <v>110</v>
      </c>
      <c r="J79" s="6">
        <f>_xlfn.NUMBERVALUE(Innings_by_innings_list[[#This Row],[Econ]],".")</f>
        <v>3.44</v>
      </c>
      <c r="K79" s="6" t="s">
        <v>23</v>
      </c>
      <c r="L79" s="4">
        <v>3</v>
      </c>
      <c r="M79" s="6" t="s">
        <v>601</v>
      </c>
      <c r="N79" s="6" t="s">
        <v>36</v>
      </c>
      <c r="O79" s="6" t="s">
        <v>245</v>
      </c>
      <c r="P79" s="6" t="str">
        <f>VLOOKUP(Innings_by_innings_list[[#This Row],[Ground]],'Home Away List'!$A$2:$B$50,2,FALSE)</f>
        <v>Away</v>
      </c>
      <c r="Q79" s="7">
        <v>40903</v>
      </c>
      <c r="R79" s="8" cm="1">
        <f t="array" aca="1" ref="R79" ca="1">IF(CELL("format",Q79)="D1",TEXT(Q79,"dd/mm/yyyy"),Q79)</f>
        <v>40903</v>
      </c>
      <c r="S79" s="6" t="s">
        <v>246</v>
      </c>
    </row>
    <row r="80" spans="1:19" x14ac:dyDescent="0.3">
      <c r="A80" s="6">
        <v>26</v>
      </c>
      <c r="B80" s="6"/>
      <c r="C80" s="6">
        <f>(Innings_by_innings_list[[#This Row],[Overs]]*6)+Innings_by_innings_list[[#This Row],[Balls]]</f>
        <v>156</v>
      </c>
      <c r="D80" s="6">
        <v>5</v>
      </c>
      <c r="E80" s="6">
        <v>106</v>
      </c>
      <c r="F80" s="6">
        <f>INT(Innings_by_innings_list[[#This Row],[Runs]])</f>
        <v>106</v>
      </c>
      <c r="G80" s="6">
        <v>3</v>
      </c>
      <c r="H80" s="6">
        <f>INT(Innings_by_innings_list[[#This Row],[Wkts]])</f>
        <v>3</v>
      </c>
      <c r="I80" s="6">
        <v>4.07</v>
      </c>
      <c r="J80" s="6">
        <f>_xlfn.NUMBERVALUE(Innings_by_innings_list[[#This Row],[Econ]],".")</f>
        <v>4.07</v>
      </c>
      <c r="K80" s="6">
        <v>3</v>
      </c>
      <c r="L80" s="4">
        <v>1</v>
      </c>
      <c r="M80" s="6" t="s">
        <v>598</v>
      </c>
      <c r="N80" s="6" t="s">
        <v>36</v>
      </c>
      <c r="O80" s="6" t="s">
        <v>245</v>
      </c>
      <c r="P80" s="6" t="str">
        <f>VLOOKUP(Innings_by_innings_list[[#This Row],[Ground]],'Home Away List'!$A$2:$B$50,2,FALSE)</f>
        <v>Away</v>
      </c>
      <c r="Q80" s="7">
        <v>40903</v>
      </c>
      <c r="R80" s="8" cm="1">
        <f t="array" aca="1" ref="R80" ca="1">IF(CELL("format",Q80)="D1",TEXT(Q80,"dd/mm/yyyy"),Q80)</f>
        <v>40903</v>
      </c>
      <c r="S80" s="6" t="s">
        <v>246</v>
      </c>
    </row>
    <row r="81" spans="1:19" x14ac:dyDescent="0.3">
      <c r="A81" s="6">
        <v>20</v>
      </c>
      <c r="B81" s="6"/>
      <c r="C81" s="6">
        <f>(Innings_by_innings_list[[#This Row],[Overs]]*6)+Innings_by_innings_list[[#This Row],[Balls]]</f>
        <v>120</v>
      </c>
      <c r="D81" s="6">
        <v>4</v>
      </c>
      <c r="E81" s="6">
        <v>70</v>
      </c>
      <c r="F81" s="6">
        <f>INT(Innings_by_innings_list[[#This Row],[Runs]])</f>
        <v>70</v>
      </c>
      <c r="G81" s="6">
        <v>4</v>
      </c>
      <c r="H81" s="6">
        <f>INT(Innings_by_innings_list[[#This Row],[Wkts]])</f>
        <v>4</v>
      </c>
      <c r="I81" s="6">
        <v>3.5</v>
      </c>
      <c r="J81" s="6">
        <f>_xlfn.NUMBERVALUE(Innings_by_innings_list[[#This Row],[Econ]],".")</f>
        <v>3.5</v>
      </c>
      <c r="K81" s="6">
        <v>2</v>
      </c>
      <c r="L81" s="4">
        <v>3</v>
      </c>
      <c r="M81" s="6" t="s">
        <v>598</v>
      </c>
      <c r="N81" s="6" t="s">
        <v>36</v>
      </c>
      <c r="O81" s="6" t="s">
        <v>245</v>
      </c>
      <c r="P81" s="6" t="str">
        <f>VLOOKUP(Innings_by_innings_list[[#This Row],[Ground]],'Home Away List'!$A$2:$B$50,2,FALSE)</f>
        <v>Away</v>
      </c>
      <c r="Q81" s="7">
        <v>40903</v>
      </c>
      <c r="R81" s="8" cm="1">
        <f t="array" aca="1" ref="R81" ca="1">IF(CELL("format",Q81)="D1",TEXT(Q81,"dd/mm/yyyy"),Q81)</f>
        <v>40903</v>
      </c>
      <c r="S81" s="6" t="s">
        <v>246</v>
      </c>
    </row>
    <row r="82" spans="1:19" x14ac:dyDescent="0.3">
      <c r="A82" s="6">
        <v>33</v>
      </c>
      <c r="B82" s="6">
        <v>0</v>
      </c>
      <c r="C82" s="6">
        <f>(Innings_by_innings_list[[#This Row],[Overs]]*6)+Innings_by_innings_list[[#This Row],[Balls]]</f>
        <v>198</v>
      </c>
      <c r="D82" s="6" t="s">
        <v>10</v>
      </c>
      <c r="E82" s="6" t="s">
        <v>247</v>
      </c>
      <c r="F82" s="6">
        <f>INT(Innings_by_innings_list[[#This Row],[Runs]])</f>
        <v>144</v>
      </c>
      <c r="G82" s="6" t="s">
        <v>12</v>
      </c>
      <c r="H82" s="6">
        <f>INT(Innings_by_innings_list[[#This Row],[Wkts]])</f>
        <v>1</v>
      </c>
      <c r="I82" s="6" t="s">
        <v>248</v>
      </c>
      <c r="J82" s="6">
        <f>_xlfn.NUMBERVALUE(Innings_by_innings_list[[#This Row],[Econ]],".")</f>
        <v>4.3600000000000003</v>
      </c>
      <c r="K82" s="6" t="s">
        <v>23</v>
      </c>
      <c r="L82" s="4">
        <v>2</v>
      </c>
      <c r="M82" s="6" t="s">
        <v>601</v>
      </c>
      <c r="N82" s="6" t="s">
        <v>36</v>
      </c>
      <c r="O82" s="6" t="s">
        <v>37</v>
      </c>
      <c r="P82" s="6" t="str">
        <f>VLOOKUP(Innings_by_innings_list[[#This Row],[Ground]],'Home Away List'!$A$2:$B$50,2,FALSE)</f>
        <v>Away</v>
      </c>
      <c r="Q82" s="7">
        <v>40911</v>
      </c>
      <c r="R82" s="8" cm="1">
        <f t="array" aca="1" ref="R82" ca="1">IF(CELL("format",Q82)="D1",TEXT(Q82,"dd/mm/yyyy"),Q82)</f>
        <v>40911</v>
      </c>
      <c r="S82" s="6" t="s">
        <v>249</v>
      </c>
    </row>
    <row r="83" spans="1:19" x14ac:dyDescent="0.3">
      <c r="A83" s="6">
        <v>24</v>
      </c>
      <c r="B83" s="6"/>
      <c r="C83" s="6">
        <f>(Innings_by_innings_list[[#This Row],[Overs]]*6)+Innings_by_innings_list[[#This Row],[Balls]]</f>
        <v>144</v>
      </c>
      <c r="D83" s="6">
        <v>2</v>
      </c>
      <c r="E83" s="6">
        <v>123</v>
      </c>
      <c r="F83" s="6">
        <f>INT(Innings_by_innings_list[[#This Row],[Runs]])</f>
        <v>123</v>
      </c>
      <c r="G83" s="6">
        <v>0</v>
      </c>
      <c r="H83" s="6">
        <f>INT(Innings_by_innings_list[[#This Row],[Wkts]])</f>
        <v>0</v>
      </c>
      <c r="I83" s="6">
        <v>5.12</v>
      </c>
      <c r="J83" s="6">
        <f>_xlfn.NUMBERVALUE(Innings_by_innings_list[[#This Row],[Econ]],".")</f>
        <v>5.12</v>
      </c>
      <c r="K83" s="6">
        <v>2</v>
      </c>
      <c r="L83" s="4">
        <v>2</v>
      </c>
      <c r="M83" s="6" t="s">
        <v>598</v>
      </c>
      <c r="N83" s="6" t="s">
        <v>36</v>
      </c>
      <c r="O83" s="6" t="s">
        <v>37</v>
      </c>
      <c r="P83" s="6" t="str">
        <f>VLOOKUP(Innings_by_innings_list[[#This Row],[Ground]],'Home Away List'!$A$2:$B$50,2,FALSE)</f>
        <v>Away</v>
      </c>
      <c r="Q83" s="7">
        <v>40911</v>
      </c>
      <c r="R83" s="8" cm="1">
        <f t="array" aca="1" ref="R83" ca="1">IF(CELL("format",Q83)="D1",TEXT(Q83,"dd/mm/yyyy"),Q83)</f>
        <v>40911</v>
      </c>
      <c r="S83" s="6" t="s">
        <v>249</v>
      </c>
    </row>
    <row r="84" spans="1:19" x14ac:dyDescent="0.3">
      <c r="A84" s="6">
        <v>18</v>
      </c>
      <c r="B84" s="6">
        <v>0</v>
      </c>
      <c r="C84" s="6">
        <f>(Innings_by_innings_list[[#This Row],[Overs]]*6)+Innings_by_innings_list[[#This Row],[Balls]]</f>
        <v>108</v>
      </c>
      <c r="D84" s="6" t="s">
        <v>21</v>
      </c>
      <c r="E84" s="6" t="s">
        <v>250</v>
      </c>
      <c r="F84" s="6">
        <f>INT(Innings_by_innings_list[[#This Row],[Runs]])</f>
        <v>89</v>
      </c>
      <c r="G84" s="6" t="s">
        <v>12</v>
      </c>
      <c r="H84" s="6">
        <f>INT(Innings_by_innings_list[[#This Row],[Wkts]])</f>
        <v>1</v>
      </c>
      <c r="I84" s="6" t="s">
        <v>251</v>
      </c>
      <c r="J84" s="6">
        <f>_xlfn.NUMBERVALUE(Innings_by_innings_list[[#This Row],[Econ]],".")</f>
        <v>4.9400000000000004</v>
      </c>
      <c r="K84" s="6" t="s">
        <v>15</v>
      </c>
      <c r="L84" s="4">
        <v>2</v>
      </c>
      <c r="M84" s="6" t="s">
        <v>601</v>
      </c>
      <c r="N84" s="6" t="s">
        <v>36</v>
      </c>
      <c r="O84" s="6" t="s">
        <v>44</v>
      </c>
      <c r="P84" s="6" t="str">
        <f>VLOOKUP(Innings_by_innings_list[[#This Row],[Ground]],'Home Away List'!$A$2:$B$50,2,FALSE)</f>
        <v>Away</v>
      </c>
      <c r="Q84" s="7">
        <v>40921</v>
      </c>
      <c r="R84" s="8" cm="1">
        <f t="array" aca="1" ref="R84" ca="1">IF(CELL("format",Q84)="D1",TEXT(Q84,"dd/mm/yyyy"),Q84)</f>
        <v>40921</v>
      </c>
      <c r="S84" s="6" t="s">
        <v>252</v>
      </c>
    </row>
    <row r="85" spans="1:19" x14ac:dyDescent="0.3">
      <c r="A85" s="6">
        <v>17</v>
      </c>
      <c r="B85" s="6"/>
      <c r="C85" s="6">
        <f>(Innings_by_innings_list[[#This Row],[Overs]]*6)+Innings_by_innings_list[[#This Row],[Balls]]</f>
        <v>102</v>
      </c>
      <c r="D85" s="6">
        <v>2</v>
      </c>
      <c r="E85" s="6">
        <v>93</v>
      </c>
      <c r="F85" s="6">
        <f>INT(Innings_by_innings_list[[#This Row],[Runs]])</f>
        <v>93</v>
      </c>
      <c r="G85" s="6">
        <v>5</v>
      </c>
      <c r="H85" s="6">
        <f>INT(Innings_by_innings_list[[#This Row],[Wkts]])</f>
        <v>5</v>
      </c>
      <c r="I85" s="6">
        <v>5.47</v>
      </c>
      <c r="J85" s="6">
        <f>_xlfn.NUMBERVALUE(Innings_by_innings_list[[#This Row],[Econ]],".")</f>
        <v>5.47</v>
      </c>
      <c r="K85" s="6">
        <v>2</v>
      </c>
      <c r="L85" s="4">
        <v>2</v>
      </c>
      <c r="M85" s="6" t="s">
        <v>598</v>
      </c>
      <c r="N85" s="6" t="s">
        <v>36</v>
      </c>
      <c r="O85" s="6" t="s">
        <v>44</v>
      </c>
      <c r="P85" s="6" t="str">
        <f>VLOOKUP(Innings_by_innings_list[[#This Row],[Ground]],'Home Away List'!$A$2:$B$50,2,FALSE)</f>
        <v>Away</v>
      </c>
      <c r="Q85" s="7">
        <v>40921</v>
      </c>
      <c r="R85" s="8" cm="1">
        <f t="array" aca="1" ref="R85" ca="1">IF(CELL("format",Q85)="D1",TEXT(Q85,"dd/mm/yyyy"),Q85)</f>
        <v>40921</v>
      </c>
      <c r="S85" s="6" t="s">
        <v>252</v>
      </c>
    </row>
    <row r="86" spans="1:19" x14ac:dyDescent="0.3">
      <c r="A86" s="6">
        <v>30</v>
      </c>
      <c r="B86" s="6">
        <v>0</v>
      </c>
      <c r="C86" s="6">
        <f>(Innings_by_innings_list[[#This Row],[Overs]]*6)+Innings_by_innings_list[[#This Row],[Balls]]</f>
        <v>180</v>
      </c>
      <c r="D86" s="6" t="s">
        <v>49</v>
      </c>
      <c r="E86" s="6" t="s">
        <v>253</v>
      </c>
      <c r="F86" s="6">
        <f>INT(Innings_by_innings_list[[#This Row],[Runs]])</f>
        <v>100</v>
      </c>
      <c r="G86" s="6" t="s">
        <v>21</v>
      </c>
      <c r="H86" s="6">
        <f>INT(Innings_by_innings_list[[#This Row],[Wkts]])</f>
        <v>0</v>
      </c>
      <c r="I86" s="6" t="s">
        <v>155</v>
      </c>
      <c r="J86" s="6">
        <f>_xlfn.NUMBERVALUE(Innings_by_innings_list[[#This Row],[Econ]],".")</f>
        <v>3.33</v>
      </c>
      <c r="K86" s="6" t="s">
        <v>15</v>
      </c>
      <c r="L86" s="4">
        <v>1</v>
      </c>
      <c r="M86" s="6" t="s">
        <v>601</v>
      </c>
      <c r="N86" s="6" t="s">
        <v>36</v>
      </c>
      <c r="O86" s="6" t="s">
        <v>52</v>
      </c>
      <c r="P86" s="6" t="str">
        <f>VLOOKUP(Innings_by_innings_list[[#This Row],[Ground]],'Home Away List'!$A$2:$B$50,2,FALSE)</f>
        <v>Away</v>
      </c>
      <c r="Q86" s="7">
        <v>40932</v>
      </c>
      <c r="R86" s="8" cm="1">
        <f t="array" aca="1" ref="R86" ca="1">IF(CELL("format",Q86)="D1",TEXT(Q86,"dd/mm/yyyy"),Q86)</f>
        <v>40932</v>
      </c>
      <c r="S86" s="6" t="s">
        <v>254</v>
      </c>
    </row>
    <row r="87" spans="1:19" x14ac:dyDescent="0.3">
      <c r="A87" s="6">
        <v>8</v>
      </c>
      <c r="B87" s="6">
        <v>0</v>
      </c>
      <c r="C87" s="6">
        <f>(Innings_by_innings_list[[#This Row],[Overs]]*6)+Innings_by_innings_list[[#This Row],[Balls]]</f>
        <v>48</v>
      </c>
      <c r="D87" s="6" t="s">
        <v>21</v>
      </c>
      <c r="E87" s="6" t="s">
        <v>255</v>
      </c>
      <c r="F87" s="6">
        <f>INT(Innings_by_innings_list[[#This Row],[Runs]])</f>
        <v>27</v>
      </c>
      <c r="G87" s="6" t="s">
        <v>12</v>
      </c>
      <c r="H87" s="6">
        <f>INT(Innings_by_innings_list[[#This Row],[Wkts]])</f>
        <v>1</v>
      </c>
      <c r="I87" s="6" t="s">
        <v>256</v>
      </c>
      <c r="J87" s="6">
        <f>_xlfn.NUMBERVALUE(Innings_by_innings_list[[#This Row],[Econ]],".")</f>
        <v>3.37</v>
      </c>
      <c r="K87" s="6" t="s">
        <v>23</v>
      </c>
      <c r="L87" s="4">
        <v>3</v>
      </c>
      <c r="M87" s="6" t="s">
        <v>601</v>
      </c>
      <c r="N87" s="6" t="s">
        <v>36</v>
      </c>
      <c r="O87" s="6" t="s">
        <v>52</v>
      </c>
      <c r="P87" s="6" t="str">
        <f>VLOOKUP(Innings_by_innings_list[[#This Row],[Ground]],'Home Away List'!$A$2:$B$50,2,FALSE)</f>
        <v>Away</v>
      </c>
      <c r="Q87" s="7">
        <v>40932</v>
      </c>
      <c r="R87" s="8" cm="1">
        <f t="array" aca="1" ref="R87" ca="1">IF(CELL("format",Q87)="D1",TEXT(Q87,"dd/mm/yyyy"),Q87)</f>
        <v>40932</v>
      </c>
      <c r="S87" s="6" t="s">
        <v>254</v>
      </c>
    </row>
    <row r="88" spans="1:19" x14ac:dyDescent="0.3">
      <c r="A88" s="6">
        <v>26</v>
      </c>
      <c r="B88" s="6"/>
      <c r="C88" s="6">
        <f>(Innings_by_innings_list[[#This Row],[Overs]]*6)+Innings_by_innings_list[[#This Row],[Balls]]</f>
        <v>156</v>
      </c>
      <c r="D88" s="6">
        <v>1</v>
      </c>
      <c r="E88" s="6">
        <v>136</v>
      </c>
      <c r="F88" s="6">
        <f>INT(Innings_by_innings_list[[#This Row],[Runs]])</f>
        <v>136</v>
      </c>
      <c r="G88" s="6">
        <v>1</v>
      </c>
      <c r="H88" s="6">
        <f>INT(Innings_by_innings_list[[#This Row],[Wkts]])</f>
        <v>1</v>
      </c>
      <c r="I88" s="6">
        <v>5.23</v>
      </c>
      <c r="J88" s="6">
        <f>_xlfn.NUMBERVALUE(Innings_by_innings_list[[#This Row],[Econ]],".")</f>
        <v>5.23</v>
      </c>
      <c r="K88" s="6">
        <v>2</v>
      </c>
      <c r="L88" s="4">
        <v>1</v>
      </c>
      <c r="M88" s="6" t="s">
        <v>598</v>
      </c>
      <c r="N88" s="6" t="s">
        <v>36</v>
      </c>
      <c r="O88" s="6" t="s">
        <v>52</v>
      </c>
      <c r="P88" s="6" t="str">
        <f>VLOOKUP(Innings_by_innings_list[[#This Row],[Ground]],'Home Away List'!$A$2:$B$50,2,FALSE)</f>
        <v>Away</v>
      </c>
      <c r="Q88" s="7">
        <v>40932</v>
      </c>
      <c r="R88" s="8" cm="1">
        <f t="array" aca="1" ref="R88" ca="1">IF(CELL("format",Q88)="D1",TEXT(Q88,"dd/mm/yyyy"),Q88)</f>
        <v>40932</v>
      </c>
      <c r="S88" s="6" t="s">
        <v>254</v>
      </c>
    </row>
    <row r="89" spans="1:19" x14ac:dyDescent="0.3">
      <c r="A89" s="6">
        <v>5</v>
      </c>
      <c r="B89" s="6"/>
      <c r="C89" s="6">
        <f>(Innings_by_innings_list[[#This Row],[Overs]]*6)+Innings_by_innings_list[[#This Row],[Balls]]</f>
        <v>30</v>
      </c>
      <c r="D89" s="6">
        <v>0</v>
      </c>
      <c r="E89" s="6">
        <v>23</v>
      </c>
      <c r="F89" s="6">
        <f>INT(Innings_by_innings_list[[#This Row],[Runs]])</f>
        <v>23</v>
      </c>
      <c r="G89" s="6">
        <v>1</v>
      </c>
      <c r="H89" s="6">
        <f>INT(Innings_by_innings_list[[#This Row],[Wkts]])</f>
        <v>1</v>
      </c>
      <c r="I89" s="6">
        <v>4.5999999999999996</v>
      </c>
      <c r="J89" s="6">
        <f>_xlfn.NUMBERVALUE(Innings_by_innings_list[[#This Row],[Econ]],".")</f>
        <v>4.5999999999999996</v>
      </c>
      <c r="K89" s="6">
        <v>4</v>
      </c>
      <c r="L89" s="4">
        <v>3</v>
      </c>
      <c r="M89" s="6" t="s">
        <v>598</v>
      </c>
      <c r="N89" s="6" t="s">
        <v>36</v>
      </c>
      <c r="O89" s="6" t="s">
        <v>52</v>
      </c>
      <c r="P89" s="6" t="str">
        <f>VLOOKUP(Innings_by_innings_list[[#This Row],[Ground]],'Home Away List'!$A$2:$B$50,2,FALSE)</f>
        <v>Away</v>
      </c>
      <c r="Q89" s="7">
        <v>40932</v>
      </c>
      <c r="R89" s="8" cm="1">
        <f t="array" aca="1" ref="R89" ca="1">IF(CELL("format",Q89)="D1",TEXT(Q89,"dd/mm/yyyy"),Q89)</f>
        <v>40932</v>
      </c>
      <c r="S89" s="6" t="s">
        <v>254</v>
      </c>
    </row>
    <row r="90" spans="1:19" x14ac:dyDescent="0.3">
      <c r="A90" s="6">
        <v>8</v>
      </c>
      <c r="B90" s="6"/>
      <c r="C90" s="6">
        <f>(Innings_by_innings_list[[#This Row],[Overs]]*6)+Innings_by_innings_list[[#This Row],[Balls]]</f>
        <v>48</v>
      </c>
      <c r="D90" s="6">
        <v>0</v>
      </c>
      <c r="E90" s="6">
        <v>24</v>
      </c>
      <c r="F90" s="6">
        <f>INT(Innings_by_innings_list[[#This Row],[Runs]])</f>
        <v>24</v>
      </c>
      <c r="G90" s="6">
        <v>1</v>
      </c>
      <c r="H90" s="6">
        <f>INT(Innings_by_innings_list[[#This Row],[Wkts]])</f>
        <v>1</v>
      </c>
      <c r="I90" s="6">
        <v>3</v>
      </c>
      <c r="J90" s="6">
        <f>_xlfn.NUMBERVALUE(Innings_by_innings_list[[#This Row],[Econ]],".")</f>
        <v>3</v>
      </c>
      <c r="K90" s="6">
        <v>2</v>
      </c>
      <c r="L90" s="4">
        <v>2</v>
      </c>
      <c r="M90" s="6" t="s">
        <v>598</v>
      </c>
      <c r="N90" s="6" t="s">
        <v>126</v>
      </c>
      <c r="O90" s="6" t="s">
        <v>268</v>
      </c>
      <c r="P90" s="6" t="str">
        <f>VLOOKUP(Innings_by_innings_list[[#This Row],[Ground]],'Home Away List'!$A$2:$B$50,2,FALSE)</f>
        <v>Home</v>
      </c>
      <c r="Q90" s="7">
        <v>41144</v>
      </c>
      <c r="R90" s="8" cm="1">
        <f t="array" aca="1" ref="R90" ca="1">IF(CELL("format",Q90)="D1",TEXT(Q90,"dd/mm/yyyy"),Q90)</f>
        <v>41144</v>
      </c>
      <c r="S90" s="6" t="s">
        <v>588</v>
      </c>
    </row>
    <row r="91" spans="1:19" x14ac:dyDescent="0.3">
      <c r="A91" s="6">
        <v>10</v>
      </c>
      <c r="B91" s="6"/>
      <c r="C91" s="6">
        <f>(Innings_by_innings_list[[#This Row],[Overs]]*6)+Innings_by_innings_list[[#This Row],[Balls]]</f>
        <v>60</v>
      </c>
      <c r="D91" s="6">
        <v>1</v>
      </c>
      <c r="E91" s="6">
        <v>32</v>
      </c>
      <c r="F91" s="6">
        <f>INT(Innings_by_innings_list[[#This Row],[Runs]])</f>
        <v>32</v>
      </c>
      <c r="G91" s="6">
        <v>1</v>
      </c>
      <c r="H91" s="6">
        <f>INT(Innings_by_innings_list[[#This Row],[Wkts]])</f>
        <v>1</v>
      </c>
      <c r="I91" s="6">
        <v>3.2</v>
      </c>
      <c r="J91" s="6">
        <f>_xlfn.NUMBERVALUE(Innings_by_innings_list[[#This Row],[Econ]],".")</f>
        <v>3.2</v>
      </c>
      <c r="K91" s="6">
        <v>3</v>
      </c>
      <c r="L91" s="4">
        <v>3</v>
      </c>
      <c r="M91" s="6" t="s">
        <v>598</v>
      </c>
      <c r="N91" s="6" t="s">
        <v>126</v>
      </c>
      <c r="O91" s="6" t="s">
        <v>268</v>
      </c>
      <c r="P91" s="6" t="str">
        <f>VLOOKUP(Innings_by_innings_list[[#This Row],[Ground]],'Home Away List'!$A$2:$B$50,2,FALSE)</f>
        <v>Home</v>
      </c>
      <c r="Q91" s="7">
        <v>41144</v>
      </c>
      <c r="R91" s="8" cm="1">
        <f t="array" aca="1" ref="R91" ca="1">IF(CELL("format",Q91)="D1",TEXT(Q91,"dd/mm/yyyy"),Q91)</f>
        <v>41144</v>
      </c>
      <c r="S91" s="6" t="s">
        <v>588</v>
      </c>
    </row>
    <row r="92" spans="1:19" x14ac:dyDescent="0.3">
      <c r="A92" s="6">
        <v>16</v>
      </c>
      <c r="B92" s="6"/>
      <c r="C92" s="6">
        <f>(Innings_by_innings_list[[#This Row],[Overs]]*6)+Innings_by_innings_list[[#This Row],[Balls]]</f>
        <v>96</v>
      </c>
      <c r="D92" s="6">
        <v>1</v>
      </c>
      <c r="E92" s="6">
        <v>90</v>
      </c>
      <c r="F92" s="6">
        <f>INT(Innings_by_innings_list[[#This Row],[Runs]])</f>
        <v>90</v>
      </c>
      <c r="G92" s="6">
        <v>1</v>
      </c>
      <c r="H92" s="6">
        <f>INT(Innings_by_innings_list[[#This Row],[Wkts]])</f>
        <v>1</v>
      </c>
      <c r="I92" s="6">
        <v>5.62</v>
      </c>
      <c r="J92" s="6">
        <f>_xlfn.NUMBERVALUE(Innings_by_innings_list[[#This Row],[Econ]],".")</f>
        <v>5.62</v>
      </c>
      <c r="K92" s="6">
        <v>3</v>
      </c>
      <c r="L92" s="4">
        <v>1</v>
      </c>
      <c r="M92" s="6" t="s">
        <v>598</v>
      </c>
      <c r="N92" s="6" t="s">
        <v>126</v>
      </c>
      <c r="O92" s="6" t="s">
        <v>29</v>
      </c>
      <c r="P92" s="6" t="str">
        <f>VLOOKUP(Innings_by_innings_list[[#This Row],[Ground]],'Home Away List'!$A$2:$B$50,2,FALSE)</f>
        <v>Home</v>
      </c>
      <c r="Q92" s="7">
        <v>41152</v>
      </c>
      <c r="R92" s="8" cm="1">
        <f t="array" aca="1" ref="R92" ca="1">IF(CELL("format",Q92)="D1",TEXT(Q92,"dd/mm/yyyy"),Q92)</f>
        <v>41152</v>
      </c>
      <c r="S92" s="6" t="s">
        <v>589</v>
      </c>
    </row>
    <row r="93" spans="1:19" x14ac:dyDescent="0.3">
      <c r="A93" s="6">
        <v>15</v>
      </c>
      <c r="B93" s="6"/>
      <c r="C93" s="6">
        <f>(Innings_by_innings_list[[#This Row],[Overs]]*6)+Innings_by_innings_list[[#This Row],[Balls]]</f>
        <v>90</v>
      </c>
      <c r="D93" s="6">
        <v>0</v>
      </c>
      <c r="E93" s="6">
        <v>68</v>
      </c>
      <c r="F93" s="6">
        <f>INT(Innings_by_innings_list[[#This Row],[Runs]])</f>
        <v>68</v>
      </c>
      <c r="G93" s="6">
        <v>2</v>
      </c>
      <c r="H93" s="6">
        <f>INT(Innings_by_innings_list[[#This Row],[Wkts]])</f>
        <v>2</v>
      </c>
      <c r="I93" s="6">
        <v>4.53</v>
      </c>
      <c r="J93" s="6">
        <f>_xlfn.NUMBERVALUE(Innings_by_innings_list[[#This Row],[Econ]],".")</f>
        <v>4.53</v>
      </c>
      <c r="K93" s="6">
        <v>2</v>
      </c>
      <c r="L93" s="4">
        <v>3</v>
      </c>
      <c r="M93" s="6" t="s">
        <v>598</v>
      </c>
      <c r="N93" s="6" t="s">
        <v>126</v>
      </c>
      <c r="O93" s="6" t="s">
        <v>29</v>
      </c>
      <c r="P93" s="6" t="str">
        <f>VLOOKUP(Innings_by_innings_list[[#This Row],[Ground]],'Home Away List'!$A$2:$B$50,2,FALSE)</f>
        <v>Home</v>
      </c>
      <c r="Q93" s="7">
        <v>41152</v>
      </c>
      <c r="R93" s="8" cm="1">
        <f t="array" aca="1" ref="R93" ca="1">IF(CELL("format",Q93)="D1",TEXT(Q93,"dd/mm/yyyy"),Q93)</f>
        <v>41152</v>
      </c>
      <c r="S93" s="6" t="s">
        <v>589</v>
      </c>
    </row>
    <row r="94" spans="1:19" x14ac:dyDescent="0.3">
      <c r="A94" s="6">
        <v>7</v>
      </c>
      <c r="B94" s="6"/>
      <c r="C94" s="6">
        <f>(Innings_by_innings_list[[#This Row],[Overs]]*6)+Innings_by_innings_list[[#This Row],[Balls]]</f>
        <v>42</v>
      </c>
      <c r="D94" s="6">
        <v>2</v>
      </c>
      <c r="E94" s="6">
        <v>14</v>
      </c>
      <c r="F94" s="6">
        <f>INT(Innings_by_innings_list[[#This Row],[Runs]])</f>
        <v>14</v>
      </c>
      <c r="G94" s="6">
        <v>1</v>
      </c>
      <c r="H94" s="6">
        <f>INT(Innings_by_innings_list[[#This Row],[Wkts]])</f>
        <v>1</v>
      </c>
      <c r="I94" s="6">
        <v>2</v>
      </c>
      <c r="J94" s="6">
        <f>_xlfn.NUMBERVALUE(Innings_by_innings_list[[#This Row],[Econ]],".")</f>
        <v>2</v>
      </c>
      <c r="K94" s="6">
        <v>5</v>
      </c>
      <c r="L94" s="4">
        <v>2</v>
      </c>
      <c r="M94" s="6" t="s">
        <v>598</v>
      </c>
      <c r="N94" s="6" t="s">
        <v>114</v>
      </c>
      <c r="O94" s="6" t="s">
        <v>144</v>
      </c>
      <c r="P94" s="6" t="str">
        <f>VLOOKUP(Innings_by_innings_list[[#This Row],[Ground]],'Home Away List'!$A$2:$B$50,2,FALSE)</f>
        <v>Home</v>
      </c>
      <c r="Q94" s="7">
        <v>41228</v>
      </c>
      <c r="R94" s="8" cm="1">
        <f t="array" aca="1" ref="R94" ca="1">IF(CELL("format",Q94)="D1",TEXT(Q94,"dd/mm/yyyy"),Q94)</f>
        <v>41228</v>
      </c>
      <c r="S94" s="6" t="s">
        <v>590</v>
      </c>
    </row>
    <row r="95" spans="1:19" x14ac:dyDescent="0.3">
      <c r="A95" s="6">
        <v>23</v>
      </c>
      <c r="B95" s="6"/>
      <c r="C95" s="6">
        <f>(Innings_by_innings_list[[#This Row],[Overs]]*6)+Innings_by_innings_list[[#This Row],[Balls]]</f>
        <v>138</v>
      </c>
      <c r="D95" s="6">
        <v>2</v>
      </c>
      <c r="E95" s="6">
        <v>70</v>
      </c>
      <c r="F95" s="6">
        <f>INT(Innings_by_innings_list[[#This Row],[Runs]])</f>
        <v>70</v>
      </c>
      <c r="G95" s="6">
        <v>3</v>
      </c>
      <c r="H95" s="6">
        <f>INT(Innings_by_innings_list[[#This Row],[Wkts]])</f>
        <v>3</v>
      </c>
      <c r="I95" s="6">
        <v>3.04</v>
      </c>
      <c r="J95" s="6">
        <f>_xlfn.NUMBERVALUE(Innings_by_innings_list[[#This Row],[Econ]],".")</f>
        <v>3.04</v>
      </c>
      <c r="K95" s="6">
        <v>1</v>
      </c>
      <c r="L95" s="4">
        <v>3</v>
      </c>
      <c r="M95" s="6" t="s">
        <v>598</v>
      </c>
      <c r="N95" s="6" t="s">
        <v>114</v>
      </c>
      <c r="O95" s="6" t="s">
        <v>144</v>
      </c>
      <c r="P95" s="6" t="str">
        <f>VLOOKUP(Innings_by_innings_list[[#This Row],[Ground]],'Home Away List'!$A$2:$B$50,2,FALSE)</f>
        <v>Home</v>
      </c>
      <c r="Q95" s="7">
        <v>41228</v>
      </c>
      <c r="R95" s="8" cm="1">
        <f t="array" aca="1" ref="R95" ca="1">IF(CELL("format",Q95)="D1",TEXT(Q95,"dd/mm/yyyy"),Q95)</f>
        <v>41228</v>
      </c>
      <c r="S95" s="6" t="s">
        <v>590</v>
      </c>
    </row>
    <row r="96" spans="1:19" x14ac:dyDescent="0.3">
      <c r="A96" s="6">
        <v>29</v>
      </c>
      <c r="B96" s="6">
        <v>0</v>
      </c>
      <c r="C96" s="6">
        <f>(Innings_by_innings_list[[#This Row],[Overs]]*6)+Innings_by_innings_list[[#This Row],[Balls]]</f>
        <v>174</v>
      </c>
      <c r="D96" s="6" t="s">
        <v>75</v>
      </c>
      <c r="E96" s="6" t="s">
        <v>258</v>
      </c>
      <c r="F96" s="6">
        <f>INT(Innings_by_innings_list[[#This Row],[Runs]])</f>
        <v>78</v>
      </c>
      <c r="G96" s="6" t="s">
        <v>12</v>
      </c>
      <c r="H96" s="6">
        <f>INT(Innings_by_innings_list[[#This Row],[Wkts]])</f>
        <v>1</v>
      </c>
      <c r="I96" s="6" t="s">
        <v>216</v>
      </c>
      <c r="J96" s="6">
        <f>_xlfn.NUMBERVALUE(Innings_by_innings_list[[#This Row],[Econ]],".")</f>
        <v>2.68</v>
      </c>
      <c r="K96" s="6" t="s">
        <v>10</v>
      </c>
      <c r="L96" s="4">
        <v>2</v>
      </c>
      <c r="M96" s="6" t="s">
        <v>601</v>
      </c>
      <c r="N96" s="6" t="s">
        <v>114</v>
      </c>
      <c r="O96" s="6" t="s">
        <v>162</v>
      </c>
      <c r="P96" s="6" t="str">
        <f>VLOOKUP(Innings_by_innings_list[[#This Row],[Ground]],'Home Away List'!$A$2:$B$50,2,FALSE)</f>
        <v>Home</v>
      </c>
      <c r="Q96" s="7">
        <v>41248</v>
      </c>
      <c r="R96" s="8" cm="1">
        <f t="array" aca="1" ref="R96" ca="1">IF(CELL("format",Q96)="D1",TEXT(Q96,"dd/mm/yyyy"),Q96)</f>
        <v>41248</v>
      </c>
      <c r="S96" s="6" t="s">
        <v>259</v>
      </c>
    </row>
    <row r="97" spans="1:19" x14ac:dyDescent="0.3">
      <c r="A97" s="6">
        <v>28</v>
      </c>
      <c r="B97" s="6">
        <v>0</v>
      </c>
      <c r="C97" s="6">
        <f>(Innings_by_innings_list[[#This Row],[Overs]]*6)+Innings_by_innings_list[[#This Row],[Balls]]</f>
        <v>168</v>
      </c>
      <c r="D97" s="6" t="s">
        <v>238</v>
      </c>
      <c r="E97" s="6" t="s">
        <v>232</v>
      </c>
      <c r="F97" s="6">
        <f>INT(Innings_by_innings_list[[#This Row],[Runs]])</f>
        <v>49</v>
      </c>
      <c r="G97" s="6" t="s">
        <v>23</v>
      </c>
      <c r="H97" s="6">
        <f>INT(Innings_by_innings_list[[#This Row],[Wkts]])</f>
        <v>3</v>
      </c>
      <c r="I97" s="6" t="s">
        <v>260</v>
      </c>
      <c r="J97" s="6">
        <f>_xlfn.NUMBERVALUE(Innings_by_innings_list[[#This Row],[Econ]],".")</f>
        <v>1.75</v>
      </c>
      <c r="K97" s="6" t="s">
        <v>12</v>
      </c>
      <c r="L97" s="4">
        <v>1</v>
      </c>
      <c r="M97" s="6" t="s">
        <v>601</v>
      </c>
      <c r="N97" s="6" t="s">
        <v>114</v>
      </c>
      <c r="O97" s="6" t="s">
        <v>106</v>
      </c>
      <c r="P97" s="6" t="str">
        <f>VLOOKUP(Innings_by_innings_list[[#This Row],[Ground]],'Home Away List'!$A$2:$B$50,2,FALSE)</f>
        <v>Home</v>
      </c>
      <c r="Q97" s="7">
        <v>41256</v>
      </c>
      <c r="R97" s="8" cm="1">
        <f t="array" aca="1" ref="R97" ca="1">IF(CELL("format",Q97)="D1",TEXT(Q97,"dd/mm/yyyy"),Q97)</f>
        <v>41256</v>
      </c>
      <c r="S97" s="6" t="s">
        <v>261</v>
      </c>
    </row>
    <row r="98" spans="1:19" x14ac:dyDescent="0.3">
      <c r="A98" s="6">
        <v>15</v>
      </c>
      <c r="B98" s="6">
        <v>0</v>
      </c>
      <c r="C98" s="6">
        <f>(Innings_by_innings_list[[#This Row],[Overs]]*6)+Innings_by_innings_list[[#This Row],[Balls]]</f>
        <v>90</v>
      </c>
      <c r="D98" s="6" t="s">
        <v>23</v>
      </c>
      <c r="E98" s="6" t="s">
        <v>97</v>
      </c>
      <c r="F98" s="6">
        <f>INT(Innings_by_innings_list[[#This Row],[Runs]])</f>
        <v>42</v>
      </c>
      <c r="G98" s="6" t="s">
        <v>21</v>
      </c>
      <c r="H98" s="6">
        <f>INT(Innings_by_innings_list[[#This Row],[Wkts]])</f>
        <v>0</v>
      </c>
      <c r="I98" s="6" t="s">
        <v>235</v>
      </c>
      <c r="J98" s="6">
        <f>_xlfn.NUMBERVALUE(Innings_by_innings_list[[#This Row],[Econ]],".")</f>
        <v>2.8</v>
      </c>
      <c r="K98" s="6" t="s">
        <v>12</v>
      </c>
      <c r="L98" s="4">
        <v>3</v>
      </c>
      <c r="M98" s="6" t="s">
        <v>601</v>
      </c>
      <c r="N98" s="6" t="s">
        <v>114</v>
      </c>
      <c r="O98" s="6" t="s">
        <v>106</v>
      </c>
      <c r="P98" s="6" t="str">
        <f>VLOOKUP(Innings_by_innings_list[[#This Row],[Ground]],'Home Away List'!$A$2:$B$50,2,FALSE)</f>
        <v>Home</v>
      </c>
      <c r="Q98" s="7">
        <v>41256</v>
      </c>
      <c r="R98" s="8" cm="1">
        <f t="array" aca="1" ref="R98" ca="1">IF(CELL("format",Q98)="D1",TEXT(Q98,"dd/mm/yyyy"),Q98)</f>
        <v>41256</v>
      </c>
      <c r="S98" s="6" t="s">
        <v>261</v>
      </c>
    </row>
    <row r="99" spans="1:19" x14ac:dyDescent="0.3">
      <c r="A99" s="6">
        <v>17</v>
      </c>
      <c r="B99" s="6">
        <v>0</v>
      </c>
      <c r="C99" s="6">
        <f>(Innings_by_innings_list[[#This Row],[Overs]]*6)+Innings_by_innings_list[[#This Row],[Balls]]</f>
        <v>102</v>
      </c>
      <c r="D99" s="6" t="s">
        <v>23</v>
      </c>
      <c r="E99" s="6" t="s">
        <v>40</v>
      </c>
      <c r="F99" s="6">
        <f>INT(Innings_by_innings_list[[#This Row],[Runs]])</f>
        <v>59</v>
      </c>
      <c r="G99" s="6" t="s">
        <v>21</v>
      </c>
      <c r="H99" s="6">
        <f>INT(Innings_by_innings_list[[#This Row],[Wkts]])</f>
        <v>0</v>
      </c>
      <c r="I99" s="6" t="s">
        <v>262</v>
      </c>
      <c r="J99" s="6">
        <f>_xlfn.NUMBERVALUE(Innings_by_innings_list[[#This Row],[Econ]],".")</f>
        <v>3.47</v>
      </c>
      <c r="K99" s="6" t="s">
        <v>10</v>
      </c>
      <c r="L99" s="4">
        <v>1</v>
      </c>
      <c r="M99" s="6" t="s">
        <v>601</v>
      </c>
      <c r="N99" s="6" t="s">
        <v>36</v>
      </c>
      <c r="O99" s="6" t="s">
        <v>115</v>
      </c>
      <c r="P99" s="6" t="str">
        <f>VLOOKUP(Innings_by_innings_list[[#This Row],[Ground]],'Home Away List'!$A$2:$B$50,2,FALSE)</f>
        <v>Home</v>
      </c>
      <c r="Q99" s="7">
        <v>41327</v>
      </c>
      <c r="R99" s="8" cm="1">
        <f t="array" aca="1" ref="R99" ca="1">IF(CELL("format",Q99)="D1",TEXT(Q99,"dd/mm/yyyy"),Q99)</f>
        <v>41327</v>
      </c>
      <c r="S99" s="6" t="s">
        <v>263</v>
      </c>
    </row>
    <row r="100" spans="1:19" x14ac:dyDescent="0.3">
      <c r="A100" s="6">
        <v>3</v>
      </c>
      <c r="B100" s="6">
        <v>0</v>
      </c>
      <c r="C100" s="6">
        <f>(Innings_by_innings_list[[#This Row],[Overs]]*6)+Innings_by_innings_list[[#This Row],[Balls]]</f>
        <v>18</v>
      </c>
      <c r="D100" s="6" t="s">
        <v>12</v>
      </c>
      <c r="E100" s="6" t="s">
        <v>10</v>
      </c>
      <c r="F100" s="6">
        <f>INT(Innings_by_innings_list[[#This Row],[Runs]])</f>
        <v>2</v>
      </c>
      <c r="G100" s="6" t="s">
        <v>21</v>
      </c>
      <c r="H100" s="6">
        <f>INT(Innings_by_innings_list[[#This Row],[Wkts]])</f>
        <v>0</v>
      </c>
      <c r="I100" s="6" t="s">
        <v>265</v>
      </c>
      <c r="J100" s="6">
        <f>_xlfn.NUMBERVALUE(Innings_by_innings_list[[#This Row],[Econ]],".")</f>
        <v>0.66</v>
      </c>
      <c r="K100" s="6" t="s">
        <v>15</v>
      </c>
      <c r="L100" s="4">
        <v>3</v>
      </c>
      <c r="M100" s="6" t="s">
        <v>601</v>
      </c>
      <c r="N100" s="6" t="s">
        <v>36</v>
      </c>
      <c r="O100" s="6" t="s">
        <v>115</v>
      </c>
      <c r="P100" s="6" t="str">
        <f>VLOOKUP(Innings_by_innings_list[[#This Row],[Ground]],'Home Away List'!$A$2:$B$50,2,FALSE)</f>
        <v>Home</v>
      </c>
      <c r="Q100" s="7">
        <v>41327</v>
      </c>
      <c r="R100" s="8" cm="1">
        <f t="array" aca="1" ref="R100" ca="1">IF(CELL("format",Q100)="D1",TEXT(Q100,"dd/mm/yyyy"),Q100)</f>
        <v>41327</v>
      </c>
      <c r="S100" s="6" t="s">
        <v>263</v>
      </c>
    </row>
    <row r="101" spans="1:19" x14ac:dyDescent="0.3">
      <c r="A101" s="6">
        <v>17</v>
      </c>
      <c r="B101" s="6">
        <v>0</v>
      </c>
      <c r="C101" s="6">
        <f>(Innings_by_innings_list[[#This Row],[Overs]]*6)+Innings_by_innings_list[[#This Row],[Balls]]</f>
        <v>102</v>
      </c>
      <c r="D101" s="6" t="s">
        <v>26</v>
      </c>
      <c r="E101" s="6" t="s">
        <v>266</v>
      </c>
      <c r="F101" s="6">
        <f>INT(Innings_by_innings_list[[#This Row],[Runs]])</f>
        <v>45</v>
      </c>
      <c r="G101" s="6" t="s">
        <v>21</v>
      </c>
      <c r="H101" s="6">
        <f>INT(Innings_by_innings_list[[#This Row],[Wkts]])</f>
        <v>0</v>
      </c>
      <c r="I101" s="6" t="s">
        <v>267</v>
      </c>
      <c r="J101" s="6">
        <f>_xlfn.NUMBERVALUE(Innings_by_innings_list[[#This Row],[Econ]],".")</f>
        <v>2.64</v>
      </c>
      <c r="K101" s="6" t="s">
        <v>10</v>
      </c>
      <c r="L101" s="4">
        <v>1</v>
      </c>
      <c r="M101" s="6" t="s">
        <v>601</v>
      </c>
      <c r="N101" s="6" t="s">
        <v>36</v>
      </c>
      <c r="O101" s="6" t="s">
        <v>268</v>
      </c>
      <c r="P101" s="6" t="str">
        <f>VLOOKUP(Innings_by_innings_list[[#This Row],[Ground]],'Home Away List'!$A$2:$B$50,2,FALSE)</f>
        <v>Home</v>
      </c>
      <c r="Q101" s="7">
        <v>41335</v>
      </c>
      <c r="R101" s="8" cm="1">
        <f t="array" aca="1" ref="R101" ca="1">IF(CELL("format",Q101)="D1",TEXT(Q101,"dd/mm/yyyy"),Q101)</f>
        <v>41335</v>
      </c>
      <c r="S101" s="6" t="s">
        <v>269</v>
      </c>
    </row>
    <row r="102" spans="1:19" x14ac:dyDescent="0.3">
      <c r="A102" s="6">
        <v>5</v>
      </c>
      <c r="B102" s="6">
        <v>0</v>
      </c>
      <c r="C102" s="6">
        <f>(Innings_by_innings_list[[#This Row],[Overs]]*6)+Innings_by_innings_list[[#This Row],[Balls]]</f>
        <v>30</v>
      </c>
      <c r="D102" s="6" t="s">
        <v>10</v>
      </c>
      <c r="E102" s="6" t="s">
        <v>26</v>
      </c>
      <c r="F102" s="6">
        <f>INT(Innings_by_innings_list[[#This Row],[Runs]])</f>
        <v>5</v>
      </c>
      <c r="G102" s="6" t="s">
        <v>12</v>
      </c>
      <c r="H102" s="6">
        <f>INT(Innings_by_innings_list[[#This Row],[Wkts]])</f>
        <v>1</v>
      </c>
      <c r="I102" s="6" t="s">
        <v>270</v>
      </c>
      <c r="J102" s="6">
        <f>_xlfn.NUMBERVALUE(Innings_by_innings_list[[#This Row],[Econ]],".")</f>
        <v>1</v>
      </c>
      <c r="K102" s="6" t="s">
        <v>26</v>
      </c>
      <c r="L102" s="4">
        <v>3</v>
      </c>
      <c r="M102" s="6" t="s">
        <v>601</v>
      </c>
      <c r="N102" s="6" t="s">
        <v>36</v>
      </c>
      <c r="O102" s="6" t="s">
        <v>268</v>
      </c>
      <c r="P102" s="6" t="str">
        <f>VLOOKUP(Innings_by_innings_list[[#This Row],[Ground]],'Home Away List'!$A$2:$B$50,2,FALSE)</f>
        <v>Home</v>
      </c>
      <c r="Q102" s="7">
        <v>41335</v>
      </c>
      <c r="R102" s="8" cm="1">
        <f t="array" aca="1" ref="R102" ca="1">IF(CELL("format",Q102)="D1",TEXT(Q102,"dd/mm/yyyy"),Q102)</f>
        <v>41335</v>
      </c>
      <c r="S102" s="6" t="s">
        <v>269</v>
      </c>
    </row>
    <row r="103" spans="1:19" x14ac:dyDescent="0.3">
      <c r="A103" s="6">
        <v>30</v>
      </c>
      <c r="B103" s="6">
        <v>0</v>
      </c>
      <c r="C103" s="6">
        <f>(Innings_by_innings_list[[#This Row],[Overs]]*6)+Innings_by_innings_list[[#This Row],[Balls]]</f>
        <v>180</v>
      </c>
      <c r="D103" s="6" t="s">
        <v>75</v>
      </c>
      <c r="E103" s="6" t="s">
        <v>174</v>
      </c>
      <c r="F103" s="6">
        <f>INT(Innings_by_innings_list[[#This Row],[Runs]])</f>
        <v>72</v>
      </c>
      <c r="G103" s="6" t="s">
        <v>23</v>
      </c>
      <c r="H103" s="6">
        <f>INT(Innings_by_innings_list[[#This Row],[Wkts]])</f>
        <v>3</v>
      </c>
      <c r="I103" s="6" t="s">
        <v>271</v>
      </c>
      <c r="J103" s="6">
        <f>_xlfn.NUMBERVALUE(Innings_by_innings_list[[#This Row],[Econ]],".")</f>
        <v>2.4</v>
      </c>
      <c r="K103" s="6" t="s">
        <v>10</v>
      </c>
      <c r="L103" s="4">
        <v>1</v>
      </c>
      <c r="M103" s="6" t="s">
        <v>601</v>
      </c>
      <c r="N103" s="6" t="s">
        <v>36</v>
      </c>
      <c r="O103" s="6" t="s">
        <v>94</v>
      </c>
      <c r="P103" s="6" t="str">
        <f>VLOOKUP(Innings_by_innings_list[[#This Row],[Ground]],'Home Away List'!$A$2:$B$50,2,FALSE)</f>
        <v>Home</v>
      </c>
      <c r="Q103" s="7">
        <v>41347</v>
      </c>
      <c r="R103" s="8" cm="1">
        <f t="array" aca="1" ref="R103" ca="1">IF(CELL("format",Q103)="D1",TEXT(Q103,"dd/mm/yyyy"),Q103)</f>
        <v>41347</v>
      </c>
      <c r="S103" s="6" t="s">
        <v>272</v>
      </c>
    </row>
    <row r="104" spans="1:19" x14ac:dyDescent="0.3">
      <c r="A104" s="6">
        <v>9</v>
      </c>
      <c r="B104" s="6">
        <v>0</v>
      </c>
      <c r="C104" s="6">
        <f>(Innings_by_innings_list[[#This Row],[Overs]]*6)+Innings_by_innings_list[[#This Row],[Balls]]</f>
        <v>54</v>
      </c>
      <c r="D104" s="6" t="s">
        <v>12</v>
      </c>
      <c r="E104" s="6" t="s">
        <v>42</v>
      </c>
      <c r="F104" s="6">
        <f>INT(Innings_by_innings_list[[#This Row],[Runs]])</f>
        <v>34</v>
      </c>
      <c r="G104" s="6" t="s">
        <v>21</v>
      </c>
      <c r="H104" s="6">
        <f>INT(Innings_by_innings_list[[#This Row],[Wkts]])</f>
        <v>0</v>
      </c>
      <c r="I104" s="6" t="s">
        <v>125</v>
      </c>
      <c r="J104" s="6">
        <f>_xlfn.NUMBERVALUE(Innings_by_innings_list[[#This Row],[Econ]],".")</f>
        <v>3.77</v>
      </c>
      <c r="K104" s="6" t="s">
        <v>10</v>
      </c>
      <c r="L104" s="4">
        <v>3</v>
      </c>
      <c r="M104" s="6" t="s">
        <v>601</v>
      </c>
      <c r="N104" s="6" t="s">
        <v>36</v>
      </c>
      <c r="O104" s="6" t="s">
        <v>94</v>
      </c>
      <c r="P104" s="6" t="str">
        <f>VLOOKUP(Innings_by_innings_list[[#This Row],[Ground]],'Home Away List'!$A$2:$B$50,2,FALSE)</f>
        <v>Home</v>
      </c>
      <c r="Q104" s="7">
        <v>41347</v>
      </c>
      <c r="R104" s="8" cm="1">
        <f t="array" aca="1" ref="R104" ca="1">IF(CELL("format",Q104)="D1",TEXT(Q104,"dd/mm/yyyy"),Q104)</f>
        <v>41347</v>
      </c>
      <c r="S104" s="6" t="s">
        <v>272</v>
      </c>
    </row>
    <row r="105" spans="1:19" x14ac:dyDescent="0.3">
      <c r="A105" s="6">
        <v>14</v>
      </c>
      <c r="B105" s="6">
        <v>0</v>
      </c>
      <c r="C105" s="6">
        <f>(Innings_by_innings_list[[#This Row],[Overs]]*6)+Innings_by_innings_list[[#This Row],[Balls]]</f>
        <v>84</v>
      </c>
      <c r="D105" s="6" t="s">
        <v>23</v>
      </c>
      <c r="E105" s="6" t="s">
        <v>273</v>
      </c>
      <c r="F105" s="6">
        <f>INT(Innings_by_innings_list[[#This Row],[Runs]])</f>
        <v>35</v>
      </c>
      <c r="G105" s="6" t="s">
        <v>10</v>
      </c>
      <c r="H105" s="6">
        <f>INT(Innings_by_innings_list[[#This Row],[Wkts]])</f>
        <v>2</v>
      </c>
      <c r="I105" s="6" t="s">
        <v>274</v>
      </c>
      <c r="J105" s="6">
        <f>_xlfn.NUMBERVALUE(Innings_by_innings_list[[#This Row],[Econ]],".")</f>
        <v>2.5</v>
      </c>
      <c r="K105" s="6" t="s">
        <v>10</v>
      </c>
      <c r="L105" s="4">
        <v>1</v>
      </c>
      <c r="M105" s="6" t="s">
        <v>601</v>
      </c>
      <c r="N105" s="6" t="s">
        <v>36</v>
      </c>
      <c r="O105" s="6" t="s">
        <v>101</v>
      </c>
      <c r="P105" s="6" t="str">
        <f>VLOOKUP(Innings_by_innings_list[[#This Row],[Ground]],'Home Away List'!$A$2:$B$50,2,FALSE)</f>
        <v>Home</v>
      </c>
      <c r="Q105" s="7">
        <v>41355</v>
      </c>
      <c r="R105" s="8" cm="1">
        <f t="array" aca="1" ref="R105" ca="1">IF(CELL("format",Q105)="D1",TEXT(Q105,"dd/mm/yyyy"),Q105)</f>
        <v>41355</v>
      </c>
      <c r="S105" s="6" t="s">
        <v>275</v>
      </c>
    </row>
    <row r="106" spans="1:19" x14ac:dyDescent="0.3">
      <c r="A106" s="6">
        <v>2</v>
      </c>
      <c r="B106" s="6">
        <v>0</v>
      </c>
      <c r="C106" s="6">
        <f>(Innings_by_innings_list[[#This Row],[Overs]]*6)+Innings_by_innings_list[[#This Row],[Balls]]</f>
        <v>12</v>
      </c>
      <c r="D106" s="6" t="s">
        <v>21</v>
      </c>
      <c r="E106" s="6" t="s">
        <v>277</v>
      </c>
      <c r="F106" s="6">
        <f>INT(Innings_by_innings_list[[#This Row],[Runs]])</f>
        <v>13</v>
      </c>
      <c r="G106" s="6" t="s">
        <v>12</v>
      </c>
      <c r="H106" s="6">
        <f>INT(Innings_by_innings_list[[#This Row],[Wkts]])</f>
        <v>1</v>
      </c>
      <c r="I106" s="6" t="s">
        <v>278</v>
      </c>
      <c r="J106" s="6">
        <f>_xlfn.NUMBERVALUE(Innings_by_innings_list[[#This Row],[Econ]],".")</f>
        <v>6.5</v>
      </c>
      <c r="K106" s="6" t="s">
        <v>26</v>
      </c>
      <c r="L106" s="4">
        <v>3</v>
      </c>
      <c r="M106" s="6" t="s">
        <v>601</v>
      </c>
      <c r="N106" s="6" t="s">
        <v>36</v>
      </c>
      <c r="O106" s="6" t="s">
        <v>101</v>
      </c>
      <c r="P106" s="6" t="str">
        <f>VLOOKUP(Innings_by_innings_list[[#This Row],[Ground]],'Home Away List'!$A$2:$B$50,2,FALSE)</f>
        <v>Home</v>
      </c>
      <c r="Q106" s="7">
        <v>41355</v>
      </c>
      <c r="R106" s="8" cm="1">
        <f t="array" aca="1" ref="R106" ca="1">IF(CELL("format",Q106)="D1",TEXT(Q106,"dd/mm/yyyy"),Q106)</f>
        <v>41355</v>
      </c>
      <c r="S106" s="6" t="s">
        <v>275</v>
      </c>
    </row>
    <row r="107" spans="1:19" x14ac:dyDescent="0.3">
      <c r="A107" s="6">
        <v>17</v>
      </c>
      <c r="B107" s="6">
        <v>0</v>
      </c>
      <c r="C107" s="6">
        <f>(Innings_by_innings_list[[#This Row],[Overs]]*6)+Innings_by_innings_list[[#This Row],[Balls]]</f>
        <v>102</v>
      </c>
      <c r="D107" s="6" t="s">
        <v>10</v>
      </c>
      <c r="E107" s="6" t="s">
        <v>179</v>
      </c>
      <c r="F107" s="6">
        <f>INT(Innings_by_innings_list[[#This Row],[Runs]])</f>
        <v>71</v>
      </c>
      <c r="G107" s="6" t="s">
        <v>15</v>
      </c>
      <c r="H107" s="6">
        <f>INT(Innings_by_innings_list[[#This Row],[Wkts]])</f>
        <v>4</v>
      </c>
      <c r="I107" s="6" t="s">
        <v>438</v>
      </c>
      <c r="J107" s="6">
        <f>_xlfn.NUMBERVALUE(Innings_by_innings_list[[#This Row],[Econ]],".")</f>
        <v>4.17</v>
      </c>
      <c r="K107" s="6" t="s">
        <v>10</v>
      </c>
      <c r="L107" s="4">
        <v>1</v>
      </c>
      <c r="M107" s="6" t="s">
        <v>600</v>
      </c>
      <c r="N107" s="6" t="s">
        <v>198</v>
      </c>
      <c r="O107" s="6" t="s">
        <v>162</v>
      </c>
      <c r="P107" s="6" t="str">
        <f>VLOOKUP(Innings_by_innings_list[[#This Row],[Ground]],'Home Away List'!$A$2:$B$50,2,FALSE)</f>
        <v>Home</v>
      </c>
      <c r="Q107" s="7">
        <v>41584</v>
      </c>
      <c r="R107" s="8" cm="1">
        <f t="array" aca="1" ref="R107" ca="1">IF(CELL("format",Q107)="D1",TEXT(Q107,"dd/mm/yyyy"),Q107)</f>
        <v>41584</v>
      </c>
      <c r="S107" s="6" t="s">
        <v>439</v>
      </c>
    </row>
    <row r="108" spans="1:19" x14ac:dyDescent="0.3">
      <c r="A108" s="6">
        <v>13</v>
      </c>
      <c r="B108" s="6">
        <v>1</v>
      </c>
      <c r="C108" s="6">
        <f>(Innings_by_innings_list[[#This Row],[Overs]]*6)+Innings_by_innings_list[[#This Row],[Balls]]</f>
        <v>79</v>
      </c>
      <c r="D108" s="6" t="s">
        <v>21</v>
      </c>
      <c r="E108" s="6" t="s">
        <v>137</v>
      </c>
      <c r="F108" s="6">
        <f>INT(Innings_by_innings_list[[#This Row],[Runs]])</f>
        <v>47</v>
      </c>
      <c r="G108" s="6" t="s">
        <v>26</v>
      </c>
      <c r="H108" s="6">
        <f>INT(Innings_by_innings_list[[#This Row],[Wkts]])</f>
        <v>5</v>
      </c>
      <c r="I108" s="6" t="s">
        <v>441</v>
      </c>
      <c r="J108" s="6">
        <f>_xlfn.NUMBERVALUE(Innings_by_innings_list[[#This Row],[Econ]],".")</f>
        <v>3.56</v>
      </c>
      <c r="K108" s="6" t="s">
        <v>10</v>
      </c>
      <c r="L108" s="4">
        <v>3</v>
      </c>
      <c r="M108" s="6" t="s">
        <v>600</v>
      </c>
      <c r="N108" s="6" t="s">
        <v>198</v>
      </c>
      <c r="O108" s="6" t="s">
        <v>162</v>
      </c>
      <c r="P108" s="6" t="str">
        <f>VLOOKUP(Innings_by_innings_list[[#This Row],[Ground]],'Home Away List'!$A$2:$B$50,2,FALSE)</f>
        <v>Home</v>
      </c>
      <c r="Q108" s="7">
        <v>41584</v>
      </c>
      <c r="R108" s="8" cm="1">
        <f t="array" aca="1" ref="R108" ca="1">IF(CELL("format",Q108)="D1",TEXT(Q108,"dd/mm/yyyy"),Q108)</f>
        <v>41584</v>
      </c>
      <c r="S108" s="6" t="s">
        <v>439</v>
      </c>
    </row>
    <row r="109" spans="1:19" x14ac:dyDescent="0.3">
      <c r="A109" s="6">
        <v>12</v>
      </c>
      <c r="B109" s="6">
        <v>0</v>
      </c>
      <c r="C109" s="6">
        <f>(Innings_by_innings_list[[#This Row],[Overs]]*6)+Innings_by_innings_list[[#This Row],[Balls]]</f>
        <v>72</v>
      </c>
      <c r="D109" s="6" t="s">
        <v>10</v>
      </c>
      <c r="E109" s="6" t="s">
        <v>70</v>
      </c>
      <c r="F109" s="6">
        <f>INT(Innings_by_innings_list[[#This Row],[Runs]])</f>
        <v>36</v>
      </c>
      <c r="G109" s="6" t="s">
        <v>12</v>
      </c>
      <c r="H109" s="6">
        <f>INT(Innings_by_innings_list[[#This Row],[Wkts]])</f>
        <v>1</v>
      </c>
      <c r="I109" s="6" t="s">
        <v>217</v>
      </c>
      <c r="J109" s="6">
        <f>_xlfn.NUMBERVALUE(Innings_by_innings_list[[#This Row],[Econ]],".")</f>
        <v>3</v>
      </c>
      <c r="K109" s="6" t="s">
        <v>10</v>
      </c>
      <c r="L109" s="4">
        <v>1</v>
      </c>
      <c r="M109" s="6" t="s">
        <v>600</v>
      </c>
      <c r="N109" s="6" t="s">
        <v>198</v>
      </c>
      <c r="O109" s="6" t="s">
        <v>240</v>
      </c>
      <c r="P109" s="6" t="str">
        <f>VLOOKUP(Innings_by_innings_list[[#This Row],[Ground]],'Home Away List'!$A$2:$B$50,2,FALSE)</f>
        <v>Home</v>
      </c>
      <c r="Q109" s="7">
        <v>41592</v>
      </c>
      <c r="R109" s="8" cm="1">
        <f t="array" aca="1" ref="R109" ca="1">IF(CELL("format",Q109)="D1",TEXT(Q109,"dd/mm/yyyy"),Q109)</f>
        <v>41592</v>
      </c>
      <c r="S109" s="6" t="s">
        <v>442</v>
      </c>
    </row>
    <row r="110" spans="1:19" x14ac:dyDescent="0.3">
      <c r="A110" s="6">
        <v>7</v>
      </c>
      <c r="B110" s="6">
        <v>0</v>
      </c>
      <c r="C110" s="6">
        <f>(Innings_by_innings_list[[#This Row],[Overs]]*6)+Innings_by_innings_list[[#This Row],[Balls]]</f>
        <v>42</v>
      </c>
      <c r="D110" s="6" t="s">
        <v>21</v>
      </c>
      <c r="E110" s="6" t="s">
        <v>168</v>
      </c>
      <c r="F110" s="6">
        <f>INT(Innings_by_innings_list[[#This Row],[Runs]])</f>
        <v>28</v>
      </c>
      <c r="G110" s="6" t="s">
        <v>12</v>
      </c>
      <c r="H110" s="6">
        <f>INT(Innings_by_innings_list[[#This Row],[Wkts]])</f>
        <v>1</v>
      </c>
      <c r="I110" s="6" t="s">
        <v>213</v>
      </c>
      <c r="J110" s="6">
        <f>_xlfn.NUMBERVALUE(Innings_by_innings_list[[#This Row],[Econ]],".")</f>
        <v>4</v>
      </c>
      <c r="K110" s="6" t="s">
        <v>10</v>
      </c>
      <c r="L110" s="4">
        <v>3</v>
      </c>
      <c r="M110" s="6" t="s">
        <v>600</v>
      </c>
      <c r="N110" s="6" t="s">
        <v>198</v>
      </c>
      <c r="O110" s="6" t="s">
        <v>240</v>
      </c>
      <c r="P110" s="6" t="str">
        <f>VLOOKUP(Innings_by_innings_list[[#This Row],[Ground]],'Home Away List'!$A$2:$B$50,2,FALSE)</f>
        <v>Home</v>
      </c>
      <c r="Q110" s="7">
        <v>41592</v>
      </c>
      <c r="R110" s="8" cm="1">
        <f t="array" aca="1" ref="R110" ca="1">IF(CELL("format",Q110)="D1",TEXT(Q110,"dd/mm/yyyy"),Q110)</f>
        <v>41592</v>
      </c>
      <c r="S110" s="6" t="s">
        <v>442</v>
      </c>
    </row>
    <row r="111" spans="1:19" x14ac:dyDescent="0.3">
      <c r="A111" s="6">
        <v>25</v>
      </c>
      <c r="B111" s="6">
        <v>0</v>
      </c>
      <c r="C111" s="6">
        <f>(Innings_by_innings_list[[#This Row],[Overs]]*6)+Innings_by_innings_list[[#This Row],[Balls]]</f>
        <v>150</v>
      </c>
      <c r="D111" s="6" t="s">
        <v>26</v>
      </c>
      <c r="E111" s="6" t="s">
        <v>279</v>
      </c>
      <c r="F111" s="6">
        <f>INT(Innings_by_innings_list[[#This Row],[Runs]])</f>
        <v>79</v>
      </c>
      <c r="G111" s="6" t="s">
        <v>15</v>
      </c>
      <c r="H111" s="6">
        <f>INT(Innings_by_innings_list[[#This Row],[Wkts]])</f>
        <v>4</v>
      </c>
      <c r="I111" s="6" t="s">
        <v>280</v>
      </c>
      <c r="J111" s="6">
        <f>_xlfn.NUMBERVALUE(Innings_by_innings_list[[#This Row],[Econ]],".")</f>
        <v>3.16</v>
      </c>
      <c r="K111" s="6" t="s">
        <v>23</v>
      </c>
      <c r="L111" s="4">
        <v>2</v>
      </c>
      <c r="M111" s="6" t="s">
        <v>601</v>
      </c>
      <c r="N111" s="6" t="s">
        <v>57</v>
      </c>
      <c r="O111" s="6" t="s">
        <v>281</v>
      </c>
      <c r="P111" s="6" t="str">
        <f>VLOOKUP(Innings_by_innings_list[[#This Row],[Ground]],'Home Away List'!$A$2:$B$50,2,FALSE)</f>
        <v>Away</v>
      </c>
      <c r="Q111" s="7">
        <v>41626</v>
      </c>
      <c r="R111" s="8" cm="1">
        <f t="array" aca="1" ref="R111" ca="1">IF(CELL("format",Q111)="D1",TEXT(Q111,"dd/mm/yyyy"),Q111)</f>
        <v>41626</v>
      </c>
      <c r="S111" s="6" t="s">
        <v>282</v>
      </c>
    </row>
    <row r="112" spans="1:19" x14ac:dyDescent="0.3">
      <c r="A112" s="6">
        <v>29</v>
      </c>
      <c r="B112" s="6">
        <v>0</v>
      </c>
      <c r="C112" s="6">
        <f>(Innings_by_innings_list[[#This Row],[Overs]]*6)+Innings_by_innings_list[[#This Row],[Balls]]</f>
        <v>174</v>
      </c>
      <c r="D112" s="6" t="s">
        <v>15</v>
      </c>
      <c r="E112" s="6" t="s">
        <v>283</v>
      </c>
      <c r="F112" s="6">
        <f>INT(Innings_by_innings_list[[#This Row],[Runs]])</f>
        <v>91</v>
      </c>
      <c r="G112" s="6" t="s">
        <v>12</v>
      </c>
      <c r="H112" s="6">
        <f>INT(Innings_by_innings_list[[#This Row],[Wkts]])</f>
        <v>1</v>
      </c>
      <c r="I112" s="6" t="s">
        <v>175</v>
      </c>
      <c r="J112" s="6">
        <f>_xlfn.NUMBERVALUE(Innings_by_innings_list[[#This Row],[Econ]],".")</f>
        <v>3.13</v>
      </c>
      <c r="K112" s="6" t="s">
        <v>10</v>
      </c>
      <c r="L112" s="4">
        <v>4</v>
      </c>
      <c r="M112" s="6" t="s">
        <v>601</v>
      </c>
      <c r="N112" s="6" t="s">
        <v>57</v>
      </c>
      <c r="O112" s="6" t="s">
        <v>281</v>
      </c>
      <c r="P112" s="6" t="str">
        <f>VLOOKUP(Innings_by_innings_list[[#This Row],[Ground]],'Home Away List'!$A$2:$B$50,2,FALSE)</f>
        <v>Away</v>
      </c>
      <c r="Q112" s="7">
        <v>41626</v>
      </c>
      <c r="R112" s="8" cm="1">
        <f t="array" aca="1" ref="R112" ca="1">IF(CELL("format",Q112)="D1",TEXT(Q112,"dd/mm/yyyy"),Q112)</f>
        <v>41626</v>
      </c>
      <c r="S112" s="6" t="s">
        <v>282</v>
      </c>
    </row>
    <row r="113" spans="1:19" x14ac:dyDescent="0.3">
      <c r="A113" s="6">
        <v>18</v>
      </c>
      <c r="B113" s="6">
        <v>0</v>
      </c>
      <c r="C113" s="6">
        <f>(Innings_by_innings_list[[#This Row],[Overs]]*6)+Innings_by_innings_list[[#This Row],[Balls]]</f>
        <v>108</v>
      </c>
      <c r="D113" s="6" t="s">
        <v>23</v>
      </c>
      <c r="E113" s="6" t="s">
        <v>149</v>
      </c>
      <c r="F113" s="6">
        <f>INT(Innings_by_innings_list[[#This Row],[Runs]])</f>
        <v>48</v>
      </c>
      <c r="G113" s="6" t="s">
        <v>10</v>
      </c>
      <c r="H113" s="6">
        <f>INT(Innings_by_innings_list[[#This Row],[Wkts]])</f>
        <v>2</v>
      </c>
      <c r="I113" s="6" t="s">
        <v>443</v>
      </c>
      <c r="J113" s="6">
        <f>_xlfn.NUMBERVALUE(Innings_by_innings_list[[#This Row],[Econ]],".")</f>
        <v>2.66</v>
      </c>
      <c r="K113" s="6" t="s">
        <v>10</v>
      </c>
      <c r="L113" s="4">
        <v>2</v>
      </c>
      <c r="M113" s="6" t="s">
        <v>600</v>
      </c>
      <c r="N113" s="6" t="s">
        <v>57</v>
      </c>
      <c r="O113" s="6" t="s">
        <v>281</v>
      </c>
      <c r="P113" s="6" t="str">
        <f>VLOOKUP(Innings_by_innings_list[[#This Row],[Ground]],'Home Away List'!$A$2:$B$50,2,FALSE)</f>
        <v>Away</v>
      </c>
      <c r="Q113" s="7">
        <v>41626</v>
      </c>
      <c r="R113" s="8" cm="1">
        <f t="array" aca="1" ref="R113" ca="1">IF(CELL("format",Q113)="D1",TEXT(Q113,"dd/mm/yyyy"),Q113)</f>
        <v>41626</v>
      </c>
      <c r="S113" s="6" t="s">
        <v>282</v>
      </c>
    </row>
    <row r="114" spans="1:19" x14ac:dyDescent="0.3">
      <c r="A114" s="6">
        <v>28</v>
      </c>
      <c r="B114" s="6">
        <v>0</v>
      </c>
      <c r="C114" s="6">
        <f>(Innings_by_innings_list[[#This Row],[Overs]]*6)+Innings_by_innings_list[[#This Row],[Balls]]</f>
        <v>168</v>
      </c>
      <c r="D114" s="6" t="s">
        <v>26</v>
      </c>
      <c r="E114" s="6" t="s">
        <v>444</v>
      </c>
      <c r="F114" s="6">
        <f>INT(Innings_by_innings_list[[#This Row],[Runs]])</f>
        <v>107</v>
      </c>
      <c r="G114" s="6" t="s">
        <v>23</v>
      </c>
      <c r="H114" s="6">
        <f>INT(Innings_by_innings_list[[#This Row],[Wkts]])</f>
        <v>3</v>
      </c>
      <c r="I114" s="6" t="s">
        <v>445</v>
      </c>
      <c r="J114" s="6">
        <f>_xlfn.NUMBERVALUE(Innings_by_innings_list[[#This Row],[Econ]],".")</f>
        <v>3.82</v>
      </c>
      <c r="K114" s="6" t="s">
        <v>23</v>
      </c>
      <c r="L114" s="4">
        <v>4</v>
      </c>
      <c r="M114" s="6" t="s">
        <v>600</v>
      </c>
      <c r="N114" s="6" t="s">
        <v>57</v>
      </c>
      <c r="O114" s="6" t="s">
        <v>281</v>
      </c>
      <c r="P114" s="6" t="str">
        <f>VLOOKUP(Innings_by_innings_list[[#This Row],[Ground]],'Home Away List'!$A$2:$B$50,2,FALSE)</f>
        <v>Away</v>
      </c>
      <c r="Q114" s="7">
        <v>41626</v>
      </c>
      <c r="R114" s="8" cm="1">
        <f t="array" aca="1" ref="R114" ca="1">IF(CELL("format",Q114)="D1",TEXT(Q114,"dd/mm/yyyy"),Q114)</f>
        <v>41626</v>
      </c>
      <c r="S114" s="6" t="s">
        <v>282</v>
      </c>
    </row>
    <row r="115" spans="1:19" x14ac:dyDescent="0.3">
      <c r="A115" s="6">
        <v>31</v>
      </c>
      <c r="B115" s="6">
        <v>0</v>
      </c>
      <c r="C115" s="6">
        <f>(Innings_by_innings_list[[#This Row],[Overs]]*6)+Innings_by_innings_list[[#This Row],[Balls]]</f>
        <v>186</v>
      </c>
      <c r="D115" s="6" t="s">
        <v>85</v>
      </c>
      <c r="E115" s="6" t="s">
        <v>284</v>
      </c>
      <c r="F115" s="6">
        <f>INT(Innings_by_innings_list[[#This Row],[Runs]])</f>
        <v>114</v>
      </c>
      <c r="G115" s="6" t="s">
        <v>21</v>
      </c>
      <c r="H115" s="6">
        <f>INT(Innings_by_innings_list[[#This Row],[Wkts]])</f>
        <v>0</v>
      </c>
      <c r="I115" s="6" t="s">
        <v>285</v>
      </c>
      <c r="J115" s="6">
        <f>_xlfn.NUMBERVALUE(Innings_by_innings_list[[#This Row],[Econ]],".")</f>
        <v>3.67</v>
      </c>
      <c r="K115" s="6" t="s">
        <v>23</v>
      </c>
      <c r="L115" s="4">
        <v>2</v>
      </c>
      <c r="M115" s="6" t="s">
        <v>601</v>
      </c>
      <c r="N115" s="6" t="s">
        <v>57</v>
      </c>
      <c r="O115" s="6" t="s">
        <v>192</v>
      </c>
      <c r="P115" s="6" t="str">
        <f>VLOOKUP(Innings_by_innings_list[[#This Row],[Ground]],'Home Away List'!$A$2:$B$50,2,FALSE)</f>
        <v>Away</v>
      </c>
      <c r="Q115" s="7">
        <v>41634</v>
      </c>
      <c r="R115" s="8" cm="1">
        <f t="array" aca="1" ref="R115" ca="1">IF(CELL("format",Q115)="D1",TEXT(Q115,"dd/mm/yyyy"),Q115)</f>
        <v>41634</v>
      </c>
      <c r="S115" s="6" t="s">
        <v>286</v>
      </c>
    </row>
    <row r="116" spans="1:19" x14ac:dyDescent="0.3">
      <c r="A116" s="6">
        <v>5</v>
      </c>
      <c r="B116" s="6">
        <v>0</v>
      </c>
      <c r="C116" s="6">
        <f>(Innings_by_innings_list[[#This Row],[Overs]]*6)+Innings_by_innings_list[[#This Row],[Balls]]</f>
        <v>30</v>
      </c>
      <c r="D116" s="6" t="s">
        <v>12</v>
      </c>
      <c r="E116" s="6" t="s">
        <v>196</v>
      </c>
      <c r="F116" s="6">
        <f>INT(Innings_by_innings_list[[#This Row],[Runs]])</f>
        <v>29</v>
      </c>
      <c r="G116" s="6" t="s">
        <v>21</v>
      </c>
      <c r="H116" s="6">
        <f>INT(Innings_by_innings_list[[#This Row],[Wkts]])</f>
        <v>0</v>
      </c>
      <c r="I116" s="6" t="s">
        <v>287</v>
      </c>
      <c r="J116" s="6">
        <f>_xlfn.NUMBERVALUE(Innings_by_innings_list[[#This Row],[Econ]],".")</f>
        <v>5.8</v>
      </c>
      <c r="K116" s="6" t="s">
        <v>10</v>
      </c>
      <c r="L116" s="4">
        <v>4</v>
      </c>
      <c r="M116" s="6" t="s">
        <v>601</v>
      </c>
      <c r="N116" s="6" t="s">
        <v>57</v>
      </c>
      <c r="O116" s="6" t="s">
        <v>192</v>
      </c>
      <c r="P116" s="6" t="str">
        <f>VLOOKUP(Innings_by_innings_list[[#This Row],[Ground]],'Home Away List'!$A$2:$B$50,2,FALSE)</f>
        <v>Away</v>
      </c>
      <c r="Q116" s="7">
        <v>41634</v>
      </c>
      <c r="R116" s="8" cm="1">
        <f t="array" aca="1" ref="R116" ca="1">IF(CELL("format",Q116)="D1",TEXT(Q116,"dd/mm/yyyy"),Q116)</f>
        <v>41634</v>
      </c>
      <c r="S116" s="6" t="s">
        <v>286</v>
      </c>
    </row>
    <row r="117" spans="1:19" x14ac:dyDescent="0.3">
      <c r="A117" s="6">
        <v>27</v>
      </c>
      <c r="B117" s="6">
        <v>0</v>
      </c>
      <c r="C117" s="6">
        <f>(Innings_by_innings_list[[#This Row],[Overs]]*6)+Innings_by_innings_list[[#This Row],[Balls]]</f>
        <v>162</v>
      </c>
      <c r="D117" s="6" t="s">
        <v>10</v>
      </c>
      <c r="E117" s="6" t="s">
        <v>317</v>
      </c>
      <c r="F117" s="6">
        <f>INT(Innings_by_innings_list[[#This Row],[Runs]])</f>
        <v>104</v>
      </c>
      <c r="G117" s="6" t="s">
        <v>12</v>
      </c>
      <c r="H117" s="6">
        <f>INT(Innings_by_innings_list[[#This Row],[Wkts]])</f>
        <v>1</v>
      </c>
      <c r="I117" s="6" t="s">
        <v>446</v>
      </c>
      <c r="J117" s="6">
        <f>_xlfn.NUMBERVALUE(Innings_by_innings_list[[#This Row],[Econ]],".")</f>
        <v>3.85</v>
      </c>
      <c r="K117" s="6" t="s">
        <v>10</v>
      </c>
      <c r="L117" s="4">
        <v>2</v>
      </c>
      <c r="M117" s="6" t="s">
        <v>600</v>
      </c>
      <c r="N117" s="6" t="s">
        <v>57</v>
      </c>
      <c r="O117" s="6" t="s">
        <v>192</v>
      </c>
      <c r="P117" s="6" t="str">
        <f>VLOOKUP(Innings_by_innings_list[[#This Row],[Ground]],'Home Away List'!$A$2:$B$50,2,FALSE)</f>
        <v>Away</v>
      </c>
      <c r="Q117" s="7">
        <v>41634</v>
      </c>
      <c r="R117" s="8" cm="1">
        <f t="array" aca="1" ref="R117" ca="1">IF(CELL("format",Q117)="D1",TEXT(Q117,"dd/mm/yyyy"),Q117)</f>
        <v>41634</v>
      </c>
      <c r="S117" s="6" t="s">
        <v>286</v>
      </c>
    </row>
    <row r="118" spans="1:19" x14ac:dyDescent="0.3">
      <c r="A118" s="6">
        <v>2</v>
      </c>
      <c r="B118" s="6">
        <v>0</v>
      </c>
      <c r="C118" s="6">
        <f>(Innings_by_innings_list[[#This Row],[Overs]]*6)+Innings_by_innings_list[[#This Row],[Balls]]</f>
        <v>12</v>
      </c>
      <c r="D118" s="6" t="s">
        <v>12</v>
      </c>
      <c r="E118" s="6" t="s">
        <v>15</v>
      </c>
      <c r="F118" s="6">
        <f>INT(Innings_by_innings_list[[#This Row],[Runs]])</f>
        <v>4</v>
      </c>
      <c r="G118" s="6" t="s">
        <v>21</v>
      </c>
      <c r="H118" s="6">
        <f>INT(Innings_by_innings_list[[#This Row],[Wkts]])</f>
        <v>0</v>
      </c>
      <c r="I118" s="6" t="s">
        <v>244</v>
      </c>
      <c r="J118" s="6">
        <f>_xlfn.NUMBERVALUE(Innings_by_innings_list[[#This Row],[Econ]],".")</f>
        <v>2</v>
      </c>
      <c r="K118" s="6" t="s">
        <v>12</v>
      </c>
      <c r="L118" s="4">
        <v>4</v>
      </c>
      <c r="M118" s="6" t="s">
        <v>600</v>
      </c>
      <c r="N118" s="6" t="s">
        <v>57</v>
      </c>
      <c r="O118" s="6" t="s">
        <v>192</v>
      </c>
      <c r="P118" s="6" t="str">
        <f>VLOOKUP(Innings_by_innings_list[[#This Row],[Ground]],'Home Away List'!$A$2:$B$50,2,FALSE)</f>
        <v>Away</v>
      </c>
      <c r="Q118" s="7">
        <v>41634</v>
      </c>
      <c r="R118" s="8" cm="1">
        <f t="array" aca="1" ref="R118" ca="1">IF(CELL("format",Q118)="D1",TEXT(Q118,"dd/mm/yyyy"),Q118)</f>
        <v>41634</v>
      </c>
      <c r="S118" s="6" t="s">
        <v>286</v>
      </c>
    </row>
    <row r="119" spans="1:19" x14ac:dyDescent="0.3">
      <c r="A119" s="6">
        <v>33</v>
      </c>
      <c r="B119" s="6">
        <v>4</v>
      </c>
      <c r="C119" s="6">
        <f>(Innings_by_innings_list[[#This Row],[Overs]]*6)+Innings_by_innings_list[[#This Row],[Balls]]</f>
        <v>202</v>
      </c>
      <c r="D119" s="6" t="s">
        <v>15</v>
      </c>
      <c r="E119" s="6" t="s">
        <v>288</v>
      </c>
      <c r="F119" s="6">
        <f>INT(Innings_by_innings_list[[#This Row],[Runs]])</f>
        <v>134</v>
      </c>
      <c r="G119" s="6" t="s">
        <v>49</v>
      </c>
      <c r="H119" s="6">
        <f>INT(Innings_by_innings_list[[#This Row],[Wkts]])</f>
        <v>6</v>
      </c>
      <c r="I119" s="6" t="s">
        <v>289</v>
      </c>
      <c r="J119" s="6">
        <f>_xlfn.NUMBERVALUE(Innings_by_innings_list[[#This Row],[Econ]],".")</f>
        <v>3.98</v>
      </c>
      <c r="K119" s="6" t="s">
        <v>23</v>
      </c>
      <c r="L119" s="4">
        <v>1</v>
      </c>
      <c r="M119" s="6" t="s">
        <v>601</v>
      </c>
      <c r="N119" s="6" t="s">
        <v>126</v>
      </c>
      <c r="O119" s="6" t="s">
        <v>290</v>
      </c>
      <c r="P119" s="6" t="str">
        <f>VLOOKUP(Innings_by_innings_list[[#This Row],[Ground]],'Home Away List'!$A$2:$B$50,2,FALSE)</f>
        <v>Away</v>
      </c>
      <c r="Q119" s="7">
        <v>41676</v>
      </c>
      <c r="R119" s="8" cm="1">
        <f t="array" aca="1" ref="R119" ca="1">IF(CELL("format",Q119)="D1",TEXT(Q119,"dd/mm/yyyy"),Q119)</f>
        <v>41676</v>
      </c>
      <c r="S119" s="6" t="s">
        <v>291</v>
      </c>
    </row>
    <row r="120" spans="1:19" x14ac:dyDescent="0.3">
      <c r="A120" s="6">
        <v>10</v>
      </c>
      <c r="B120" s="6">
        <v>2</v>
      </c>
      <c r="C120" s="6">
        <f>(Innings_by_innings_list[[#This Row],[Overs]]*6)+Innings_by_innings_list[[#This Row],[Balls]]</f>
        <v>62</v>
      </c>
      <c r="D120" s="6" t="s">
        <v>23</v>
      </c>
      <c r="E120" s="6" t="s">
        <v>168</v>
      </c>
      <c r="F120" s="6">
        <f>INT(Innings_by_innings_list[[#This Row],[Runs]])</f>
        <v>28</v>
      </c>
      <c r="G120" s="6" t="s">
        <v>23</v>
      </c>
      <c r="H120" s="6">
        <f>INT(Innings_by_innings_list[[#This Row],[Wkts]])</f>
        <v>3</v>
      </c>
      <c r="I120" s="6" t="s">
        <v>292</v>
      </c>
      <c r="J120" s="6">
        <f>_xlfn.NUMBERVALUE(Innings_by_innings_list[[#This Row],[Econ]],".")</f>
        <v>2.7</v>
      </c>
      <c r="K120" s="6" t="s">
        <v>23</v>
      </c>
      <c r="L120" s="4">
        <v>3</v>
      </c>
      <c r="M120" s="6" t="s">
        <v>601</v>
      </c>
      <c r="N120" s="6" t="s">
        <v>126</v>
      </c>
      <c r="O120" s="6" t="s">
        <v>290</v>
      </c>
      <c r="P120" s="6" t="str">
        <f>VLOOKUP(Innings_by_innings_list[[#This Row],[Ground]],'Home Away List'!$A$2:$B$50,2,FALSE)</f>
        <v>Away</v>
      </c>
      <c r="Q120" s="7">
        <v>41676</v>
      </c>
      <c r="R120" s="8" cm="1">
        <f t="array" aca="1" ref="R120" ca="1">IF(CELL("format",Q120)="D1",TEXT(Q120,"dd/mm/yyyy"),Q120)</f>
        <v>41676</v>
      </c>
      <c r="S120" s="6" t="s">
        <v>291</v>
      </c>
    </row>
    <row r="121" spans="1:19" x14ac:dyDescent="0.3">
      <c r="A121" s="6">
        <v>28</v>
      </c>
      <c r="B121" s="6">
        <v>0</v>
      </c>
      <c r="C121" s="6">
        <f>(Innings_by_innings_list[[#This Row],[Overs]]*6)+Innings_by_innings_list[[#This Row],[Balls]]</f>
        <v>168</v>
      </c>
      <c r="D121" s="6" t="s">
        <v>49</v>
      </c>
      <c r="E121" s="6" t="s">
        <v>133</v>
      </c>
      <c r="F121" s="6">
        <f>INT(Innings_by_innings_list[[#This Row],[Runs]])</f>
        <v>95</v>
      </c>
      <c r="G121" s="6" t="s">
        <v>12</v>
      </c>
      <c r="H121" s="6">
        <f>INT(Innings_by_innings_list[[#This Row],[Wkts]])</f>
        <v>1</v>
      </c>
      <c r="I121" s="6" t="s">
        <v>447</v>
      </c>
      <c r="J121" s="6">
        <f>_xlfn.NUMBERVALUE(Innings_by_innings_list[[#This Row],[Econ]],".")</f>
        <v>3.39</v>
      </c>
      <c r="K121" s="6" t="s">
        <v>12</v>
      </c>
      <c r="L121" s="4">
        <v>1</v>
      </c>
      <c r="M121" s="6" t="s">
        <v>600</v>
      </c>
      <c r="N121" s="6" t="s">
        <v>126</v>
      </c>
      <c r="O121" s="6" t="s">
        <v>290</v>
      </c>
      <c r="P121" s="6" t="str">
        <f>VLOOKUP(Innings_by_innings_list[[#This Row],[Ground]],'Home Away List'!$A$2:$B$50,2,FALSE)</f>
        <v>Away</v>
      </c>
      <c r="Q121" s="7">
        <v>41676</v>
      </c>
      <c r="R121" s="8" cm="1">
        <f t="array" aca="1" ref="R121" ca="1">IF(CELL("format",Q121)="D1",TEXT(Q121,"dd/mm/yyyy"),Q121)</f>
        <v>41676</v>
      </c>
      <c r="S121" s="6" t="s">
        <v>291</v>
      </c>
    </row>
    <row r="122" spans="1:19" x14ac:dyDescent="0.3">
      <c r="A122" s="6">
        <v>12</v>
      </c>
      <c r="B122" s="6">
        <v>0</v>
      </c>
      <c r="C122" s="6">
        <f>(Innings_by_innings_list[[#This Row],[Overs]]*6)+Innings_by_innings_list[[#This Row],[Balls]]</f>
        <v>72</v>
      </c>
      <c r="D122" s="6" t="s">
        <v>12</v>
      </c>
      <c r="E122" s="6" t="s">
        <v>368</v>
      </c>
      <c r="F122" s="6">
        <f>INT(Innings_by_innings_list[[#This Row],[Runs]])</f>
        <v>37</v>
      </c>
      <c r="G122" s="6" t="s">
        <v>23</v>
      </c>
      <c r="H122" s="6">
        <f>INT(Innings_by_innings_list[[#This Row],[Wkts]])</f>
        <v>3</v>
      </c>
      <c r="I122" s="6" t="s">
        <v>404</v>
      </c>
      <c r="J122" s="6">
        <f>_xlfn.NUMBERVALUE(Innings_by_innings_list[[#This Row],[Econ]],".")</f>
        <v>3.08</v>
      </c>
      <c r="K122" s="6" t="s">
        <v>12</v>
      </c>
      <c r="L122" s="4">
        <v>3</v>
      </c>
      <c r="M122" s="6" t="s">
        <v>600</v>
      </c>
      <c r="N122" s="6" t="s">
        <v>126</v>
      </c>
      <c r="O122" s="6" t="s">
        <v>290</v>
      </c>
      <c r="P122" s="6" t="str">
        <f>VLOOKUP(Innings_by_innings_list[[#This Row],[Ground]],'Home Away List'!$A$2:$B$50,2,FALSE)</f>
        <v>Away</v>
      </c>
      <c r="Q122" s="7">
        <v>41676</v>
      </c>
      <c r="R122" s="8" cm="1">
        <f t="array" aca="1" ref="R122" ca="1">IF(CELL("format",Q122)="D1",TEXT(Q122,"dd/mm/yyyy"),Q122)</f>
        <v>41676</v>
      </c>
      <c r="S122" s="6" t="s">
        <v>291</v>
      </c>
    </row>
    <row r="123" spans="1:19" x14ac:dyDescent="0.3">
      <c r="A123" s="6">
        <v>17</v>
      </c>
      <c r="B123" s="6">
        <v>0</v>
      </c>
      <c r="C123" s="6">
        <f>(Innings_by_innings_list[[#This Row],[Overs]]*6)+Innings_by_innings_list[[#This Row],[Balls]]</f>
        <v>102</v>
      </c>
      <c r="D123" s="6" t="s">
        <v>23</v>
      </c>
      <c r="E123" s="6" t="s">
        <v>293</v>
      </c>
      <c r="F123" s="6">
        <f>INT(Innings_by_innings_list[[#This Row],[Runs]])</f>
        <v>51</v>
      </c>
      <c r="G123" s="6" t="s">
        <v>49</v>
      </c>
      <c r="H123" s="6">
        <f>INT(Innings_by_innings_list[[#This Row],[Wkts]])</f>
        <v>6</v>
      </c>
      <c r="I123" s="6" t="s">
        <v>217</v>
      </c>
      <c r="J123" s="6">
        <f>_xlfn.NUMBERVALUE(Innings_by_innings_list[[#This Row],[Econ]],".")</f>
        <v>3</v>
      </c>
      <c r="K123" s="6" t="s">
        <v>23</v>
      </c>
      <c r="L123" s="4">
        <v>1</v>
      </c>
      <c r="M123" s="6" t="s">
        <v>601</v>
      </c>
      <c r="N123" s="6" t="s">
        <v>126</v>
      </c>
      <c r="O123" s="6" t="s">
        <v>139</v>
      </c>
      <c r="P123" s="6" t="str">
        <f>VLOOKUP(Innings_by_innings_list[[#This Row],[Ground]],'Home Away List'!$A$2:$B$50,2,FALSE)</f>
        <v>Away</v>
      </c>
      <c r="Q123" s="7">
        <v>41684</v>
      </c>
      <c r="R123" s="8" cm="1">
        <f t="array" aca="1" ref="R123" ca="1">IF(CELL("format",Q123)="D1",TEXT(Q123,"dd/mm/yyyy"),Q123)</f>
        <v>41684</v>
      </c>
      <c r="S123" s="6" t="s">
        <v>294</v>
      </c>
    </row>
    <row r="124" spans="1:19" x14ac:dyDescent="0.3">
      <c r="A124" s="6">
        <v>45</v>
      </c>
      <c r="B124" s="6">
        <v>0</v>
      </c>
      <c r="C124" s="6">
        <f>(Innings_by_innings_list[[#This Row],[Overs]]*6)+Innings_by_innings_list[[#This Row],[Balls]]</f>
        <v>270</v>
      </c>
      <c r="D124" s="6" t="s">
        <v>15</v>
      </c>
      <c r="E124" s="6" t="s">
        <v>295</v>
      </c>
      <c r="F124" s="6">
        <f>INT(Innings_by_innings_list[[#This Row],[Runs]])</f>
        <v>164</v>
      </c>
      <c r="G124" s="6" t="s">
        <v>21</v>
      </c>
      <c r="H124" s="6">
        <f>INT(Innings_by_innings_list[[#This Row],[Wkts]])</f>
        <v>0</v>
      </c>
      <c r="I124" s="6" t="s">
        <v>296</v>
      </c>
      <c r="J124" s="6">
        <f>_xlfn.NUMBERVALUE(Innings_by_innings_list[[#This Row],[Econ]],".")</f>
        <v>3.64</v>
      </c>
      <c r="K124" s="6" t="s">
        <v>12</v>
      </c>
      <c r="L124" s="4">
        <v>3</v>
      </c>
      <c r="M124" s="6" t="s">
        <v>601</v>
      </c>
      <c r="N124" s="6" t="s">
        <v>126</v>
      </c>
      <c r="O124" s="6" t="s">
        <v>139</v>
      </c>
      <c r="P124" s="6" t="str">
        <f>VLOOKUP(Innings_by_innings_list[[#This Row],[Ground]],'Home Away List'!$A$2:$B$50,2,FALSE)</f>
        <v>Away</v>
      </c>
      <c r="Q124" s="7">
        <v>41684</v>
      </c>
      <c r="R124" s="8" cm="1">
        <f t="array" aca="1" ref="R124" ca="1">IF(CELL("format",Q124)="D1",TEXT(Q124,"dd/mm/yyyy"),Q124)</f>
        <v>41684</v>
      </c>
      <c r="S124" s="6" t="s">
        <v>294</v>
      </c>
    </row>
    <row r="125" spans="1:19" x14ac:dyDescent="0.3">
      <c r="A125" s="6">
        <v>16</v>
      </c>
      <c r="B125" s="6">
        <v>5</v>
      </c>
      <c r="C125" s="6">
        <f>(Innings_by_innings_list[[#This Row],[Overs]]*6)+Innings_by_innings_list[[#This Row],[Balls]]</f>
        <v>101</v>
      </c>
      <c r="D125" s="6" t="s">
        <v>15</v>
      </c>
      <c r="E125" s="6" t="s">
        <v>365</v>
      </c>
      <c r="F125" s="6">
        <f>INT(Innings_by_innings_list[[#This Row],[Runs]])</f>
        <v>70</v>
      </c>
      <c r="G125" s="6" t="s">
        <v>15</v>
      </c>
      <c r="H125" s="6">
        <f>INT(Innings_by_innings_list[[#This Row],[Wkts]])</f>
        <v>4</v>
      </c>
      <c r="I125" s="6" t="s">
        <v>449</v>
      </c>
      <c r="J125" s="6">
        <f>_xlfn.NUMBERVALUE(Innings_by_innings_list[[#This Row],[Econ]],".")</f>
        <v>4.1500000000000004</v>
      </c>
      <c r="K125" s="6" t="s">
        <v>10</v>
      </c>
      <c r="L125" s="4">
        <v>1</v>
      </c>
      <c r="M125" s="6" t="s">
        <v>600</v>
      </c>
      <c r="N125" s="6" t="s">
        <v>126</v>
      </c>
      <c r="O125" s="6" t="s">
        <v>139</v>
      </c>
      <c r="P125" s="6" t="str">
        <f>VLOOKUP(Innings_by_innings_list[[#This Row],[Ground]],'Home Away List'!$A$2:$B$50,2,FALSE)</f>
        <v>Away</v>
      </c>
      <c r="Q125" s="7">
        <v>41684</v>
      </c>
      <c r="R125" s="8" cm="1">
        <f t="array" aca="1" ref="R125" ca="1">IF(CELL("format",Q125)="D1",TEXT(Q125,"dd/mm/yyyy"),Q125)</f>
        <v>41684</v>
      </c>
      <c r="S125" s="6" t="s">
        <v>294</v>
      </c>
    </row>
    <row r="126" spans="1:19" x14ac:dyDescent="0.3">
      <c r="A126" s="6">
        <v>43</v>
      </c>
      <c r="B126" s="6">
        <v>0</v>
      </c>
      <c r="C126" s="6">
        <f>(Innings_by_innings_list[[#This Row],[Overs]]*6)+Innings_by_innings_list[[#This Row],[Balls]]</f>
        <v>258</v>
      </c>
      <c r="D126" s="6" t="s">
        <v>49</v>
      </c>
      <c r="E126" s="6" t="s">
        <v>451</v>
      </c>
      <c r="F126" s="6">
        <f>INT(Innings_by_innings_list[[#This Row],[Runs]])</f>
        <v>149</v>
      </c>
      <c r="G126" s="6" t="s">
        <v>10</v>
      </c>
      <c r="H126" s="6">
        <f>INT(Innings_by_innings_list[[#This Row],[Wkts]])</f>
        <v>2</v>
      </c>
      <c r="I126" s="6" t="s">
        <v>452</v>
      </c>
      <c r="J126" s="6">
        <f>_xlfn.NUMBERVALUE(Innings_by_innings_list[[#This Row],[Econ]],".")</f>
        <v>3.46</v>
      </c>
      <c r="K126" s="6" t="s">
        <v>23</v>
      </c>
      <c r="L126" s="4">
        <v>3</v>
      </c>
      <c r="M126" s="6" t="s">
        <v>600</v>
      </c>
      <c r="N126" s="6" t="s">
        <v>126</v>
      </c>
      <c r="O126" s="6" t="s">
        <v>139</v>
      </c>
      <c r="P126" s="6" t="str">
        <f>VLOOKUP(Innings_by_innings_list[[#This Row],[Ground]],'Home Away List'!$A$2:$B$50,2,FALSE)</f>
        <v>Away</v>
      </c>
      <c r="Q126" s="7">
        <v>41684</v>
      </c>
      <c r="R126" s="8" cm="1">
        <f t="array" aca="1" ref="R126" ca="1">IF(CELL("format",Q126)="D1",TEXT(Q126,"dd/mm/yyyy"),Q126)</f>
        <v>41684</v>
      </c>
      <c r="S126" s="6" t="s">
        <v>294</v>
      </c>
    </row>
    <row r="127" spans="1:19" x14ac:dyDescent="0.3">
      <c r="A127" s="6">
        <v>38</v>
      </c>
      <c r="B127" s="6">
        <v>0</v>
      </c>
      <c r="C127" s="6">
        <f>(Innings_by_innings_list[[#This Row],[Overs]]*6)+Innings_by_innings_list[[#This Row],[Balls]]</f>
        <v>228</v>
      </c>
      <c r="D127" s="6" t="s">
        <v>23</v>
      </c>
      <c r="E127" s="6" t="s">
        <v>297</v>
      </c>
      <c r="F127" s="6">
        <f>INT(Innings_by_innings_list[[#This Row],[Runs]])</f>
        <v>150</v>
      </c>
      <c r="G127" s="6" t="s">
        <v>23</v>
      </c>
      <c r="H127" s="6">
        <f>INT(Innings_by_innings_list[[#This Row],[Wkts]])</f>
        <v>3</v>
      </c>
      <c r="I127" s="6" t="s">
        <v>298</v>
      </c>
      <c r="J127" s="6">
        <f>_xlfn.NUMBERVALUE(Innings_by_innings_list[[#This Row],[Econ]],".")</f>
        <v>3.94</v>
      </c>
      <c r="K127" s="6" t="s">
        <v>23</v>
      </c>
      <c r="L127" s="4">
        <v>2</v>
      </c>
      <c r="M127" s="6" t="s">
        <v>601</v>
      </c>
      <c r="N127" s="6" t="s">
        <v>114</v>
      </c>
      <c r="O127" s="6" t="s">
        <v>218</v>
      </c>
      <c r="P127" s="6" t="str">
        <f>VLOOKUP(Innings_by_innings_list[[#This Row],[Ground]],'Home Away List'!$A$2:$B$50,2,FALSE)</f>
        <v>Away</v>
      </c>
      <c r="Q127" s="7">
        <v>41829</v>
      </c>
      <c r="R127" s="8" cm="1">
        <f t="array" aca="1" ref="R127" ca="1">IF(CELL("format",Q127)="D1",TEXT(Q127,"dd/mm/yyyy"),Q127)</f>
        <v>41829</v>
      </c>
      <c r="S127" s="6" t="s">
        <v>299</v>
      </c>
    </row>
    <row r="128" spans="1:19" x14ac:dyDescent="0.3">
      <c r="A128" s="6">
        <v>29</v>
      </c>
      <c r="B128" s="6">
        <v>0</v>
      </c>
      <c r="C128" s="6">
        <f>(Innings_by_innings_list[[#This Row],[Overs]]*6)+Innings_by_innings_list[[#This Row],[Balls]]</f>
        <v>174</v>
      </c>
      <c r="D128" s="6" t="s">
        <v>23</v>
      </c>
      <c r="E128" s="6" t="s">
        <v>212</v>
      </c>
      <c r="F128" s="6">
        <f>INT(Innings_by_innings_list[[#This Row],[Runs]])</f>
        <v>128</v>
      </c>
      <c r="G128" s="6" t="s">
        <v>10</v>
      </c>
      <c r="H128" s="6">
        <f>INT(Innings_by_innings_list[[#This Row],[Wkts]])</f>
        <v>2</v>
      </c>
      <c r="I128" s="6" t="s">
        <v>188</v>
      </c>
      <c r="J128" s="6">
        <f>_xlfn.NUMBERVALUE(Innings_by_innings_list[[#This Row],[Econ]],".")</f>
        <v>4.41</v>
      </c>
      <c r="K128" s="6" t="s">
        <v>10</v>
      </c>
      <c r="L128" s="4">
        <v>2</v>
      </c>
      <c r="M128" s="6" t="s">
        <v>600</v>
      </c>
      <c r="N128" s="6" t="s">
        <v>114</v>
      </c>
      <c r="O128" s="6" t="s">
        <v>218</v>
      </c>
      <c r="P128" s="6" t="str">
        <f>VLOOKUP(Innings_by_innings_list[[#This Row],[Ground]],'Home Away List'!$A$2:$B$50,2,FALSE)</f>
        <v>Away</v>
      </c>
      <c r="Q128" s="7">
        <v>41829</v>
      </c>
      <c r="R128" s="8" cm="1">
        <f t="array" aca="1" ref="R128" ca="1">IF(CELL("format",Q128)="D1",TEXT(Q128,"dd/mm/yyyy"),Q128)</f>
        <v>41829</v>
      </c>
      <c r="S128" s="6" t="s">
        <v>299</v>
      </c>
    </row>
    <row r="129" spans="1:19" x14ac:dyDescent="0.3">
      <c r="A129" s="6">
        <v>24</v>
      </c>
      <c r="B129" s="6">
        <v>0</v>
      </c>
      <c r="C129" s="6">
        <f>(Innings_by_innings_list[[#This Row],[Overs]]*6)+Innings_by_innings_list[[#This Row],[Balls]]</f>
        <v>144</v>
      </c>
      <c r="D129" s="6" t="s">
        <v>26</v>
      </c>
      <c r="E129" s="6" t="s">
        <v>300</v>
      </c>
      <c r="F129" s="6">
        <f>INT(Innings_by_innings_list[[#This Row],[Runs]])</f>
        <v>61</v>
      </c>
      <c r="G129" s="6" t="s">
        <v>21</v>
      </c>
      <c r="H129" s="6">
        <f>INT(Innings_by_innings_list[[#This Row],[Wkts]])</f>
        <v>0</v>
      </c>
      <c r="I129" s="6" t="s">
        <v>301</v>
      </c>
      <c r="J129" s="6">
        <f>_xlfn.NUMBERVALUE(Innings_by_innings_list[[#This Row],[Econ]],".")</f>
        <v>2.54</v>
      </c>
      <c r="K129" s="6" t="s">
        <v>23</v>
      </c>
      <c r="L129" s="4">
        <v>2</v>
      </c>
      <c r="M129" s="6" t="s">
        <v>601</v>
      </c>
      <c r="N129" s="6" t="s">
        <v>114</v>
      </c>
      <c r="O129" s="6" t="s">
        <v>214</v>
      </c>
      <c r="P129" s="6" t="str">
        <f>VLOOKUP(Innings_by_innings_list[[#This Row],[Ground]],'Home Away List'!$A$2:$B$50,2,FALSE)</f>
        <v>Away</v>
      </c>
      <c r="Q129" s="7">
        <v>41837</v>
      </c>
      <c r="R129" s="8" cm="1">
        <f t="array" aca="1" ref="R129" ca="1">IF(CELL("format",Q129)="D1",TEXT(Q129,"dd/mm/yyyy"),Q129)</f>
        <v>41837</v>
      </c>
      <c r="S129" s="6" t="s">
        <v>302</v>
      </c>
    </row>
    <row r="130" spans="1:19" x14ac:dyDescent="0.3">
      <c r="A130" s="6">
        <v>23</v>
      </c>
      <c r="B130" s="6">
        <v>0</v>
      </c>
      <c r="C130" s="6">
        <f>(Innings_by_innings_list[[#This Row],[Overs]]*6)+Innings_by_innings_list[[#This Row],[Balls]]</f>
        <v>138</v>
      </c>
      <c r="D130" s="6" t="s">
        <v>49</v>
      </c>
      <c r="E130" s="6" t="s">
        <v>303</v>
      </c>
      <c r="F130" s="6">
        <f>INT(Innings_by_innings_list[[#This Row],[Runs]])</f>
        <v>74</v>
      </c>
      <c r="G130" s="6" t="s">
        <v>85</v>
      </c>
      <c r="H130" s="6">
        <f>INT(Innings_by_innings_list[[#This Row],[Wkts]])</f>
        <v>7</v>
      </c>
      <c r="I130" s="6" t="s">
        <v>304</v>
      </c>
      <c r="J130" s="6">
        <f>_xlfn.NUMBERVALUE(Innings_by_innings_list[[#This Row],[Econ]],".")</f>
        <v>3.21</v>
      </c>
      <c r="K130" s="6" t="s">
        <v>23</v>
      </c>
      <c r="L130" s="4">
        <v>4</v>
      </c>
      <c r="M130" s="6" t="s">
        <v>601</v>
      </c>
      <c r="N130" s="6" t="s">
        <v>114</v>
      </c>
      <c r="O130" s="6" t="s">
        <v>214</v>
      </c>
      <c r="P130" s="6" t="str">
        <f>VLOOKUP(Innings_by_innings_list[[#This Row],[Ground]],'Home Away List'!$A$2:$B$50,2,FALSE)</f>
        <v>Away</v>
      </c>
      <c r="Q130" s="7">
        <v>41837</v>
      </c>
      <c r="R130" s="8" cm="1">
        <f t="array" aca="1" ref="R130" ca="1">IF(CELL("format",Q130)="D1",TEXT(Q130,"dd/mm/yyyy"),Q130)</f>
        <v>41837</v>
      </c>
      <c r="S130" s="6" t="s">
        <v>302</v>
      </c>
    </row>
    <row r="131" spans="1:19" x14ac:dyDescent="0.3">
      <c r="A131" s="6">
        <v>19</v>
      </c>
      <c r="B131" s="6">
        <v>0</v>
      </c>
      <c r="C131" s="6">
        <f>(Innings_by_innings_list[[#This Row],[Overs]]*6)+Innings_by_innings_list[[#This Row],[Balls]]</f>
        <v>114</v>
      </c>
      <c r="D131" s="6" t="s">
        <v>26</v>
      </c>
      <c r="E131" s="6" t="s">
        <v>453</v>
      </c>
      <c r="F131" s="6">
        <f>INT(Innings_by_innings_list[[#This Row],[Runs]])</f>
        <v>58</v>
      </c>
      <c r="G131" s="6" t="s">
        <v>12</v>
      </c>
      <c r="H131" s="6">
        <f>INT(Innings_by_innings_list[[#This Row],[Wkts]])</f>
        <v>1</v>
      </c>
      <c r="I131" s="6" t="s">
        <v>454</v>
      </c>
      <c r="J131" s="6">
        <f>_xlfn.NUMBERVALUE(Innings_by_innings_list[[#This Row],[Econ]],".")</f>
        <v>3.05</v>
      </c>
      <c r="K131" s="6" t="s">
        <v>10</v>
      </c>
      <c r="L131" s="4">
        <v>2</v>
      </c>
      <c r="M131" s="6" t="s">
        <v>600</v>
      </c>
      <c r="N131" s="6" t="s">
        <v>114</v>
      </c>
      <c r="O131" s="6" t="s">
        <v>214</v>
      </c>
      <c r="P131" s="6" t="str">
        <f>VLOOKUP(Innings_by_innings_list[[#This Row],[Ground]],'Home Away List'!$A$2:$B$50,2,FALSE)</f>
        <v>Away</v>
      </c>
      <c r="Q131" s="7">
        <v>41837</v>
      </c>
      <c r="R131" s="8" cm="1">
        <f t="array" aca="1" ref="R131" ca="1">IF(CELL("format",Q131)="D1",TEXT(Q131,"dd/mm/yyyy"),Q131)</f>
        <v>41837</v>
      </c>
      <c r="S131" s="6" t="s">
        <v>302</v>
      </c>
    </row>
    <row r="132" spans="1:19" x14ac:dyDescent="0.3">
      <c r="A132" s="6">
        <v>11</v>
      </c>
      <c r="B132" s="6">
        <v>0</v>
      </c>
      <c r="C132" s="6">
        <f>(Innings_by_innings_list[[#This Row],[Overs]]*6)+Innings_by_innings_list[[#This Row],[Balls]]</f>
        <v>66</v>
      </c>
      <c r="D132" s="6" t="s">
        <v>23</v>
      </c>
      <c r="E132" s="6" t="s">
        <v>78</v>
      </c>
      <c r="F132" s="6">
        <f>INT(Innings_by_innings_list[[#This Row],[Runs]])</f>
        <v>33</v>
      </c>
      <c r="G132" s="6" t="s">
        <v>12</v>
      </c>
      <c r="H132" s="6">
        <f>INT(Innings_by_innings_list[[#This Row],[Wkts]])</f>
        <v>1</v>
      </c>
      <c r="I132" s="6" t="s">
        <v>217</v>
      </c>
      <c r="J132" s="6">
        <f>_xlfn.NUMBERVALUE(Innings_by_innings_list[[#This Row],[Econ]],".")</f>
        <v>3</v>
      </c>
      <c r="K132" s="6" t="s">
        <v>10</v>
      </c>
      <c r="L132" s="4">
        <v>4</v>
      </c>
      <c r="M132" s="6" t="s">
        <v>600</v>
      </c>
      <c r="N132" s="6" t="s">
        <v>114</v>
      </c>
      <c r="O132" s="6" t="s">
        <v>214</v>
      </c>
      <c r="P132" s="6" t="str">
        <f>VLOOKUP(Innings_by_innings_list[[#This Row],[Ground]],'Home Away List'!$A$2:$B$50,2,FALSE)</f>
        <v>Away</v>
      </c>
      <c r="Q132" s="7">
        <v>41837</v>
      </c>
      <c r="R132" s="8" cm="1">
        <f t="array" aca="1" ref="R132" ca="1">IF(CELL("format",Q132)="D1",TEXT(Q132,"dd/mm/yyyy"),Q132)</f>
        <v>41837</v>
      </c>
      <c r="S132" s="6" t="s">
        <v>302</v>
      </c>
    </row>
    <row r="133" spans="1:19" x14ac:dyDescent="0.3">
      <c r="A133" s="6">
        <v>33</v>
      </c>
      <c r="B133" s="6">
        <v>0</v>
      </c>
      <c r="C133" s="6">
        <f>(Innings_by_innings_list[[#This Row],[Overs]]*6)+Innings_by_innings_list[[#This Row],[Balls]]</f>
        <v>198</v>
      </c>
      <c r="D133" s="6" t="s">
        <v>15</v>
      </c>
      <c r="E133" s="6" t="s">
        <v>455</v>
      </c>
      <c r="F133" s="6">
        <f>INT(Innings_by_innings_list[[#This Row],[Runs]])</f>
        <v>123</v>
      </c>
      <c r="G133" s="6" t="s">
        <v>12</v>
      </c>
      <c r="H133" s="6">
        <f>INT(Innings_by_innings_list[[#This Row],[Wkts]])</f>
        <v>1</v>
      </c>
      <c r="I133" s="6" t="s">
        <v>161</v>
      </c>
      <c r="J133" s="6">
        <f>_xlfn.NUMBERVALUE(Innings_by_innings_list[[#This Row],[Econ]],".")</f>
        <v>3.72</v>
      </c>
      <c r="K133" s="6" t="s">
        <v>10</v>
      </c>
      <c r="L133" s="4">
        <v>1</v>
      </c>
      <c r="M133" s="6" t="s">
        <v>600</v>
      </c>
      <c r="N133" s="6" t="s">
        <v>114</v>
      </c>
      <c r="O133" s="6" t="s">
        <v>391</v>
      </c>
      <c r="P133" s="6" t="str">
        <f>VLOOKUP(Innings_by_innings_list[[#This Row],[Ground]],'Home Away List'!$A$2:$B$50,2,FALSE)</f>
        <v>Away</v>
      </c>
      <c r="Q133" s="7">
        <v>41847</v>
      </c>
      <c r="R133" s="8" cm="1">
        <f t="array" aca="1" ref="R133" ca="1">IF(CELL("format",Q133)="D1",TEXT(Q133,"dd/mm/yyyy"),Q133)</f>
        <v>41847</v>
      </c>
      <c r="S133" s="6" t="s">
        <v>456</v>
      </c>
    </row>
    <row r="134" spans="1:19" x14ac:dyDescent="0.3">
      <c r="A134" s="6">
        <v>4</v>
      </c>
      <c r="B134" s="6">
        <v>0</v>
      </c>
      <c r="C134" s="6">
        <f>(Innings_by_innings_list[[#This Row],[Overs]]*6)+Innings_by_innings_list[[#This Row],[Balls]]</f>
        <v>24</v>
      </c>
      <c r="D134" s="6" t="s">
        <v>21</v>
      </c>
      <c r="E134" s="6" t="s">
        <v>322</v>
      </c>
      <c r="F134" s="6">
        <f>INT(Innings_by_innings_list[[#This Row],[Runs]])</f>
        <v>24</v>
      </c>
      <c r="G134" s="6" t="s">
        <v>21</v>
      </c>
      <c r="H134" s="6">
        <f>INT(Innings_by_innings_list[[#This Row],[Wkts]])</f>
        <v>0</v>
      </c>
      <c r="I134" s="6" t="s">
        <v>457</v>
      </c>
      <c r="J134" s="6">
        <f>_xlfn.NUMBERVALUE(Innings_by_innings_list[[#This Row],[Econ]],".")</f>
        <v>6</v>
      </c>
      <c r="K134" s="6" t="s">
        <v>23</v>
      </c>
      <c r="L134" s="4">
        <v>3</v>
      </c>
      <c r="M134" s="6" t="s">
        <v>600</v>
      </c>
      <c r="N134" s="6" t="s">
        <v>114</v>
      </c>
      <c r="O134" s="6" t="s">
        <v>391</v>
      </c>
      <c r="P134" s="6" t="str">
        <f>VLOOKUP(Innings_by_innings_list[[#This Row],[Ground]],'Home Away List'!$A$2:$B$50,2,FALSE)</f>
        <v>Away</v>
      </c>
      <c r="Q134" s="7">
        <v>41847</v>
      </c>
      <c r="R134" s="8" cm="1">
        <f t="array" aca="1" ref="R134" ca="1">IF(CELL("format",Q134)="D1",TEXT(Q134,"dd/mm/yyyy"),Q134)</f>
        <v>41847</v>
      </c>
      <c r="S134" s="6" t="s">
        <v>456</v>
      </c>
    </row>
    <row r="135" spans="1:19" x14ac:dyDescent="0.3">
      <c r="A135" s="6">
        <v>30</v>
      </c>
      <c r="B135" s="6">
        <v>0</v>
      </c>
      <c r="C135" s="6">
        <f>(Innings_by_innings_list[[#This Row],[Overs]]*6)+Innings_by_innings_list[[#This Row],[Balls]]</f>
        <v>180</v>
      </c>
      <c r="D135" s="6" t="s">
        <v>75</v>
      </c>
      <c r="E135" s="6" t="s">
        <v>305</v>
      </c>
      <c r="F135" s="6">
        <f>INT(Innings_by_innings_list[[#This Row],[Runs]])</f>
        <v>96</v>
      </c>
      <c r="G135" s="6" t="s">
        <v>15</v>
      </c>
      <c r="H135" s="6">
        <f>INT(Innings_by_innings_list[[#This Row],[Wkts]])</f>
        <v>4</v>
      </c>
      <c r="I135" s="6" t="s">
        <v>150</v>
      </c>
      <c r="J135" s="6">
        <f>_xlfn.NUMBERVALUE(Innings_by_innings_list[[#This Row],[Econ]],".")</f>
        <v>3.2</v>
      </c>
      <c r="K135" s="6" t="s">
        <v>10</v>
      </c>
      <c r="L135" s="4">
        <v>2</v>
      </c>
      <c r="M135" s="6" t="s">
        <v>601</v>
      </c>
      <c r="N135" s="6" t="s">
        <v>114</v>
      </c>
      <c r="O135" s="6" t="s">
        <v>228</v>
      </c>
      <c r="P135" s="6" t="str">
        <f>VLOOKUP(Innings_by_innings_list[[#This Row],[Ground]],'Home Away List'!$A$2:$B$50,2,FALSE)</f>
        <v>Away</v>
      </c>
      <c r="Q135" s="7">
        <v>41866</v>
      </c>
      <c r="R135" s="8" cm="1">
        <f t="array" aca="1" ref="R135" ca="1">IF(CELL("format",Q135)="D1",TEXT(Q135,"dd/mm/yyyy"),Q135)</f>
        <v>41866</v>
      </c>
      <c r="S135" s="6" t="s">
        <v>306</v>
      </c>
    </row>
    <row r="136" spans="1:19" x14ac:dyDescent="0.3">
      <c r="A136" s="6">
        <v>27</v>
      </c>
      <c r="B136" s="6">
        <v>0</v>
      </c>
      <c r="C136" s="6">
        <f>(Innings_by_innings_list[[#This Row],[Overs]]*6)+Innings_by_innings_list[[#This Row],[Balls]]</f>
        <v>162</v>
      </c>
      <c r="D136" s="6" t="s">
        <v>26</v>
      </c>
      <c r="E136" s="6" t="s">
        <v>157</v>
      </c>
      <c r="F136" s="6">
        <f>INT(Innings_by_innings_list[[#This Row],[Runs]])</f>
        <v>85</v>
      </c>
      <c r="G136" s="6" t="s">
        <v>12</v>
      </c>
      <c r="H136" s="6">
        <f>INT(Innings_by_innings_list[[#This Row],[Wkts]])</f>
        <v>1</v>
      </c>
      <c r="I136" s="6" t="s">
        <v>307</v>
      </c>
      <c r="J136" s="6">
        <f>_xlfn.NUMBERVALUE(Innings_by_innings_list[[#This Row],[Econ]],".")</f>
        <v>3.14</v>
      </c>
      <c r="K136" s="6" t="s">
        <v>23</v>
      </c>
      <c r="L136" s="4">
        <v>1</v>
      </c>
      <c r="M136" s="6" t="s">
        <v>601</v>
      </c>
      <c r="N136" s="6" t="s">
        <v>36</v>
      </c>
      <c r="O136" s="6" t="s">
        <v>52</v>
      </c>
      <c r="P136" s="6" t="str">
        <f>VLOOKUP(Innings_by_innings_list[[#This Row],[Ground]],'Home Away List'!$A$2:$B$50,2,FALSE)</f>
        <v>Away</v>
      </c>
      <c r="Q136" s="7">
        <v>41982</v>
      </c>
      <c r="R136" s="8" cm="1">
        <f t="array" aca="1" ref="R136" ca="1">IF(CELL("format",Q136)="D1",TEXT(Q136,"dd/mm/yyyy"),Q136)</f>
        <v>41982</v>
      </c>
      <c r="S136" s="6" t="s">
        <v>308</v>
      </c>
    </row>
    <row r="137" spans="1:19" x14ac:dyDescent="0.3">
      <c r="A137" s="6">
        <v>14</v>
      </c>
      <c r="B137" s="6">
        <v>0</v>
      </c>
      <c r="C137" s="6">
        <f>(Innings_by_innings_list[[#This Row],[Overs]]*6)+Innings_by_innings_list[[#This Row],[Balls]]</f>
        <v>84</v>
      </c>
      <c r="D137" s="6" t="s">
        <v>23</v>
      </c>
      <c r="E137" s="6" t="s">
        <v>309</v>
      </c>
      <c r="F137" s="6">
        <f>INT(Innings_by_innings_list[[#This Row],[Runs]])</f>
        <v>41</v>
      </c>
      <c r="G137" s="6" t="s">
        <v>21</v>
      </c>
      <c r="H137" s="6">
        <f>INT(Innings_by_innings_list[[#This Row],[Wkts]])</f>
        <v>0</v>
      </c>
      <c r="I137" s="6" t="s">
        <v>310</v>
      </c>
      <c r="J137" s="6">
        <f>_xlfn.NUMBERVALUE(Innings_by_innings_list[[#This Row],[Econ]],".")</f>
        <v>2.92</v>
      </c>
      <c r="K137" s="6" t="s">
        <v>10</v>
      </c>
      <c r="L137" s="4">
        <v>3</v>
      </c>
      <c r="M137" s="6" t="s">
        <v>601</v>
      </c>
      <c r="N137" s="6" t="s">
        <v>36</v>
      </c>
      <c r="O137" s="6" t="s">
        <v>52</v>
      </c>
      <c r="P137" s="6" t="str">
        <f>VLOOKUP(Innings_by_innings_list[[#This Row],[Ground]],'Home Away List'!$A$2:$B$50,2,FALSE)</f>
        <v>Away</v>
      </c>
      <c r="Q137" s="7">
        <v>41982</v>
      </c>
      <c r="R137" s="8" cm="1">
        <f t="array" aca="1" ref="R137" ca="1">IF(CELL("format",Q137)="D1",TEXT(Q137,"dd/mm/yyyy"),Q137)</f>
        <v>41982</v>
      </c>
      <c r="S137" s="6" t="s">
        <v>308</v>
      </c>
    </row>
    <row r="138" spans="1:19" x14ac:dyDescent="0.3">
      <c r="A138" s="6">
        <v>24</v>
      </c>
      <c r="B138" s="6">
        <v>0</v>
      </c>
      <c r="C138" s="6">
        <f>(Innings_by_innings_list[[#This Row],[Overs]]*6)+Innings_by_innings_list[[#This Row],[Balls]]</f>
        <v>144</v>
      </c>
      <c r="D138" s="6" t="s">
        <v>10</v>
      </c>
      <c r="E138" s="6" t="s">
        <v>187</v>
      </c>
      <c r="F138" s="6">
        <f>INT(Innings_by_innings_list[[#This Row],[Runs]])</f>
        <v>120</v>
      </c>
      <c r="G138" s="6" t="s">
        <v>10</v>
      </c>
      <c r="H138" s="6">
        <f>INT(Innings_by_innings_list[[#This Row],[Wkts]])</f>
        <v>2</v>
      </c>
      <c r="I138" s="6" t="s">
        <v>22</v>
      </c>
      <c r="J138" s="6">
        <f>_xlfn.NUMBERVALUE(Innings_by_innings_list[[#This Row],[Econ]],".")</f>
        <v>5</v>
      </c>
      <c r="K138" s="6" t="s">
        <v>12</v>
      </c>
      <c r="L138" s="4">
        <v>1</v>
      </c>
      <c r="M138" s="6" t="s">
        <v>600</v>
      </c>
      <c r="N138" s="6" t="s">
        <v>36</v>
      </c>
      <c r="O138" s="6" t="s">
        <v>52</v>
      </c>
      <c r="P138" s="6" t="str">
        <f>VLOOKUP(Innings_by_innings_list[[#This Row],[Ground]],'Home Away List'!$A$2:$B$50,2,FALSE)</f>
        <v>Away</v>
      </c>
      <c r="Q138" s="7">
        <v>41982</v>
      </c>
      <c r="R138" s="8" cm="1">
        <f t="array" aca="1" ref="R138" ca="1">IF(CELL("format",Q138)="D1",TEXT(Q138,"dd/mm/yyyy"),Q138)</f>
        <v>41982</v>
      </c>
      <c r="S138" s="6" t="s">
        <v>308</v>
      </c>
    </row>
    <row r="139" spans="1:19" x14ac:dyDescent="0.3">
      <c r="A139" s="6">
        <v>11</v>
      </c>
      <c r="B139" s="6">
        <v>0</v>
      </c>
      <c r="C139" s="6">
        <f>(Innings_by_innings_list[[#This Row],[Overs]]*6)+Innings_by_innings_list[[#This Row],[Balls]]</f>
        <v>66</v>
      </c>
      <c r="D139" s="6" t="s">
        <v>10</v>
      </c>
      <c r="E139" s="6" t="s">
        <v>97</v>
      </c>
      <c r="F139" s="6">
        <f>INT(Innings_by_innings_list[[#This Row],[Runs]])</f>
        <v>42</v>
      </c>
      <c r="G139" s="6" t="s">
        <v>12</v>
      </c>
      <c r="H139" s="6">
        <f>INT(Innings_by_innings_list[[#This Row],[Wkts]])</f>
        <v>1</v>
      </c>
      <c r="I139" s="6" t="s">
        <v>458</v>
      </c>
      <c r="J139" s="6">
        <f>_xlfn.NUMBERVALUE(Innings_by_innings_list[[#This Row],[Econ]],".")</f>
        <v>3.81</v>
      </c>
      <c r="K139" s="6" t="s">
        <v>12</v>
      </c>
      <c r="L139" s="4">
        <v>3</v>
      </c>
      <c r="M139" s="6" t="s">
        <v>600</v>
      </c>
      <c r="N139" s="6" t="s">
        <v>36</v>
      </c>
      <c r="O139" s="6" t="s">
        <v>52</v>
      </c>
      <c r="P139" s="6" t="str">
        <f>VLOOKUP(Innings_by_innings_list[[#This Row],[Ground]],'Home Away List'!$A$2:$B$50,2,FALSE)</f>
        <v>Away</v>
      </c>
      <c r="Q139" s="7">
        <v>41982</v>
      </c>
      <c r="R139" s="8" cm="1">
        <f t="array" aca="1" ref="R139" ca="1">IF(CELL("format",Q139)="D1",TEXT(Q139,"dd/mm/yyyy"),Q139)</f>
        <v>41982</v>
      </c>
      <c r="S139" s="6" t="s">
        <v>308</v>
      </c>
    </row>
    <row r="140" spans="1:19" x14ac:dyDescent="0.3">
      <c r="A140" s="6">
        <v>23</v>
      </c>
      <c r="B140" s="6">
        <v>0</v>
      </c>
      <c r="C140" s="6">
        <f>(Innings_by_innings_list[[#This Row],[Overs]]*6)+Innings_by_innings_list[[#This Row],[Balls]]</f>
        <v>138</v>
      </c>
      <c r="D140" s="6" t="s">
        <v>10</v>
      </c>
      <c r="E140" s="6" t="s">
        <v>311</v>
      </c>
      <c r="F140" s="6">
        <f>INT(Innings_by_innings_list[[#This Row],[Runs]])</f>
        <v>117</v>
      </c>
      <c r="G140" s="6" t="s">
        <v>23</v>
      </c>
      <c r="H140" s="6">
        <f>INT(Innings_by_innings_list[[#This Row],[Wkts]])</f>
        <v>3</v>
      </c>
      <c r="I140" s="6" t="s">
        <v>312</v>
      </c>
      <c r="J140" s="6">
        <f>_xlfn.NUMBERVALUE(Innings_by_innings_list[[#This Row],[Econ]],".")</f>
        <v>5.08</v>
      </c>
      <c r="K140" s="6" t="s">
        <v>12</v>
      </c>
      <c r="L140" s="4">
        <v>2</v>
      </c>
      <c r="M140" s="6" t="s">
        <v>601</v>
      </c>
      <c r="N140" s="6" t="s">
        <v>36</v>
      </c>
      <c r="O140" s="6" t="s">
        <v>313</v>
      </c>
      <c r="P140" s="6" t="str">
        <f>VLOOKUP(Innings_by_innings_list[[#This Row],[Ground]],'Home Away List'!$A$2:$B$50,2,FALSE)</f>
        <v>Away</v>
      </c>
      <c r="Q140" s="7">
        <v>41990</v>
      </c>
      <c r="R140" s="8" cm="1">
        <f t="array" aca="1" ref="R140" ca="1">IF(CELL("format",Q140)="D1",TEXT(Q140,"dd/mm/yyyy"),Q140)</f>
        <v>41990</v>
      </c>
      <c r="S140" s="6" t="s">
        <v>314</v>
      </c>
    </row>
    <row r="141" spans="1:19" x14ac:dyDescent="0.3">
      <c r="A141" s="6">
        <v>9</v>
      </c>
      <c r="B141" s="6">
        <v>0</v>
      </c>
      <c r="C141" s="6">
        <f>(Innings_by_innings_list[[#This Row],[Overs]]*6)+Innings_by_innings_list[[#This Row],[Balls]]</f>
        <v>54</v>
      </c>
      <c r="D141" s="6" t="s">
        <v>10</v>
      </c>
      <c r="E141" s="6" t="s">
        <v>315</v>
      </c>
      <c r="F141" s="6">
        <f>INT(Innings_by_innings_list[[#This Row],[Runs]])</f>
        <v>38</v>
      </c>
      <c r="G141" s="6" t="s">
        <v>23</v>
      </c>
      <c r="H141" s="6">
        <f>INT(Innings_by_innings_list[[#This Row],[Wkts]])</f>
        <v>3</v>
      </c>
      <c r="I141" s="6" t="s">
        <v>316</v>
      </c>
      <c r="J141" s="6">
        <f>_xlfn.NUMBERVALUE(Innings_by_innings_list[[#This Row],[Econ]],".")</f>
        <v>4.22</v>
      </c>
      <c r="K141" s="6" t="s">
        <v>12</v>
      </c>
      <c r="L141" s="4">
        <v>4</v>
      </c>
      <c r="M141" s="6" t="s">
        <v>601</v>
      </c>
      <c r="N141" s="6" t="s">
        <v>36</v>
      </c>
      <c r="O141" s="6" t="s">
        <v>313</v>
      </c>
      <c r="P141" s="6" t="str">
        <f>VLOOKUP(Innings_by_innings_list[[#This Row],[Ground]],'Home Away List'!$A$2:$B$50,2,FALSE)</f>
        <v>Away</v>
      </c>
      <c r="Q141" s="7">
        <v>41990</v>
      </c>
      <c r="R141" s="8" cm="1">
        <f t="array" aca="1" ref="R141" ca="1">IF(CELL("format",Q141)="D1",TEXT(Q141,"dd/mm/yyyy"),Q141)</f>
        <v>41990</v>
      </c>
      <c r="S141" s="6" t="s">
        <v>314</v>
      </c>
    </row>
    <row r="142" spans="1:19" x14ac:dyDescent="0.3">
      <c r="A142" s="6">
        <v>25</v>
      </c>
      <c r="B142" s="6"/>
      <c r="C142" s="6">
        <f>(Innings_by_innings_list[[#This Row],[Overs]]*6)+Innings_by_innings_list[[#This Row],[Balls]]</f>
        <v>150</v>
      </c>
      <c r="D142" s="6">
        <v>4</v>
      </c>
      <c r="E142" s="6">
        <v>101</v>
      </c>
      <c r="F142" s="6">
        <f>INT(Innings_by_innings_list[[#This Row],[Runs]])</f>
        <v>101</v>
      </c>
      <c r="G142" s="6">
        <v>3</v>
      </c>
      <c r="H142" s="6">
        <f>INT(Innings_by_innings_list[[#This Row],[Wkts]])</f>
        <v>3</v>
      </c>
      <c r="I142" s="6">
        <v>4.04</v>
      </c>
      <c r="J142" s="6">
        <f>_xlfn.NUMBERVALUE(Innings_by_innings_list[[#This Row],[Econ]],".")</f>
        <v>4.04</v>
      </c>
      <c r="K142" s="6">
        <v>3</v>
      </c>
      <c r="L142" s="4">
        <v>2</v>
      </c>
      <c r="M142" s="6" t="s">
        <v>598</v>
      </c>
      <c r="N142" s="6" t="s">
        <v>36</v>
      </c>
      <c r="O142" s="6" t="s">
        <v>313</v>
      </c>
      <c r="P142" s="6" t="str">
        <f>VLOOKUP(Innings_by_innings_list[[#This Row],[Ground]],'Home Away List'!$A$2:$B$50,2,FALSE)</f>
        <v>Away</v>
      </c>
      <c r="Q142" s="7">
        <v>41990</v>
      </c>
      <c r="R142" s="8" cm="1">
        <f t="array" aca="1" ref="R142" ca="1">IF(CELL("format",Q142)="D1",TEXT(Q142,"dd/mm/yyyy"),Q142)</f>
        <v>41990</v>
      </c>
      <c r="S142" s="6" t="s">
        <v>314</v>
      </c>
    </row>
    <row r="143" spans="1:19" x14ac:dyDescent="0.3">
      <c r="A143" s="6">
        <v>9</v>
      </c>
      <c r="B143" s="6"/>
      <c r="C143" s="6">
        <f>(Innings_by_innings_list[[#This Row],[Overs]]*6)+Innings_by_innings_list[[#This Row],[Balls]]</f>
        <v>54</v>
      </c>
      <c r="D143" s="6">
        <v>0</v>
      </c>
      <c r="E143" s="6">
        <v>46</v>
      </c>
      <c r="F143" s="6">
        <f>INT(Innings_by_innings_list[[#This Row],[Runs]])</f>
        <v>46</v>
      </c>
      <c r="G143" s="6">
        <v>2</v>
      </c>
      <c r="H143" s="6">
        <f>INT(Innings_by_innings_list[[#This Row],[Wkts]])</f>
        <v>2</v>
      </c>
      <c r="I143" s="6">
        <v>5.1100000000000003</v>
      </c>
      <c r="J143" s="6">
        <f>_xlfn.NUMBERVALUE(Innings_by_innings_list[[#This Row],[Econ]],".")</f>
        <v>5.1100000000000003</v>
      </c>
      <c r="K143" s="6">
        <v>2</v>
      </c>
      <c r="L143" s="4">
        <v>4</v>
      </c>
      <c r="M143" s="6" t="s">
        <v>598</v>
      </c>
      <c r="N143" s="6" t="s">
        <v>36</v>
      </c>
      <c r="O143" s="6" t="s">
        <v>313</v>
      </c>
      <c r="P143" s="6" t="str">
        <f>VLOOKUP(Innings_by_innings_list[[#This Row],[Ground]],'Home Away List'!$A$2:$B$50,2,FALSE)</f>
        <v>Away</v>
      </c>
      <c r="Q143" s="7">
        <v>41990</v>
      </c>
      <c r="R143" s="8" cm="1">
        <f t="array" aca="1" ref="R143" ca="1">IF(CELL("format",Q143)="D1",TEXT(Q143,"dd/mm/yyyy"),Q143)</f>
        <v>41990</v>
      </c>
      <c r="S143" s="6" t="s">
        <v>314</v>
      </c>
    </row>
    <row r="144" spans="1:19" x14ac:dyDescent="0.3">
      <c r="A144" s="6">
        <v>32</v>
      </c>
      <c r="B144" s="6">
        <v>0</v>
      </c>
      <c r="C144" s="6">
        <f>(Innings_by_innings_list[[#This Row],[Overs]]*6)+Innings_by_innings_list[[#This Row],[Balls]]</f>
        <v>192</v>
      </c>
      <c r="D144" s="6" t="s">
        <v>85</v>
      </c>
      <c r="E144" s="6" t="s">
        <v>317</v>
      </c>
      <c r="F144" s="6">
        <f>INT(Innings_by_innings_list[[#This Row],[Runs]])</f>
        <v>104</v>
      </c>
      <c r="G144" s="6" t="s">
        <v>21</v>
      </c>
      <c r="H144" s="6">
        <f>INT(Innings_by_innings_list[[#This Row],[Wkts]])</f>
        <v>0</v>
      </c>
      <c r="I144" s="6" t="s">
        <v>318</v>
      </c>
      <c r="J144" s="6">
        <f>_xlfn.NUMBERVALUE(Innings_by_innings_list[[#This Row],[Econ]],".")</f>
        <v>3.25</v>
      </c>
      <c r="K144" s="6" t="s">
        <v>12</v>
      </c>
      <c r="L144" s="4">
        <v>1</v>
      </c>
      <c r="M144" s="6" t="s">
        <v>601</v>
      </c>
      <c r="N144" s="6" t="s">
        <v>36</v>
      </c>
      <c r="O144" s="6" t="s">
        <v>245</v>
      </c>
      <c r="P144" s="6" t="str">
        <f>VLOOKUP(Innings_by_innings_list[[#This Row],[Ground]],'Home Away List'!$A$2:$B$50,2,FALSE)</f>
        <v>Away</v>
      </c>
      <c r="Q144" s="7">
        <v>41999</v>
      </c>
      <c r="R144" s="8" cm="1">
        <f t="array" aca="1" ref="R144" ca="1">IF(CELL("format",Q144)="D1",TEXT(Q144,"dd/mm/yyyy"),Q144)</f>
        <v>41999</v>
      </c>
      <c r="S144" s="6" t="s">
        <v>319</v>
      </c>
    </row>
    <row r="145" spans="1:19" x14ac:dyDescent="0.3">
      <c r="A145" s="6">
        <v>20</v>
      </c>
      <c r="B145" s="6">
        <v>0</v>
      </c>
      <c r="C145" s="6">
        <f>(Innings_by_innings_list[[#This Row],[Overs]]*6)+Innings_by_innings_list[[#This Row],[Balls]]</f>
        <v>120</v>
      </c>
      <c r="D145" s="6" t="s">
        <v>26</v>
      </c>
      <c r="E145" s="6" t="s">
        <v>232</v>
      </c>
      <c r="F145" s="6">
        <f>INT(Innings_by_innings_list[[#This Row],[Runs]])</f>
        <v>49</v>
      </c>
      <c r="G145" s="6" t="s">
        <v>10</v>
      </c>
      <c r="H145" s="6">
        <f>INT(Innings_by_innings_list[[#This Row],[Wkts]])</f>
        <v>2</v>
      </c>
      <c r="I145" s="6" t="s">
        <v>321</v>
      </c>
      <c r="J145" s="6">
        <f>_xlfn.NUMBERVALUE(Innings_by_innings_list[[#This Row],[Econ]],".")</f>
        <v>2.4500000000000002</v>
      </c>
      <c r="K145" s="6" t="s">
        <v>23</v>
      </c>
      <c r="L145" s="4">
        <v>3</v>
      </c>
      <c r="M145" s="6" t="s">
        <v>601</v>
      </c>
      <c r="N145" s="6" t="s">
        <v>36</v>
      </c>
      <c r="O145" s="6" t="s">
        <v>245</v>
      </c>
      <c r="P145" s="6" t="str">
        <f>VLOOKUP(Innings_by_innings_list[[#This Row],[Ground]],'Home Away List'!$A$2:$B$50,2,FALSE)</f>
        <v>Away</v>
      </c>
      <c r="Q145" s="7">
        <v>41999</v>
      </c>
      <c r="R145" s="8" cm="1">
        <f t="array" aca="1" ref="R145" ca="1">IF(CELL("format",Q145)="D1",TEXT(Q145,"dd/mm/yyyy"),Q145)</f>
        <v>41999</v>
      </c>
      <c r="S145" s="6" t="s">
        <v>319</v>
      </c>
    </row>
    <row r="146" spans="1:19" x14ac:dyDescent="0.3">
      <c r="A146" s="6">
        <v>29</v>
      </c>
      <c r="B146" s="6">
        <v>0</v>
      </c>
      <c r="C146" s="6">
        <f>(Innings_by_innings_list[[#This Row],[Overs]]*6)+Innings_by_innings_list[[#This Row],[Balls]]</f>
        <v>174</v>
      </c>
      <c r="D146" s="6" t="s">
        <v>15</v>
      </c>
      <c r="E146" s="6" t="s">
        <v>459</v>
      </c>
      <c r="F146" s="6">
        <f>INT(Innings_by_innings_list[[#This Row],[Runs]])</f>
        <v>138</v>
      </c>
      <c r="G146" s="6" t="s">
        <v>15</v>
      </c>
      <c r="H146" s="6">
        <f>INT(Innings_by_innings_list[[#This Row],[Wkts]])</f>
        <v>4</v>
      </c>
      <c r="I146" s="6" t="s">
        <v>141</v>
      </c>
      <c r="J146" s="6">
        <f>_xlfn.NUMBERVALUE(Innings_by_innings_list[[#This Row],[Econ]],".")</f>
        <v>4.75</v>
      </c>
      <c r="K146" s="6" t="s">
        <v>23</v>
      </c>
      <c r="L146" s="4">
        <v>1</v>
      </c>
      <c r="M146" s="6" t="s">
        <v>600</v>
      </c>
      <c r="N146" s="6" t="s">
        <v>36</v>
      </c>
      <c r="O146" s="6" t="s">
        <v>245</v>
      </c>
      <c r="P146" s="6" t="str">
        <f>VLOOKUP(Innings_by_innings_list[[#This Row],[Ground]],'Home Away List'!$A$2:$B$50,2,FALSE)</f>
        <v>Away</v>
      </c>
      <c r="Q146" s="7">
        <v>41999</v>
      </c>
      <c r="R146" s="8" cm="1">
        <f t="array" aca="1" ref="R146" ca="1">IF(CELL("format",Q146)="D1",TEXT(Q146,"dd/mm/yyyy"),Q146)</f>
        <v>41999</v>
      </c>
      <c r="S146" s="6" t="s">
        <v>319</v>
      </c>
    </row>
    <row r="147" spans="1:19" x14ac:dyDescent="0.3">
      <c r="A147" s="6">
        <v>28</v>
      </c>
      <c r="B147" s="6">
        <v>0</v>
      </c>
      <c r="C147" s="6">
        <f>(Innings_by_innings_list[[#This Row],[Overs]]*6)+Innings_by_innings_list[[#This Row],[Balls]]</f>
        <v>168</v>
      </c>
      <c r="D147" s="6" t="s">
        <v>15</v>
      </c>
      <c r="E147" s="6" t="s">
        <v>433</v>
      </c>
      <c r="F147" s="6">
        <f>INT(Innings_by_innings_list[[#This Row],[Runs]])</f>
        <v>92</v>
      </c>
      <c r="G147" s="6" t="s">
        <v>10</v>
      </c>
      <c r="H147" s="6">
        <f>INT(Innings_by_innings_list[[#This Row],[Wkts]])</f>
        <v>2</v>
      </c>
      <c r="I147" s="6" t="s">
        <v>460</v>
      </c>
      <c r="J147" s="6">
        <f>_xlfn.NUMBERVALUE(Innings_by_innings_list[[#This Row],[Econ]],".")</f>
        <v>3.28</v>
      </c>
      <c r="K147" s="6" t="s">
        <v>10</v>
      </c>
      <c r="L147" s="4">
        <v>3</v>
      </c>
      <c r="M147" s="6" t="s">
        <v>600</v>
      </c>
      <c r="N147" s="6" t="s">
        <v>36</v>
      </c>
      <c r="O147" s="6" t="s">
        <v>245</v>
      </c>
      <c r="P147" s="6" t="str">
        <f>VLOOKUP(Innings_by_innings_list[[#This Row],[Ground]],'Home Away List'!$A$2:$B$50,2,FALSE)</f>
        <v>Away</v>
      </c>
      <c r="Q147" s="7">
        <v>41999</v>
      </c>
      <c r="R147" s="8" cm="1">
        <f t="array" aca="1" ref="R147" ca="1">IF(CELL("format",Q147)="D1",TEXT(Q147,"dd/mm/yyyy"),Q147)</f>
        <v>41999</v>
      </c>
      <c r="S147" s="6" t="s">
        <v>319</v>
      </c>
    </row>
    <row r="148" spans="1:19" x14ac:dyDescent="0.3">
      <c r="A148" s="6">
        <v>32</v>
      </c>
      <c r="B148" s="6">
        <v>3</v>
      </c>
      <c r="C148" s="6">
        <f>(Innings_by_innings_list[[#This Row],[Overs]]*6)+Innings_by_innings_list[[#This Row],[Balls]]</f>
        <v>195</v>
      </c>
      <c r="D148" s="6">
        <v>3</v>
      </c>
      <c r="E148" s="6">
        <v>130</v>
      </c>
      <c r="F148" s="6">
        <f>INT(Innings_by_innings_list[[#This Row],[Runs]])</f>
        <v>130</v>
      </c>
      <c r="G148" s="6">
        <v>3</v>
      </c>
      <c r="H148" s="6">
        <f>INT(Innings_by_innings_list[[#This Row],[Wkts]])</f>
        <v>3</v>
      </c>
      <c r="I148" s="6">
        <v>4</v>
      </c>
      <c r="J148" s="6">
        <f>_xlfn.NUMBERVALUE(Innings_by_innings_list[[#This Row],[Econ]],".")</f>
        <v>4</v>
      </c>
      <c r="K148" s="6">
        <v>2</v>
      </c>
      <c r="L148" s="4">
        <v>1</v>
      </c>
      <c r="M148" s="6" t="s">
        <v>598</v>
      </c>
      <c r="N148" s="6" t="s">
        <v>36</v>
      </c>
      <c r="O148" s="6" t="s">
        <v>245</v>
      </c>
      <c r="P148" s="6" t="str">
        <f>VLOOKUP(Innings_by_innings_list[[#This Row],[Ground]],'Home Away List'!$A$2:$B$50,2,FALSE)</f>
        <v>Away</v>
      </c>
      <c r="Q148" s="7">
        <v>41999</v>
      </c>
      <c r="R148" s="8" cm="1">
        <f t="array" aca="1" ref="R148" ca="1">IF(CELL("format",Q148)="D1",TEXT(Q148,"dd/mm/yyyy"),Q148)</f>
        <v>41999</v>
      </c>
      <c r="S148" s="6" t="s">
        <v>319</v>
      </c>
    </row>
    <row r="149" spans="1:19" x14ac:dyDescent="0.3">
      <c r="A149" s="6">
        <v>22</v>
      </c>
      <c r="B149" s="6"/>
      <c r="C149" s="6">
        <f>(Innings_by_innings_list[[#This Row],[Overs]]*6)+Innings_by_innings_list[[#This Row],[Balls]]</f>
        <v>132</v>
      </c>
      <c r="D149" s="6">
        <v>3</v>
      </c>
      <c r="E149" s="6">
        <v>89</v>
      </c>
      <c r="F149" s="6">
        <f>INT(Innings_by_innings_list[[#This Row],[Runs]])</f>
        <v>89</v>
      </c>
      <c r="G149" s="6">
        <v>2</v>
      </c>
      <c r="H149" s="6">
        <f>INT(Innings_by_innings_list[[#This Row],[Wkts]])</f>
        <v>2</v>
      </c>
      <c r="I149" s="6">
        <v>4.04</v>
      </c>
      <c r="J149" s="6">
        <f>_xlfn.NUMBERVALUE(Innings_by_innings_list[[#This Row],[Econ]],".")</f>
        <v>4.04</v>
      </c>
      <c r="K149" s="6">
        <v>1</v>
      </c>
      <c r="L149" s="4">
        <v>3</v>
      </c>
      <c r="M149" s="6" t="s">
        <v>598</v>
      </c>
      <c r="N149" s="6" t="s">
        <v>36</v>
      </c>
      <c r="O149" s="6" t="s">
        <v>245</v>
      </c>
      <c r="P149" s="6" t="str">
        <f>VLOOKUP(Innings_by_innings_list[[#This Row],[Ground]],'Home Away List'!$A$2:$B$50,2,FALSE)</f>
        <v>Away</v>
      </c>
      <c r="Q149" s="7">
        <v>41999</v>
      </c>
      <c r="R149" s="8" cm="1">
        <f t="array" aca="1" ref="R149" ca="1">IF(CELL("format",Q149)="D1",TEXT(Q149,"dd/mm/yyyy"),Q149)</f>
        <v>41999</v>
      </c>
      <c r="S149" s="6" t="s">
        <v>319</v>
      </c>
    </row>
    <row r="150" spans="1:19" x14ac:dyDescent="0.3">
      <c r="A150" s="6">
        <v>28</v>
      </c>
      <c r="B150" s="6">
        <v>3</v>
      </c>
      <c r="C150" s="6">
        <f>(Innings_by_innings_list[[#This Row],[Overs]]*6)+Innings_by_innings_list[[#This Row],[Balls]]</f>
        <v>171</v>
      </c>
      <c r="D150" s="6" t="s">
        <v>23</v>
      </c>
      <c r="E150" s="6" t="s">
        <v>462</v>
      </c>
      <c r="F150" s="6">
        <f>INT(Innings_by_innings_list[[#This Row],[Runs]])</f>
        <v>112</v>
      </c>
      <c r="G150" s="6" t="s">
        <v>26</v>
      </c>
      <c r="H150" s="6">
        <f>INT(Innings_by_innings_list[[#This Row],[Wkts]])</f>
        <v>5</v>
      </c>
      <c r="I150" s="6" t="s">
        <v>385</v>
      </c>
      <c r="J150" s="6">
        <f>_xlfn.NUMBERVALUE(Innings_by_innings_list[[#This Row],[Econ]],".")</f>
        <v>3.92</v>
      </c>
      <c r="K150" s="6" t="s">
        <v>23</v>
      </c>
      <c r="L150" s="4">
        <v>1</v>
      </c>
      <c r="M150" s="6" t="s">
        <v>600</v>
      </c>
      <c r="N150" s="6" t="s">
        <v>36</v>
      </c>
      <c r="O150" s="6" t="s">
        <v>37</v>
      </c>
      <c r="P150" s="6" t="str">
        <f>VLOOKUP(Innings_by_innings_list[[#This Row],[Ground]],'Home Away List'!$A$2:$B$50,2,FALSE)</f>
        <v>Away</v>
      </c>
      <c r="Q150" s="7">
        <v>42010</v>
      </c>
      <c r="R150" s="8" cm="1">
        <f t="array" aca="1" ref="R150" ca="1">IF(CELL("format",Q150)="D1",TEXT(Q150,"dd/mm/yyyy"),Q150)</f>
        <v>42010</v>
      </c>
      <c r="S150" s="6" t="s">
        <v>463</v>
      </c>
    </row>
    <row r="151" spans="1:19" x14ac:dyDescent="0.3">
      <c r="A151" s="6">
        <v>6</v>
      </c>
      <c r="B151" s="6">
        <v>0</v>
      </c>
      <c r="C151" s="6">
        <f>(Innings_by_innings_list[[#This Row],[Overs]]*6)+Innings_by_innings_list[[#This Row],[Balls]]</f>
        <v>36</v>
      </c>
      <c r="D151" s="6" t="s">
        <v>21</v>
      </c>
      <c r="E151" s="6" t="s">
        <v>78</v>
      </c>
      <c r="F151" s="6">
        <f>INT(Innings_by_innings_list[[#This Row],[Runs]])</f>
        <v>33</v>
      </c>
      <c r="G151" s="6" t="s">
        <v>12</v>
      </c>
      <c r="H151" s="6">
        <f>INT(Innings_by_innings_list[[#This Row],[Wkts]])</f>
        <v>1</v>
      </c>
      <c r="I151" s="6" t="s">
        <v>464</v>
      </c>
      <c r="J151" s="6">
        <f>_xlfn.NUMBERVALUE(Innings_by_innings_list[[#This Row],[Econ]],".")</f>
        <v>5.5</v>
      </c>
      <c r="K151" s="6" t="s">
        <v>23</v>
      </c>
      <c r="L151" s="4">
        <v>3</v>
      </c>
      <c r="M151" s="6" t="s">
        <v>600</v>
      </c>
      <c r="N151" s="6" t="s">
        <v>36</v>
      </c>
      <c r="O151" s="6" t="s">
        <v>37</v>
      </c>
      <c r="P151" s="6" t="str">
        <f>VLOOKUP(Innings_by_innings_list[[#This Row],[Ground]],'Home Away List'!$A$2:$B$50,2,FALSE)</f>
        <v>Away</v>
      </c>
      <c r="Q151" s="7">
        <v>42010</v>
      </c>
      <c r="R151" s="8" cm="1">
        <f t="array" aca="1" ref="R151" ca="1">IF(CELL("format",Q151)="D1",TEXT(Q151,"dd/mm/yyyy"),Q151)</f>
        <v>42010</v>
      </c>
      <c r="S151" s="6" t="s">
        <v>463</v>
      </c>
    </row>
    <row r="152" spans="1:19" x14ac:dyDescent="0.3">
      <c r="A152" s="6">
        <v>27</v>
      </c>
      <c r="B152" s="6"/>
      <c r="C152" s="6">
        <f>(Innings_by_innings_list[[#This Row],[Overs]]*6)+Innings_by_innings_list[[#This Row],[Balls]]</f>
        <v>162</v>
      </c>
      <c r="D152" s="6">
        <v>5</v>
      </c>
      <c r="E152" s="6">
        <v>137</v>
      </c>
      <c r="F152" s="6">
        <f>INT(Innings_by_innings_list[[#This Row],[Runs]])</f>
        <v>137</v>
      </c>
      <c r="G152" s="6">
        <v>1</v>
      </c>
      <c r="H152" s="6">
        <f>INT(Innings_by_innings_list[[#This Row],[Wkts]])</f>
        <v>1</v>
      </c>
      <c r="I152" s="6">
        <v>5.07</v>
      </c>
      <c r="J152" s="6">
        <f>_xlfn.NUMBERVALUE(Innings_by_innings_list[[#This Row],[Econ]],".")</f>
        <v>5.07</v>
      </c>
      <c r="K152" s="6">
        <v>2</v>
      </c>
      <c r="L152" s="4">
        <v>1</v>
      </c>
      <c r="M152" s="6" t="s">
        <v>598</v>
      </c>
      <c r="N152" s="6" t="s">
        <v>36</v>
      </c>
      <c r="O152" s="6" t="s">
        <v>37</v>
      </c>
      <c r="P152" s="6" t="str">
        <f>VLOOKUP(Innings_by_innings_list[[#This Row],[Ground]],'Home Away List'!$A$2:$B$50,2,FALSE)</f>
        <v>Away</v>
      </c>
      <c r="Q152" s="7">
        <v>42010</v>
      </c>
      <c r="R152" s="8" cm="1">
        <f t="array" aca="1" ref="R152" ca="1">IF(CELL("format",Q152)="D1",TEXT(Q152,"dd/mm/yyyy"),Q152)</f>
        <v>42010</v>
      </c>
      <c r="S152" s="6" t="s">
        <v>463</v>
      </c>
    </row>
    <row r="153" spans="1:19" x14ac:dyDescent="0.3">
      <c r="A153" s="6">
        <v>3</v>
      </c>
      <c r="B153" s="6"/>
      <c r="C153" s="6">
        <f>(Innings_by_innings_list[[#This Row],[Overs]]*6)+Innings_by_innings_list[[#This Row],[Balls]]</f>
        <v>18</v>
      </c>
      <c r="D153" s="6">
        <v>0</v>
      </c>
      <c r="E153" s="6">
        <v>45</v>
      </c>
      <c r="F153" s="6">
        <f>INT(Innings_by_innings_list[[#This Row],[Runs]])</f>
        <v>45</v>
      </c>
      <c r="G153" s="6">
        <v>0</v>
      </c>
      <c r="H153" s="6">
        <f>INT(Innings_by_innings_list[[#This Row],[Wkts]])</f>
        <v>0</v>
      </c>
      <c r="I153" s="6">
        <v>15</v>
      </c>
      <c r="J153" s="6">
        <f>_xlfn.NUMBERVALUE(Innings_by_innings_list[[#This Row],[Econ]],".")</f>
        <v>15</v>
      </c>
      <c r="K153" s="6">
        <v>4</v>
      </c>
      <c r="L153" s="4">
        <v>3</v>
      </c>
      <c r="M153" s="6" t="s">
        <v>598</v>
      </c>
      <c r="N153" s="6" t="s">
        <v>36</v>
      </c>
      <c r="O153" s="6" t="s">
        <v>37</v>
      </c>
      <c r="P153" s="6" t="str">
        <f>VLOOKUP(Innings_by_innings_list[[#This Row],[Ground]],'Home Away List'!$A$2:$B$50,2,FALSE)</f>
        <v>Away</v>
      </c>
      <c r="Q153" s="7">
        <v>42010</v>
      </c>
      <c r="R153" s="8" cm="1">
        <f t="array" aca="1" ref="R153" ca="1">IF(CELL("format",Q153)="D1",TEXT(Q153,"dd/mm/yyyy"),Q153)</f>
        <v>42010</v>
      </c>
      <c r="S153" s="6" t="s">
        <v>463</v>
      </c>
    </row>
    <row r="154" spans="1:19" x14ac:dyDescent="0.3">
      <c r="A154" s="6">
        <v>7</v>
      </c>
      <c r="B154" s="6">
        <v>0</v>
      </c>
      <c r="C154" s="6">
        <f>(Innings_by_innings_list[[#This Row],[Overs]]*6)+Innings_by_innings_list[[#This Row],[Balls]]</f>
        <v>42</v>
      </c>
      <c r="D154" s="6" t="s">
        <v>21</v>
      </c>
      <c r="E154" s="6" t="s">
        <v>322</v>
      </c>
      <c r="F154" s="6">
        <f>INT(Innings_by_innings_list[[#This Row],[Runs]])</f>
        <v>24</v>
      </c>
      <c r="G154" s="6" t="s">
        <v>21</v>
      </c>
      <c r="H154" s="6">
        <f>INT(Innings_by_innings_list[[#This Row],[Wkts]])</f>
        <v>0</v>
      </c>
      <c r="I154" s="6" t="s">
        <v>323</v>
      </c>
      <c r="J154" s="6">
        <f>_xlfn.NUMBERVALUE(Innings_by_innings_list[[#This Row],[Econ]],".")</f>
        <v>3.42</v>
      </c>
      <c r="K154" s="6" t="s">
        <v>12</v>
      </c>
      <c r="L154" s="4">
        <v>2</v>
      </c>
      <c r="M154" s="6" t="s">
        <v>601</v>
      </c>
      <c r="N154" s="6" t="s">
        <v>16</v>
      </c>
      <c r="O154" s="6" t="s">
        <v>324</v>
      </c>
      <c r="P154" s="6" t="str">
        <f>VLOOKUP(Innings_by_innings_list[[#This Row],[Ground]],'Home Away List'!$A$2:$B$50,2,FALSE)</f>
        <v>Away</v>
      </c>
      <c r="Q154" s="7">
        <v>42165</v>
      </c>
      <c r="R154" s="8" cm="1">
        <f t="array" aca="1" ref="R154" ca="1">IF(CELL("format",Q154)="D1",TEXT(Q154,"dd/mm/yyyy"),Q154)</f>
        <v>42165</v>
      </c>
      <c r="S154" s="6" t="s">
        <v>325</v>
      </c>
    </row>
    <row r="155" spans="1:19" x14ac:dyDescent="0.3">
      <c r="A155" s="6">
        <v>7</v>
      </c>
      <c r="B155" s="6"/>
      <c r="C155" s="6">
        <f>(Innings_by_innings_list[[#This Row],[Overs]]*6)+Innings_by_innings_list[[#This Row],[Balls]]</f>
        <v>42</v>
      </c>
      <c r="D155" s="6">
        <v>0</v>
      </c>
      <c r="E155" s="6">
        <v>45</v>
      </c>
      <c r="F155" s="6">
        <f>INT(Innings_by_innings_list[[#This Row],[Runs]])</f>
        <v>45</v>
      </c>
      <c r="G155" s="6">
        <v>0</v>
      </c>
      <c r="H155" s="6">
        <f>INT(Innings_by_innings_list[[#This Row],[Wkts]])</f>
        <v>0</v>
      </c>
      <c r="I155" s="6">
        <v>6.42</v>
      </c>
      <c r="J155" s="6">
        <f>_xlfn.NUMBERVALUE(Innings_by_innings_list[[#This Row],[Econ]],".")</f>
        <v>6.42</v>
      </c>
      <c r="K155" s="6">
        <v>3</v>
      </c>
      <c r="L155" s="4">
        <v>2</v>
      </c>
      <c r="M155" s="6" t="s">
        <v>598</v>
      </c>
      <c r="N155" s="6" t="s">
        <v>16</v>
      </c>
      <c r="O155" s="6" t="s">
        <v>324</v>
      </c>
      <c r="P155" s="6" t="str">
        <f>VLOOKUP(Innings_by_innings_list[[#This Row],[Ground]],'Home Away List'!$A$2:$B$50,2,FALSE)</f>
        <v>Away</v>
      </c>
      <c r="Q155" s="7">
        <v>42165</v>
      </c>
      <c r="R155" s="8" cm="1">
        <f t="array" aca="1" ref="R155" ca="1">IF(CELL("format",Q155)="D1",TEXT(Q155,"dd/mm/yyyy"),Q155)</f>
        <v>42165</v>
      </c>
      <c r="S155" s="6" t="s">
        <v>325</v>
      </c>
    </row>
    <row r="156" spans="1:19" x14ac:dyDescent="0.3">
      <c r="A156" s="6">
        <v>2</v>
      </c>
      <c r="B156" s="6"/>
      <c r="C156" s="6">
        <f>(Innings_by_innings_list[[#This Row],[Overs]]*6)+Innings_by_innings_list[[#This Row],[Balls]]</f>
        <v>12</v>
      </c>
      <c r="D156" s="6">
        <v>1</v>
      </c>
      <c r="E156" s="6">
        <v>4</v>
      </c>
      <c r="F156" s="6">
        <f>INT(Innings_by_innings_list[[#This Row],[Runs]])</f>
        <v>4</v>
      </c>
      <c r="G156" s="6">
        <v>0</v>
      </c>
      <c r="H156" s="6">
        <f>INT(Innings_by_innings_list[[#This Row],[Wkts]])</f>
        <v>0</v>
      </c>
      <c r="I156" s="6">
        <v>2</v>
      </c>
      <c r="J156" s="6">
        <f>_xlfn.NUMBERVALUE(Innings_by_innings_list[[#This Row],[Econ]],".")</f>
        <v>2</v>
      </c>
      <c r="K156" s="6">
        <v>1</v>
      </c>
      <c r="L156" s="4">
        <v>3</v>
      </c>
      <c r="M156" s="6" t="s">
        <v>598</v>
      </c>
      <c r="N156" s="6" t="s">
        <v>16</v>
      </c>
      <c r="O156" s="6" t="s">
        <v>324</v>
      </c>
      <c r="P156" s="6" t="str">
        <f>VLOOKUP(Innings_by_innings_list[[#This Row],[Ground]],'Home Away List'!$A$2:$B$50,2,FALSE)</f>
        <v>Away</v>
      </c>
      <c r="Q156" s="7">
        <v>42165</v>
      </c>
      <c r="R156" s="8" cm="1">
        <f t="array" aca="1" ref="R156" ca="1">IF(CELL("format",Q156)="D1",TEXT(Q156,"dd/mm/yyyy"),Q156)</f>
        <v>42165</v>
      </c>
      <c r="S156" s="6" t="s">
        <v>325</v>
      </c>
    </row>
    <row r="157" spans="1:19" x14ac:dyDescent="0.3">
      <c r="A157" s="6">
        <v>11</v>
      </c>
      <c r="B157" s="6">
        <v>0</v>
      </c>
      <c r="C157" s="6">
        <f>(Innings_by_innings_list[[#This Row],[Overs]]*6)+Innings_by_innings_list[[#This Row],[Balls]]</f>
        <v>66</v>
      </c>
      <c r="D157" s="6" t="s">
        <v>23</v>
      </c>
      <c r="E157" s="6" t="s">
        <v>20</v>
      </c>
      <c r="F157" s="6">
        <f>INT(Innings_by_innings_list[[#This Row],[Runs]])</f>
        <v>30</v>
      </c>
      <c r="G157" s="6" t="s">
        <v>12</v>
      </c>
      <c r="H157" s="6">
        <f>INT(Innings_by_innings_list[[#This Row],[Wkts]])</f>
        <v>1</v>
      </c>
      <c r="I157" s="6" t="s">
        <v>327</v>
      </c>
      <c r="J157" s="6">
        <f>_xlfn.NUMBERVALUE(Innings_by_innings_list[[#This Row],[Econ]],".")</f>
        <v>2.72</v>
      </c>
      <c r="K157" s="6" t="s">
        <v>12</v>
      </c>
      <c r="L157" s="4">
        <v>1</v>
      </c>
      <c r="M157" s="6" t="s">
        <v>601</v>
      </c>
      <c r="N157" s="6" t="s">
        <v>66</v>
      </c>
      <c r="O157" s="6" t="s">
        <v>72</v>
      </c>
      <c r="P157" s="6" t="str">
        <f>VLOOKUP(Innings_by_innings_list[[#This Row],[Ground]],'Home Away List'!$A$2:$B$50,2,FALSE)</f>
        <v>Away</v>
      </c>
      <c r="Q157" s="7">
        <v>42228</v>
      </c>
      <c r="R157" s="8" cm="1">
        <f t="array" aca="1" ref="R157" ca="1">IF(CELL("format",Q157)="D1",TEXT(Q157,"dd/mm/yyyy"),Q157)</f>
        <v>42228</v>
      </c>
      <c r="S157" s="6" t="s">
        <v>328</v>
      </c>
    </row>
    <row r="158" spans="1:19" x14ac:dyDescent="0.3">
      <c r="A158" s="6">
        <v>13</v>
      </c>
      <c r="B158" s="6">
        <v>0</v>
      </c>
      <c r="C158" s="6">
        <f>(Innings_by_innings_list[[#This Row],[Overs]]*6)+Innings_by_innings_list[[#This Row],[Balls]]</f>
        <v>78</v>
      </c>
      <c r="D158" s="6" t="s">
        <v>21</v>
      </c>
      <c r="E158" s="6" t="s">
        <v>86</v>
      </c>
      <c r="F158" s="6">
        <f>INT(Innings_by_innings_list[[#This Row],[Runs]])</f>
        <v>77</v>
      </c>
      <c r="G158" s="6" t="s">
        <v>12</v>
      </c>
      <c r="H158" s="6">
        <f>INT(Innings_by_innings_list[[#This Row],[Wkts]])</f>
        <v>1</v>
      </c>
      <c r="I158" s="6" t="s">
        <v>329</v>
      </c>
      <c r="J158" s="6">
        <f>_xlfn.NUMBERVALUE(Innings_by_innings_list[[#This Row],[Econ]],".")</f>
        <v>5.92</v>
      </c>
      <c r="K158" s="6" t="s">
        <v>26</v>
      </c>
      <c r="L158" s="4">
        <v>3</v>
      </c>
      <c r="M158" s="6" t="s">
        <v>601</v>
      </c>
      <c r="N158" s="6" t="s">
        <v>66</v>
      </c>
      <c r="O158" s="6" t="s">
        <v>72</v>
      </c>
      <c r="P158" s="6" t="str">
        <f>VLOOKUP(Innings_by_innings_list[[#This Row],[Ground]],'Home Away List'!$A$2:$B$50,2,FALSE)</f>
        <v>Away</v>
      </c>
      <c r="Q158" s="7">
        <v>42228</v>
      </c>
      <c r="R158" s="8" cm="1">
        <f t="array" aca="1" ref="R158" ca="1">IF(CELL("format",Q158)="D1",TEXT(Q158,"dd/mm/yyyy"),Q158)</f>
        <v>42228</v>
      </c>
      <c r="S158" s="6" t="s">
        <v>328</v>
      </c>
    </row>
    <row r="159" spans="1:19" x14ac:dyDescent="0.3">
      <c r="A159" s="6">
        <v>21</v>
      </c>
      <c r="B159" s="6">
        <v>0</v>
      </c>
      <c r="C159" s="6">
        <f>(Innings_by_innings_list[[#This Row],[Overs]]*6)+Innings_by_innings_list[[#This Row],[Balls]]</f>
        <v>126</v>
      </c>
      <c r="D159" s="6" t="s">
        <v>23</v>
      </c>
      <c r="E159" s="6" t="s">
        <v>92</v>
      </c>
      <c r="F159" s="6">
        <f>INT(Innings_by_innings_list[[#This Row],[Runs]])</f>
        <v>68</v>
      </c>
      <c r="G159" s="6" t="s">
        <v>10</v>
      </c>
      <c r="H159" s="6">
        <f>INT(Innings_by_innings_list[[#This Row],[Wkts]])</f>
        <v>2</v>
      </c>
      <c r="I159" s="6" t="s">
        <v>93</v>
      </c>
      <c r="J159" s="6">
        <f>_xlfn.NUMBERVALUE(Innings_by_innings_list[[#This Row],[Econ]],".")</f>
        <v>3.23</v>
      </c>
      <c r="K159" s="6" t="s">
        <v>12</v>
      </c>
      <c r="L159" s="4">
        <v>2</v>
      </c>
      <c r="M159" s="6" t="s">
        <v>601</v>
      </c>
      <c r="N159" s="6" t="s">
        <v>66</v>
      </c>
      <c r="O159" s="6" t="s">
        <v>80</v>
      </c>
      <c r="P159" s="6" t="str">
        <f>VLOOKUP(Innings_by_innings_list[[#This Row],[Ground]],'Home Away List'!$A$2:$B$50,2,FALSE)</f>
        <v>Away</v>
      </c>
      <c r="Q159" s="7">
        <v>42236</v>
      </c>
      <c r="R159" s="8" cm="1">
        <f t="array" aca="1" ref="R159" ca="1">IF(CELL("format",Q159)="D1",TEXT(Q159,"dd/mm/yyyy"),Q159)</f>
        <v>42236</v>
      </c>
      <c r="S159" s="6" t="s">
        <v>330</v>
      </c>
    </row>
    <row r="160" spans="1:19" x14ac:dyDescent="0.3">
      <c r="A160" s="6">
        <v>11</v>
      </c>
      <c r="B160" s="6">
        <v>0</v>
      </c>
      <c r="C160" s="6">
        <f>(Innings_by_innings_list[[#This Row],[Overs]]*6)+Innings_by_innings_list[[#This Row],[Balls]]</f>
        <v>66</v>
      </c>
      <c r="D160" s="6" t="s">
        <v>10</v>
      </c>
      <c r="E160" s="6" t="s">
        <v>309</v>
      </c>
      <c r="F160" s="6">
        <f>INT(Innings_by_innings_list[[#This Row],[Runs]])</f>
        <v>41</v>
      </c>
      <c r="G160" s="6" t="s">
        <v>12</v>
      </c>
      <c r="H160" s="6">
        <f>INT(Innings_by_innings_list[[#This Row],[Wkts]])</f>
        <v>1</v>
      </c>
      <c r="I160" s="6" t="s">
        <v>161</v>
      </c>
      <c r="J160" s="6">
        <f>_xlfn.NUMBERVALUE(Innings_by_innings_list[[#This Row],[Econ]],".")</f>
        <v>3.72</v>
      </c>
      <c r="K160" s="6" t="s">
        <v>23</v>
      </c>
      <c r="L160" s="4">
        <v>4</v>
      </c>
      <c r="M160" s="6" t="s">
        <v>601</v>
      </c>
      <c r="N160" s="6" t="s">
        <v>66</v>
      </c>
      <c r="O160" s="6" t="s">
        <v>80</v>
      </c>
      <c r="P160" s="6" t="str">
        <f>VLOOKUP(Innings_by_innings_list[[#This Row],[Ground]],'Home Away List'!$A$2:$B$50,2,FALSE)</f>
        <v>Away</v>
      </c>
      <c r="Q160" s="7">
        <v>42236</v>
      </c>
      <c r="R160" s="8" cm="1">
        <f t="array" aca="1" ref="R160" ca="1">IF(CELL("format",Q160)="D1",TEXT(Q160,"dd/mm/yyyy"),Q160)</f>
        <v>42236</v>
      </c>
      <c r="S160" s="6" t="s">
        <v>330</v>
      </c>
    </row>
    <row r="161" spans="1:19" x14ac:dyDescent="0.3">
      <c r="A161" s="6">
        <v>19</v>
      </c>
      <c r="B161" s="6"/>
      <c r="C161" s="6">
        <f>(Innings_by_innings_list[[#This Row],[Overs]]*6)+Innings_by_innings_list[[#This Row],[Balls]]</f>
        <v>114</v>
      </c>
      <c r="D161" s="6">
        <v>5</v>
      </c>
      <c r="E161" s="6">
        <v>67</v>
      </c>
      <c r="F161" s="6">
        <f>INT(Innings_by_innings_list[[#This Row],[Runs]])</f>
        <v>67</v>
      </c>
      <c r="G161" s="6">
        <v>1</v>
      </c>
      <c r="H161" s="6">
        <f>INT(Innings_by_innings_list[[#This Row],[Wkts]])</f>
        <v>1</v>
      </c>
      <c r="I161" s="6">
        <v>3.52</v>
      </c>
      <c r="J161" s="6">
        <f>_xlfn.NUMBERVALUE(Innings_by_innings_list[[#This Row],[Econ]],".")</f>
        <v>3.52</v>
      </c>
      <c r="K161" s="6">
        <v>2</v>
      </c>
      <c r="L161" s="4">
        <v>2</v>
      </c>
      <c r="M161" s="6" t="s">
        <v>598</v>
      </c>
      <c r="N161" s="6" t="s">
        <v>66</v>
      </c>
      <c r="O161" s="6" t="s">
        <v>80</v>
      </c>
      <c r="P161" s="6" t="str">
        <f>VLOOKUP(Innings_by_innings_list[[#This Row],[Ground]],'Home Away List'!$A$2:$B$50,2,FALSE)</f>
        <v>Away</v>
      </c>
      <c r="Q161" s="7">
        <v>42236</v>
      </c>
      <c r="R161" s="8" cm="1">
        <f t="array" aca="1" ref="R161" ca="1">IF(CELL("format",Q161)="D1",TEXT(Q161,"dd/mm/yyyy"),Q161)</f>
        <v>42236</v>
      </c>
      <c r="S161" s="6" t="s">
        <v>330</v>
      </c>
    </row>
    <row r="162" spans="1:19" x14ac:dyDescent="0.3">
      <c r="A162" s="6">
        <v>7</v>
      </c>
      <c r="B162" s="6"/>
      <c r="C162" s="6">
        <f>(Innings_by_innings_list[[#This Row],[Overs]]*6)+Innings_by_innings_list[[#This Row],[Balls]]</f>
        <v>42</v>
      </c>
      <c r="D162" s="6">
        <v>1</v>
      </c>
      <c r="E162" s="6">
        <v>18</v>
      </c>
      <c r="F162" s="6">
        <f>INT(Innings_by_innings_list[[#This Row],[Runs]])</f>
        <v>18</v>
      </c>
      <c r="G162" s="6">
        <v>1</v>
      </c>
      <c r="H162" s="6">
        <f>INT(Innings_by_innings_list[[#This Row],[Wkts]])</f>
        <v>1</v>
      </c>
      <c r="I162" s="6">
        <v>2.57</v>
      </c>
      <c r="J162" s="6">
        <f>_xlfn.NUMBERVALUE(Innings_by_innings_list[[#This Row],[Econ]],".")</f>
        <v>2.57</v>
      </c>
      <c r="K162" s="6">
        <v>2</v>
      </c>
      <c r="L162" s="4">
        <v>4</v>
      </c>
      <c r="M162" s="6" t="s">
        <v>598</v>
      </c>
      <c r="N162" s="6" t="s">
        <v>66</v>
      </c>
      <c r="O162" s="6" t="s">
        <v>80</v>
      </c>
      <c r="P162" s="6" t="str">
        <f>VLOOKUP(Innings_by_innings_list[[#This Row],[Ground]],'Home Away List'!$A$2:$B$50,2,FALSE)</f>
        <v>Away</v>
      </c>
      <c r="Q162" s="7">
        <v>42236</v>
      </c>
      <c r="R162" s="8" cm="1">
        <f t="array" aca="1" ref="R162" ca="1">IF(CELL("format",Q162)="D1",TEXT(Q162,"dd/mm/yyyy"),Q162)</f>
        <v>42236</v>
      </c>
      <c r="S162" s="6" t="s">
        <v>330</v>
      </c>
    </row>
    <row r="163" spans="1:19" x14ac:dyDescent="0.3">
      <c r="A163" s="6">
        <v>15</v>
      </c>
      <c r="B163" s="6">
        <v>0</v>
      </c>
      <c r="C163" s="6">
        <f>(Innings_by_innings_list[[#This Row],[Overs]]*6)+Innings_by_innings_list[[#This Row],[Balls]]</f>
        <v>90</v>
      </c>
      <c r="D163" s="6" t="s">
        <v>10</v>
      </c>
      <c r="E163" s="6" t="s">
        <v>177</v>
      </c>
      <c r="F163" s="6">
        <f>INT(Innings_by_innings_list[[#This Row],[Runs]])</f>
        <v>54</v>
      </c>
      <c r="G163" s="6" t="s">
        <v>26</v>
      </c>
      <c r="H163" s="6">
        <f>INT(Innings_by_innings_list[[#This Row],[Wkts]])</f>
        <v>5</v>
      </c>
      <c r="I163" s="6" t="s">
        <v>331</v>
      </c>
      <c r="J163" s="6">
        <f>_xlfn.NUMBERVALUE(Innings_by_innings_list[[#This Row],[Econ]],".")</f>
        <v>3.6</v>
      </c>
      <c r="K163" s="6" t="s">
        <v>12</v>
      </c>
      <c r="L163" s="4">
        <v>2</v>
      </c>
      <c r="M163" s="6" t="s">
        <v>601</v>
      </c>
      <c r="N163" s="6" t="s">
        <v>66</v>
      </c>
      <c r="O163" s="6" t="s">
        <v>67</v>
      </c>
      <c r="P163" s="6" t="str">
        <f>VLOOKUP(Innings_by_innings_list[[#This Row],[Ground]],'Home Away List'!$A$2:$B$50,2,FALSE)</f>
        <v>Away</v>
      </c>
      <c r="Q163" s="7">
        <v>42244</v>
      </c>
      <c r="R163" s="8" cm="1">
        <f t="array" aca="1" ref="R163" ca="1">IF(CELL("format",Q163)="D1",TEXT(Q163,"dd/mm/yyyy"),Q163)</f>
        <v>42244</v>
      </c>
      <c r="S163" s="6" t="s">
        <v>332</v>
      </c>
    </row>
    <row r="164" spans="1:19" x14ac:dyDescent="0.3">
      <c r="A164" s="6">
        <v>19</v>
      </c>
      <c r="B164" s="6">
        <v>0</v>
      </c>
      <c r="C164" s="6">
        <f>(Innings_by_innings_list[[#This Row],[Overs]]*6)+Innings_by_innings_list[[#This Row],[Balls]]</f>
        <v>114</v>
      </c>
      <c r="D164" s="6" t="s">
        <v>26</v>
      </c>
      <c r="E164" s="6" t="s">
        <v>112</v>
      </c>
      <c r="F164" s="6">
        <f>INT(Innings_by_innings_list[[#This Row],[Runs]])</f>
        <v>32</v>
      </c>
      <c r="G164" s="6" t="s">
        <v>23</v>
      </c>
      <c r="H164" s="6">
        <f>INT(Innings_by_innings_list[[#This Row],[Wkts]])</f>
        <v>3</v>
      </c>
      <c r="I164" s="6" t="s">
        <v>334</v>
      </c>
      <c r="J164" s="6">
        <f>_xlfn.NUMBERVALUE(Innings_by_innings_list[[#This Row],[Econ]],".")</f>
        <v>1.68</v>
      </c>
      <c r="K164" s="6" t="s">
        <v>12</v>
      </c>
      <c r="L164" s="4">
        <v>4</v>
      </c>
      <c r="M164" s="6" t="s">
        <v>601</v>
      </c>
      <c r="N164" s="6" t="s">
        <v>66</v>
      </c>
      <c r="O164" s="6" t="s">
        <v>67</v>
      </c>
      <c r="P164" s="6" t="str">
        <f>VLOOKUP(Innings_by_innings_list[[#This Row],[Ground]],'Home Away List'!$A$2:$B$50,2,FALSE)</f>
        <v>Away</v>
      </c>
      <c r="Q164" s="7">
        <v>42244</v>
      </c>
      <c r="R164" s="8" cm="1">
        <f t="array" aca="1" ref="R164" ca="1">IF(CELL("format",Q164)="D1",TEXT(Q164,"dd/mm/yyyy"),Q164)</f>
        <v>42244</v>
      </c>
      <c r="S164" s="6" t="s">
        <v>332</v>
      </c>
    </row>
    <row r="165" spans="1:19" x14ac:dyDescent="0.3">
      <c r="A165" s="6">
        <v>13</v>
      </c>
      <c r="B165" s="6"/>
      <c r="C165" s="6">
        <f>(Innings_by_innings_list[[#This Row],[Overs]]*6)+Innings_by_innings_list[[#This Row],[Balls]]</f>
        <v>78</v>
      </c>
      <c r="D165" s="6">
        <v>2</v>
      </c>
      <c r="E165" s="6">
        <v>64</v>
      </c>
      <c r="F165" s="6">
        <f>INT(Innings_by_innings_list[[#This Row],[Runs]])</f>
        <v>64</v>
      </c>
      <c r="G165" s="6">
        <v>1</v>
      </c>
      <c r="H165" s="6">
        <f>INT(Innings_by_innings_list[[#This Row],[Wkts]])</f>
        <v>1</v>
      </c>
      <c r="I165" s="6">
        <v>4.92</v>
      </c>
      <c r="J165" s="6">
        <f>_xlfn.NUMBERVALUE(Innings_by_innings_list[[#This Row],[Econ]],".")</f>
        <v>4.92</v>
      </c>
      <c r="K165" s="6">
        <v>2</v>
      </c>
      <c r="L165" s="4">
        <v>2</v>
      </c>
      <c r="M165" s="6" t="s">
        <v>598</v>
      </c>
      <c r="N165" s="6" t="s">
        <v>66</v>
      </c>
      <c r="O165" s="6" t="s">
        <v>67</v>
      </c>
      <c r="P165" s="6" t="str">
        <f>VLOOKUP(Innings_by_innings_list[[#This Row],[Ground]],'Home Away List'!$A$2:$B$50,2,FALSE)</f>
        <v>Away</v>
      </c>
      <c r="Q165" s="7">
        <v>42244</v>
      </c>
      <c r="R165" s="8" cm="1">
        <f t="array" aca="1" ref="R165" ca="1">IF(CELL("format",Q165)="D1",TEXT(Q165,"dd/mm/yyyy"),Q165)</f>
        <v>42244</v>
      </c>
      <c r="S165" s="6" t="s">
        <v>332</v>
      </c>
    </row>
    <row r="166" spans="1:19" x14ac:dyDescent="0.3">
      <c r="A166" s="6">
        <v>15</v>
      </c>
      <c r="B166" s="6"/>
      <c r="C166" s="6">
        <f>(Innings_by_innings_list[[#This Row],[Overs]]*6)+Innings_by_innings_list[[#This Row],[Balls]]</f>
        <v>90</v>
      </c>
      <c r="D166" s="6">
        <v>3</v>
      </c>
      <c r="E166" s="6">
        <v>65</v>
      </c>
      <c r="F166" s="6">
        <f>INT(Innings_by_innings_list[[#This Row],[Runs]])</f>
        <v>65</v>
      </c>
      <c r="G166" s="6">
        <v>2</v>
      </c>
      <c r="H166" s="6">
        <f>INT(Innings_by_innings_list[[#This Row],[Wkts]])</f>
        <v>2</v>
      </c>
      <c r="I166" s="6">
        <v>4.33</v>
      </c>
      <c r="J166" s="6">
        <f>_xlfn.NUMBERVALUE(Innings_by_innings_list[[#This Row],[Econ]],".")</f>
        <v>4.33</v>
      </c>
      <c r="K166" s="6">
        <v>2</v>
      </c>
      <c r="L166" s="4">
        <v>4</v>
      </c>
      <c r="M166" s="6" t="s">
        <v>598</v>
      </c>
      <c r="N166" s="6" t="s">
        <v>66</v>
      </c>
      <c r="O166" s="6" t="s">
        <v>67</v>
      </c>
      <c r="P166" s="6" t="str">
        <f>VLOOKUP(Innings_by_innings_list[[#This Row],[Ground]],'Home Away List'!$A$2:$B$50,2,FALSE)</f>
        <v>Away</v>
      </c>
      <c r="Q166" s="7">
        <v>42244</v>
      </c>
      <c r="R166" s="8" cm="1">
        <f t="array" aca="1" ref="R166" ca="1">IF(CELL("format",Q166)="D1",TEXT(Q166,"dd/mm/yyyy"),Q166)</f>
        <v>42244</v>
      </c>
      <c r="S166" s="6" t="s">
        <v>332</v>
      </c>
    </row>
    <row r="167" spans="1:19" x14ac:dyDescent="0.3">
      <c r="A167" s="6">
        <v>6</v>
      </c>
      <c r="B167" s="6"/>
      <c r="C167" s="6">
        <f>(Innings_by_innings_list[[#This Row],[Overs]]*6)+Innings_by_innings_list[[#This Row],[Balls]]</f>
        <v>36</v>
      </c>
      <c r="D167" s="6">
        <v>1</v>
      </c>
      <c r="E167" s="6">
        <v>12</v>
      </c>
      <c r="F167" s="6">
        <f>INT(Innings_by_innings_list[[#This Row],[Runs]])</f>
        <v>12</v>
      </c>
      <c r="G167" s="6">
        <v>0</v>
      </c>
      <c r="H167" s="6">
        <f>INT(Innings_by_innings_list[[#This Row],[Wkts]])</f>
        <v>0</v>
      </c>
      <c r="I167" s="6">
        <v>2</v>
      </c>
      <c r="J167" s="6">
        <f>_xlfn.NUMBERVALUE(Innings_by_innings_list[[#This Row],[Econ]],".")</f>
        <v>2</v>
      </c>
      <c r="K167" s="6">
        <v>2</v>
      </c>
      <c r="L167" s="4">
        <v>2</v>
      </c>
      <c r="M167" s="6" t="s">
        <v>598</v>
      </c>
      <c r="N167" s="6" t="s">
        <v>57</v>
      </c>
      <c r="O167" s="6" t="s">
        <v>94</v>
      </c>
      <c r="P167" s="6" t="str">
        <f>VLOOKUP(Innings_by_innings_list[[#This Row],[Ground]],'Home Away List'!$A$2:$B$50,2,FALSE)</f>
        <v>Home</v>
      </c>
      <c r="Q167" s="7">
        <v>42313</v>
      </c>
      <c r="R167" s="8" cm="1">
        <f t="array" aca="1" ref="R167" ca="1">IF(CELL("format",Q167)="D1",TEXT(Q167,"dd/mm/yyyy"),Q167)</f>
        <v>42313</v>
      </c>
      <c r="S167" s="6" t="s">
        <v>591</v>
      </c>
    </row>
    <row r="168" spans="1:19" x14ac:dyDescent="0.3">
      <c r="A168" s="6">
        <v>3</v>
      </c>
      <c r="B168" s="6"/>
      <c r="C168" s="6">
        <f>(Innings_by_innings_list[[#This Row],[Overs]]*6)+Innings_by_innings_list[[#This Row],[Balls]]</f>
        <v>18</v>
      </c>
      <c r="D168" s="6">
        <v>0</v>
      </c>
      <c r="E168" s="6">
        <v>7</v>
      </c>
      <c r="F168" s="6">
        <f>INT(Innings_by_innings_list[[#This Row],[Runs]])</f>
        <v>7</v>
      </c>
      <c r="G168" s="6">
        <v>0</v>
      </c>
      <c r="H168" s="6">
        <f>INT(Innings_by_innings_list[[#This Row],[Wkts]])</f>
        <v>0</v>
      </c>
      <c r="I168" s="6">
        <v>2.33</v>
      </c>
      <c r="J168" s="6">
        <f>_xlfn.NUMBERVALUE(Innings_by_innings_list[[#This Row],[Econ]],".")</f>
        <v>2.33</v>
      </c>
      <c r="K168" s="6">
        <v>5</v>
      </c>
      <c r="L168" s="4">
        <v>4</v>
      </c>
      <c r="M168" s="6" t="s">
        <v>598</v>
      </c>
      <c r="N168" s="6" t="s">
        <v>57</v>
      </c>
      <c r="O168" s="6" t="s">
        <v>94</v>
      </c>
      <c r="P168" s="6" t="str">
        <f>VLOOKUP(Innings_by_innings_list[[#This Row],[Ground]],'Home Away List'!$A$2:$B$50,2,FALSE)</f>
        <v>Home</v>
      </c>
      <c r="Q168" s="7">
        <v>42313</v>
      </c>
      <c r="R168" s="8" cm="1">
        <f t="array" aca="1" ref="R168" ca="1">IF(CELL("format",Q168)="D1",TEXT(Q168,"dd/mm/yyyy"),Q168)</f>
        <v>42313</v>
      </c>
      <c r="S168" s="6" t="s">
        <v>591</v>
      </c>
    </row>
    <row r="169" spans="1:19" x14ac:dyDescent="0.3">
      <c r="A169" s="6">
        <v>13</v>
      </c>
      <c r="B169" s="6">
        <v>0</v>
      </c>
      <c r="C169" s="6">
        <f>(Innings_by_innings_list[[#This Row],[Overs]]*6)+Innings_by_innings_list[[#This Row],[Balls]]</f>
        <v>78</v>
      </c>
      <c r="D169" s="6" t="s">
        <v>23</v>
      </c>
      <c r="E169" s="6" t="s">
        <v>89</v>
      </c>
      <c r="F169" s="6">
        <f>INT(Innings_by_innings_list[[#This Row],[Runs]])</f>
        <v>40</v>
      </c>
      <c r="G169" s="6" t="s">
        <v>21</v>
      </c>
      <c r="H169" s="6">
        <f>INT(Innings_by_innings_list[[#This Row],[Wkts]])</f>
        <v>0</v>
      </c>
      <c r="I169" s="6" t="s">
        <v>335</v>
      </c>
      <c r="J169" s="6">
        <f>_xlfn.NUMBERVALUE(Innings_by_innings_list[[#This Row],[Econ]],".")</f>
        <v>3.07</v>
      </c>
      <c r="K169" s="6" t="s">
        <v>12</v>
      </c>
      <c r="L169" s="4">
        <v>1</v>
      </c>
      <c r="M169" s="6" t="s">
        <v>601</v>
      </c>
      <c r="N169" s="6" t="s">
        <v>57</v>
      </c>
      <c r="O169" s="6" t="s">
        <v>29</v>
      </c>
      <c r="P169" s="6" t="str">
        <f>VLOOKUP(Innings_by_innings_list[[#This Row],[Ground]],'Home Away List'!$A$2:$B$50,2,FALSE)</f>
        <v>Home</v>
      </c>
      <c r="Q169" s="7">
        <v>42322</v>
      </c>
      <c r="R169" s="8" cm="1">
        <f t="array" aca="1" ref="R169" ca="1">IF(CELL("format",Q169)="D1",TEXT(Q169,"dd/mm/yyyy"),Q169)</f>
        <v>42322</v>
      </c>
      <c r="S169" s="6" t="s">
        <v>336</v>
      </c>
    </row>
    <row r="170" spans="1:19" x14ac:dyDescent="0.3">
      <c r="A170" s="6">
        <v>2</v>
      </c>
      <c r="B170" s="6">
        <v>0</v>
      </c>
      <c r="C170" s="6">
        <f>(Innings_by_innings_list[[#This Row],[Overs]]*6)+Innings_by_innings_list[[#This Row],[Balls]]</f>
        <v>12</v>
      </c>
      <c r="D170" s="6" t="s">
        <v>12</v>
      </c>
      <c r="E170" s="6" t="s">
        <v>15</v>
      </c>
      <c r="F170" s="6">
        <f>INT(Innings_by_innings_list[[#This Row],[Runs]])</f>
        <v>4</v>
      </c>
      <c r="G170" s="6" t="s">
        <v>21</v>
      </c>
      <c r="H170" s="6">
        <f>INT(Innings_by_innings_list[[#This Row],[Wkts]])</f>
        <v>0</v>
      </c>
      <c r="I170" s="6" t="s">
        <v>244</v>
      </c>
      <c r="J170" s="6">
        <f>_xlfn.NUMBERVALUE(Innings_by_innings_list[[#This Row],[Econ]],".")</f>
        <v>2</v>
      </c>
      <c r="K170" s="6" t="s">
        <v>12</v>
      </c>
      <c r="L170" s="4">
        <v>2</v>
      </c>
      <c r="M170" s="6" t="s">
        <v>601</v>
      </c>
      <c r="N170" s="6" t="s">
        <v>57</v>
      </c>
      <c r="O170" s="6" t="s">
        <v>106</v>
      </c>
      <c r="P170" s="6" t="str">
        <f>VLOOKUP(Innings_by_innings_list[[#This Row],[Ground]],'Home Away List'!$A$2:$B$50,2,FALSE)</f>
        <v>Home</v>
      </c>
      <c r="Q170" s="7">
        <v>42333</v>
      </c>
      <c r="R170" s="8" cm="1">
        <f t="array" aca="1" ref="R170" ca="1">IF(CELL("format",Q170)="D1",TEXT(Q170,"dd/mm/yyyy"),Q170)</f>
        <v>42333</v>
      </c>
      <c r="S170" s="6" t="s">
        <v>337</v>
      </c>
    </row>
    <row r="171" spans="1:19" x14ac:dyDescent="0.3">
      <c r="A171" s="6">
        <v>15</v>
      </c>
      <c r="B171" s="6">
        <v>0</v>
      </c>
      <c r="C171" s="6">
        <f>(Innings_by_innings_list[[#This Row],[Overs]]*6)+Innings_by_innings_list[[#This Row],[Balls]]</f>
        <v>90</v>
      </c>
      <c r="D171" s="6" t="s">
        <v>49</v>
      </c>
      <c r="E171" s="6" t="s">
        <v>76</v>
      </c>
      <c r="F171" s="6">
        <f>INT(Innings_by_innings_list[[#This Row],[Runs]])</f>
        <v>20</v>
      </c>
      <c r="G171" s="6" t="s">
        <v>21</v>
      </c>
      <c r="H171" s="6">
        <f>INT(Innings_by_innings_list[[#This Row],[Wkts]])</f>
        <v>0</v>
      </c>
      <c r="I171" s="6" t="s">
        <v>77</v>
      </c>
      <c r="J171" s="6">
        <f>_xlfn.NUMBERVALUE(Innings_by_innings_list[[#This Row],[Econ]],".")</f>
        <v>1.33</v>
      </c>
      <c r="K171" s="6" t="s">
        <v>12</v>
      </c>
      <c r="L171" s="4">
        <v>4</v>
      </c>
      <c r="M171" s="6" t="s">
        <v>601</v>
      </c>
      <c r="N171" s="6" t="s">
        <v>57</v>
      </c>
      <c r="O171" s="6" t="s">
        <v>106</v>
      </c>
      <c r="P171" s="6" t="str">
        <f>VLOOKUP(Innings_by_innings_list[[#This Row],[Ground]],'Home Away List'!$A$2:$B$50,2,FALSE)</f>
        <v>Home</v>
      </c>
      <c r="Q171" s="7">
        <v>42333</v>
      </c>
      <c r="R171" s="8" cm="1">
        <f t="array" aca="1" ref="R171" ca="1">IF(CELL("format",Q171)="D1",TEXT(Q171,"dd/mm/yyyy"),Q171)</f>
        <v>42333</v>
      </c>
      <c r="S171" s="6" t="s">
        <v>337</v>
      </c>
    </row>
    <row r="172" spans="1:19" x14ac:dyDescent="0.3">
      <c r="A172" s="6">
        <v>12</v>
      </c>
      <c r="B172" s="6">
        <v>0</v>
      </c>
      <c r="C172" s="6">
        <f>(Innings_by_innings_list[[#This Row],[Overs]]*6)+Innings_by_innings_list[[#This Row],[Balls]]</f>
        <v>72</v>
      </c>
      <c r="D172" s="6" t="s">
        <v>26</v>
      </c>
      <c r="E172" s="6" t="s">
        <v>168</v>
      </c>
      <c r="F172" s="6">
        <f>INT(Innings_by_innings_list[[#This Row],[Runs]])</f>
        <v>28</v>
      </c>
      <c r="G172" s="6" t="s">
        <v>12</v>
      </c>
      <c r="H172" s="6">
        <f>INT(Innings_by_innings_list[[#This Row],[Wkts]])</f>
        <v>1</v>
      </c>
      <c r="I172" s="6" t="s">
        <v>338</v>
      </c>
      <c r="J172" s="6">
        <f>_xlfn.NUMBERVALUE(Innings_by_innings_list[[#This Row],[Econ]],".")</f>
        <v>2.33</v>
      </c>
      <c r="K172" s="6" t="s">
        <v>12</v>
      </c>
      <c r="L172" s="4">
        <v>2</v>
      </c>
      <c r="M172" s="6" t="s">
        <v>601</v>
      </c>
      <c r="N172" s="6" t="s">
        <v>57</v>
      </c>
      <c r="O172" s="6" t="s">
        <v>101</v>
      </c>
      <c r="P172" s="6" t="str">
        <f>VLOOKUP(Innings_by_innings_list[[#This Row],[Ground]],'Home Away List'!$A$2:$B$50,2,FALSE)</f>
        <v>Home</v>
      </c>
      <c r="Q172" s="7">
        <v>42341</v>
      </c>
      <c r="R172" s="8" cm="1">
        <f t="array" aca="1" ref="R172" ca="1">IF(CELL("format",Q172)="D1",TEXT(Q172,"dd/mm/yyyy"),Q172)</f>
        <v>42341</v>
      </c>
      <c r="S172" s="6" t="s">
        <v>339</v>
      </c>
    </row>
    <row r="173" spans="1:19" x14ac:dyDescent="0.3">
      <c r="A173" s="6">
        <v>20</v>
      </c>
      <c r="B173" s="6">
        <v>0</v>
      </c>
      <c r="C173" s="6">
        <f>(Innings_by_innings_list[[#This Row],[Overs]]*6)+Innings_by_innings_list[[#This Row],[Balls]]</f>
        <v>120</v>
      </c>
      <c r="D173" s="6" t="s">
        <v>340</v>
      </c>
      <c r="E173" s="6" t="s">
        <v>341</v>
      </c>
      <c r="F173" s="6">
        <f>INT(Innings_by_innings_list[[#This Row],[Runs]])</f>
        <v>23</v>
      </c>
      <c r="G173" s="6" t="s">
        <v>21</v>
      </c>
      <c r="H173" s="6">
        <f>INT(Innings_by_innings_list[[#This Row],[Wkts]])</f>
        <v>0</v>
      </c>
      <c r="I173" s="6" t="s">
        <v>342</v>
      </c>
      <c r="J173" s="6">
        <f>_xlfn.NUMBERVALUE(Innings_by_innings_list[[#This Row],[Econ]],".")</f>
        <v>1.1499999999999999</v>
      </c>
      <c r="K173" s="6" t="s">
        <v>12</v>
      </c>
      <c r="L173" s="4">
        <v>4</v>
      </c>
      <c r="M173" s="6" t="s">
        <v>601</v>
      </c>
      <c r="N173" s="6" t="s">
        <v>57</v>
      </c>
      <c r="O173" s="6" t="s">
        <v>101</v>
      </c>
      <c r="P173" s="6" t="str">
        <f>VLOOKUP(Innings_by_innings_list[[#This Row],[Ground]],'Home Away List'!$A$2:$B$50,2,FALSE)</f>
        <v>Home</v>
      </c>
      <c r="Q173" s="7">
        <v>42341</v>
      </c>
      <c r="R173" s="8" cm="1">
        <f t="array" aca="1" ref="R173" ca="1">IF(CELL("format",Q173)="D1",TEXT(Q173,"dd/mm/yyyy"),Q173)</f>
        <v>42341</v>
      </c>
      <c r="S173" s="6" t="s">
        <v>339</v>
      </c>
    </row>
    <row r="174" spans="1:19" x14ac:dyDescent="0.3">
      <c r="A174" s="6">
        <v>12</v>
      </c>
      <c r="B174" s="6"/>
      <c r="C174" s="6">
        <f>(Innings_by_innings_list[[#This Row],[Overs]]*6)+Innings_by_innings_list[[#This Row],[Balls]]</f>
        <v>72</v>
      </c>
      <c r="D174" s="6">
        <v>3</v>
      </c>
      <c r="E174" s="6">
        <v>32</v>
      </c>
      <c r="F174" s="6">
        <f>INT(Innings_by_innings_list[[#This Row],[Runs]])</f>
        <v>32</v>
      </c>
      <c r="G174" s="6">
        <v>2</v>
      </c>
      <c r="H174" s="6">
        <f>INT(Innings_by_innings_list[[#This Row],[Wkts]])</f>
        <v>2</v>
      </c>
      <c r="I174" s="6">
        <v>2.66</v>
      </c>
      <c r="J174" s="6">
        <f>_xlfn.NUMBERVALUE(Innings_by_innings_list[[#This Row],[Econ]],".")</f>
        <v>2.66</v>
      </c>
      <c r="K174" s="6">
        <v>2</v>
      </c>
      <c r="L174" s="4">
        <v>2</v>
      </c>
      <c r="M174" s="6" t="s">
        <v>598</v>
      </c>
      <c r="N174" s="6" t="s">
        <v>57</v>
      </c>
      <c r="O174" s="6" t="s">
        <v>101</v>
      </c>
      <c r="P174" s="6" t="str">
        <f>VLOOKUP(Innings_by_innings_list[[#This Row],[Ground]],'Home Away List'!$A$2:$B$50,2,FALSE)</f>
        <v>Home</v>
      </c>
      <c r="Q174" s="7">
        <v>42341</v>
      </c>
      <c r="R174" s="8" cm="1">
        <f t="array" aca="1" ref="R174" ca="1">IF(CELL("format",Q174)="D1",TEXT(Q174,"dd/mm/yyyy"),Q174)</f>
        <v>42341</v>
      </c>
      <c r="S174" s="6" t="s">
        <v>339</v>
      </c>
    </row>
    <row r="175" spans="1:19" x14ac:dyDescent="0.3">
      <c r="A175" s="6">
        <v>21</v>
      </c>
      <c r="B175" s="6"/>
      <c r="C175" s="6">
        <f>(Innings_by_innings_list[[#This Row],[Overs]]*6)+Innings_by_innings_list[[#This Row],[Balls]]</f>
        <v>126</v>
      </c>
      <c r="D175" s="6">
        <v>16</v>
      </c>
      <c r="E175" s="6">
        <v>9</v>
      </c>
      <c r="F175" s="6">
        <f>INT(Innings_by_innings_list[[#This Row],[Runs]])</f>
        <v>9</v>
      </c>
      <c r="G175" s="6">
        <v>3</v>
      </c>
      <c r="H175" s="6">
        <f>INT(Innings_by_innings_list[[#This Row],[Wkts]])</f>
        <v>3</v>
      </c>
      <c r="I175" s="6">
        <v>0.42</v>
      </c>
      <c r="J175" s="6">
        <f>_xlfn.NUMBERVALUE(Innings_by_innings_list[[#This Row],[Econ]],".")</f>
        <v>0.42</v>
      </c>
      <c r="K175" s="6">
        <v>4</v>
      </c>
      <c r="L175" s="4">
        <v>4</v>
      </c>
      <c r="M175" s="6" t="s">
        <v>598</v>
      </c>
      <c r="N175" s="6" t="s">
        <v>57</v>
      </c>
      <c r="O175" s="6" t="s">
        <v>101</v>
      </c>
      <c r="P175" s="6" t="str">
        <f>VLOOKUP(Innings_by_innings_list[[#This Row],[Ground]],'Home Away List'!$A$2:$B$50,2,FALSE)</f>
        <v>Home</v>
      </c>
      <c r="Q175" s="7">
        <v>42341</v>
      </c>
      <c r="R175" s="8" cm="1">
        <f t="array" aca="1" ref="R175" ca="1">IF(CELL("format",Q175)="D1",TEXT(Q175,"dd/mm/yyyy"),Q175)</f>
        <v>42341</v>
      </c>
      <c r="S175" s="6" t="s">
        <v>339</v>
      </c>
    </row>
    <row r="176" spans="1:19" x14ac:dyDescent="0.3">
      <c r="A176" s="6">
        <v>20</v>
      </c>
      <c r="B176" s="6">
        <v>0</v>
      </c>
      <c r="C176" s="6">
        <f>(Innings_by_innings_list[[#This Row],[Overs]]*6)+Innings_by_innings_list[[#This Row],[Balls]]</f>
        <v>120</v>
      </c>
      <c r="D176" s="6" t="s">
        <v>85</v>
      </c>
      <c r="E176" s="6" t="s">
        <v>343</v>
      </c>
      <c r="F176" s="6">
        <f>INT(Innings_by_innings_list[[#This Row],[Runs]])</f>
        <v>44</v>
      </c>
      <c r="G176" s="6" t="s">
        <v>21</v>
      </c>
      <c r="H176" s="6">
        <f>INT(Innings_by_innings_list[[#This Row],[Wkts]])</f>
        <v>0</v>
      </c>
      <c r="I176" s="6" t="s">
        <v>344</v>
      </c>
      <c r="J176" s="6">
        <f>_xlfn.NUMBERVALUE(Innings_by_innings_list[[#This Row],[Econ]],".")</f>
        <v>2.2000000000000002</v>
      </c>
      <c r="K176" s="6" t="s">
        <v>12</v>
      </c>
      <c r="L176" s="4">
        <v>2</v>
      </c>
      <c r="M176" s="6" t="s">
        <v>601</v>
      </c>
      <c r="N176" s="6" t="s">
        <v>198</v>
      </c>
      <c r="O176" s="6" t="s">
        <v>345</v>
      </c>
      <c r="P176" s="6" t="str">
        <f>VLOOKUP(Innings_by_innings_list[[#This Row],[Ground]],'Home Away List'!$A$2:$B$50,2,FALSE)</f>
        <v>Away</v>
      </c>
      <c r="Q176" s="7">
        <v>42572</v>
      </c>
      <c r="R176" s="8" cm="1">
        <f t="array" aca="1" ref="R176" ca="1">IF(CELL("format",Q176)="D1",TEXT(Q176,"dd/mm/yyyy"),Q176)</f>
        <v>42572</v>
      </c>
      <c r="S176" s="6" t="s">
        <v>346</v>
      </c>
    </row>
    <row r="177" spans="1:19" x14ac:dyDescent="0.3">
      <c r="A177" s="6">
        <v>11</v>
      </c>
      <c r="B177" s="6">
        <v>0</v>
      </c>
      <c r="C177" s="6">
        <f>(Innings_by_innings_list[[#This Row],[Overs]]*6)+Innings_by_innings_list[[#This Row],[Balls]]</f>
        <v>66</v>
      </c>
      <c r="D177" s="6" t="s">
        <v>10</v>
      </c>
      <c r="E177" s="6" t="s">
        <v>255</v>
      </c>
      <c r="F177" s="6">
        <f>INT(Innings_by_innings_list[[#This Row],[Runs]])</f>
        <v>27</v>
      </c>
      <c r="G177" s="6" t="s">
        <v>12</v>
      </c>
      <c r="H177" s="6">
        <f>INT(Innings_by_innings_list[[#This Row],[Wkts]])</f>
        <v>1</v>
      </c>
      <c r="I177" s="6" t="s">
        <v>321</v>
      </c>
      <c r="J177" s="6">
        <f>_xlfn.NUMBERVALUE(Innings_by_innings_list[[#This Row],[Econ]],".")</f>
        <v>2.4500000000000002</v>
      </c>
      <c r="K177" s="6" t="s">
        <v>12</v>
      </c>
      <c r="L177" s="4">
        <v>3</v>
      </c>
      <c r="M177" s="6" t="s">
        <v>601</v>
      </c>
      <c r="N177" s="6" t="s">
        <v>198</v>
      </c>
      <c r="O177" s="6" t="s">
        <v>345</v>
      </c>
      <c r="P177" s="6" t="str">
        <f>VLOOKUP(Innings_by_innings_list[[#This Row],[Ground]],'Home Away List'!$A$2:$B$50,2,FALSE)</f>
        <v>Away</v>
      </c>
      <c r="Q177" s="7">
        <v>42572</v>
      </c>
      <c r="R177" s="8" cm="1">
        <f t="array" aca="1" ref="R177" ca="1">IF(CELL("format",Q177)="D1",TEXT(Q177,"dd/mm/yyyy"),Q177)</f>
        <v>42572</v>
      </c>
      <c r="S177" s="6" t="s">
        <v>346</v>
      </c>
    </row>
    <row r="178" spans="1:19" x14ac:dyDescent="0.3">
      <c r="A178" s="6">
        <v>20</v>
      </c>
      <c r="B178" s="6">
        <v>0</v>
      </c>
      <c r="C178" s="6">
        <f>(Innings_by_innings_list[[#This Row],[Overs]]*6)+Innings_by_innings_list[[#This Row],[Balls]]</f>
        <v>120</v>
      </c>
      <c r="D178" s="6" t="s">
        <v>15</v>
      </c>
      <c r="E178" s="6" t="s">
        <v>152</v>
      </c>
      <c r="F178" s="6">
        <f>INT(Innings_by_innings_list[[#This Row],[Runs]])</f>
        <v>66</v>
      </c>
      <c r="G178" s="6" t="s">
        <v>15</v>
      </c>
      <c r="H178" s="6">
        <f>INT(Innings_by_innings_list[[#This Row],[Wkts]])</f>
        <v>4</v>
      </c>
      <c r="I178" s="6" t="s">
        <v>465</v>
      </c>
      <c r="J178" s="6">
        <f>_xlfn.NUMBERVALUE(Innings_by_innings_list[[#This Row],[Econ]],".")</f>
        <v>3.3</v>
      </c>
      <c r="K178" s="6" t="s">
        <v>23</v>
      </c>
      <c r="L178" s="4">
        <v>2</v>
      </c>
      <c r="M178" s="6" t="s">
        <v>600</v>
      </c>
      <c r="N178" s="6" t="s">
        <v>198</v>
      </c>
      <c r="O178" s="6" t="s">
        <v>345</v>
      </c>
      <c r="P178" s="6" t="str">
        <f>VLOOKUP(Innings_by_innings_list[[#This Row],[Ground]],'Home Away List'!$A$2:$B$50,2,FALSE)</f>
        <v>Away</v>
      </c>
      <c r="Q178" s="7">
        <v>42572</v>
      </c>
      <c r="R178" s="8" cm="1">
        <f t="array" aca="1" ref="R178" ca="1">IF(CELL("format",Q178)="D1",TEXT(Q178,"dd/mm/yyyy"),Q178)</f>
        <v>42572</v>
      </c>
      <c r="S178" s="6" t="s">
        <v>346</v>
      </c>
    </row>
    <row r="179" spans="1:19" x14ac:dyDescent="0.3">
      <c r="A179" s="6">
        <v>10</v>
      </c>
      <c r="B179" s="6">
        <v>0</v>
      </c>
      <c r="C179" s="6">
        <f>(Innings_by_innings_list[[#This Row],[Overs]]*6)+Innings_by_innings_list[[#This Row],[Balls]]</f>
        <v>60</v>
      </c>
      <c r="D179" s="6" t="s">
        <v>23</v>
      </c>
      <c r="E179" s="6" t="s">
        <v>390</v>
      </c>
      <c r="F179" s="6">
        <f>INT(Innings_by_innings_list[[#This Row],[Runs]])</f>
        <v>26</v>
      </c>
      <c r="G179" s="6" t="s">
        <v>21</v>
      </c>
      <c r="H179" s="6">
        <f>INT(Innings_by_innings_list[[#This Row],[Wkts]])</f>
        <v>0</v>
      </c>
      <c r="I179" s="6" t="s">
        <v>466</v>
      </c>
      <c r="J179" s="6">
        <f>_xlfn.NUMBERVALUE(Innings_by_innings_list[[#This Row],[Econ]],".")</f>
        <v>2.6</v>
      </c>
      <c r="K179" s="6" t="s">
        <v>10</v>
      </c>
      <c r="L179" s="4">
        <v>3</v>
      </c>
      <c r="M179" s="6" t="s">
        <v>600</v>
      </c>
      <c r="N179" s="6" t="s">
        <v>198</v>
      </c>
      <c r="O179" s="6" t="s">
        <v>345</v>
      </c>
      <c r="P179" s="6" t="str">
        <f>VLOOKUP(Innings_by_innings_list[[#This Row],[Ground]],'Home Away List'!$A$2:$B$50,2,FALSE)</f>
        <v>Away</v>
      </c>
      <c r="Q179" s="7">
        <v>42572</v>
      </c>
      <c r="R179" s="8" cm="1">
        <f t="array" aca="1" ref="R179" ca="1">IF(CELL("format",Q179)="D1",TEXT(Q179,"dd/mm/yyyy"),Q179)</f>
        <v>42572</v>
      </c>
      <c r="S179" s="6" t="s">
        <v>346</v>
      </c>
    </row>
    <row r="180" spans="1:19" x14ac:dyDescent="0.3">
      <c r="A180" s="6">
        <v>18</v>
      </c>
      <c r="B180" s="6"/>
      <c r="C180" s="6">
        <f>(Innings_by_innings_list[[#This Row],[Overs]]*6)+Innings_by_innings_list[[#This Row],[Balls]]</f>
        <v>108</v>
      </c>
      <c r="D180" s="6">
        <v>8</v>
      </c>
      <c r="E180" s="6">
        <v>41</v>
      </c>
      <c r="F180" s="6">
        <f>INT(Innings_by_innings_list[[#This Row],[Runs]])</f>
        <v>41</v>
      </c>
      <c r="G180" s="6">
        <v>4</v>
      </c>
      <c r="H180" s="6">
        <f>INT(Innings_by_innings_list[[#This Row],[Wkts]])</f>
        <v>4</v>
      </c>
      <c r="I180" s="6">
        <v>2.27</v>
      </c>
      <c r="J180" s="6">
        <f>_xlfn.NUMBERVALUE(Innings_by_innings_list[[#This Row],[Econ]],".")</f>
        <v>2.27</v>
      </c>
      <c r="K180" s="6">
        <v>2</v>
      </c>
      <c r="L180" s="4">
        <v>2</v>
      </c>
      <c r="M180" s="6" t="s">
        <v>598</v>
      </c>
      <c r="N180" s="6" t="s">
        <v>198</v>
      </c>
      <c r="O180" s="6" t="s">
        <v>345</v>
      </c>
      <c r="P180" s="6" t="str">
        <f>VLOOKUP(Innings_by_innings_list[[#This Row],[Ground]],'Home Away List'!$A$2:$B$50,2,FALSE)</f>
        <v>Away</v>
      </c>
      <c r="Q180" s="7">
        <v>42572</v>
      </c>
      <c r="R180" s="8" cm="1">
        <f t="array" aca="1" ref="R180" ca="1">IF(CELL("format",Q180)="D1",TEXT(Q180,"dd/mm/yyyy"),Q180)</f>
        <v>42572</v>
      </c>
      <c r="S180" s="6" t="s">
        <v>346</v>
      </c>
    </row>
    <row r="181" spans="1:19" x14ac:dyDescent="0.3">
      <c r="A181" s="6">
        <v>13</v>
      </c>
      <c r="B181" s="6"/>
      <c r="C181" s="6">
        <f>(Innings_by_innings_list[[#This Row],[Overs]]*6)+Innings_by_innings_list[[#This Row],[Balls]]</f>
        <v>78</v>
      </c>
      <c r="D181" s="6">
        <v>4</v>
      </c>
      <c r="E181" s="6">
        <v>34</v>
      </c>
      <c r="F181" s="6">
        <f>INT(Innings_by_innings_list[[#This Row],[Runs]])</f>
        <v>34</v>
      </c>
      <c r="G181" s="6">
        <v>1</v>
      </c>
      <c r="H181" s="6">
        <f>INT(Innings_by_innings_list[[#This Row],[Wkts]])</f>
        <v>1</v>
      </c>
      <c r="I181" s="6">
        <v>2.61</v>
      </c>
      <c r="J181" s="6">
        <f>_xlfn.NUMBERVALUE(Innings_by_innings_list[[#This Row],[Econ]],".")</f>
        <v>2.61</v>
      </c>
      <c r="K181" s="6">
        <v>3</v>
      </c>
      <c r="L181" s="4">
        <v>3</v>
      </c>
      <c r="M181" s="6" t="s">
        <v>598</v>
      </c>
      <c r="N181" s="6" t="s">
        <v>198</v>
      </c>
      <c r="O181" s="6" t="s">
        <v>345</v>
      </c>
      <c r="P181" s="6" t="str">
        <f>VLOOKUP(Innings_by_innings_list[[#This Row],[Ground]],'Home Away List'!$A$2:$B$50,2,FALSE)</f>
        <v>Away</v>
      </c>
      <c r="Q181" s="7">
        <v>42572</v>
      </c>
      <c r="R181" s="8" cm="1">
        <f t="array" aca="1" ref="R181" ca="1">IF(CELL("format",Q181)="D1",TEXT(Q181,"dd/mm/yyyy"),Q181)</f>
        <v>42572</v>
      </c>
      <c r="S181" s="6" t="s">
        <v>346</v>
      </c>
    </row>
    <row r="182" spans="1:19" x14ac:dyDescent="0.3">
      <c r="A182" s="6">
        <v>10</v>
      </c>
      <c r="B182" s="6">
        <v>0</v>
      </c>
      <c r="C182" s="6">
        <f>(Innings_by_innings_list[[#This Row],[Overs]]*6)+Innings_by_innings_list[[#This Row],[Balls]]</f>
        <v>60</v>
      </c>
      <c r="D182" s="6" t="s">
        <v>12</v>
      </c>
      <c r="E182" s="6" t="s">
        <v>207</v>
      </c>
      <c r="F182" s="6">
        <f>INT(Innings_by_innings_list[[#This Row],[Runs]])</f>
        <v>53</v>
      </c>
      <c r="G182" s="6" t="s">
        <v>10</v>
      </c>
      <c r="H182" s="6">
        <f>INT(Innings_by_innings_list[[#This Row],[Wkts]])</f>
        <v>2</v>
      </c>
      <c r="I182" s="6" t="s">
        <v>347</v>
      </c>
      <c r="J182" s="6">
        <f>_xlfn.NUMBERVALUE(Innings_by_innings_list[[#This Row],[Econ]],".")</f>
        <v>5.3</v>
      </c>
      <c r="K182" s="6" t="s">
        <v>12</v>
      </c>
      <c r="L182" s="4">
        <v>1</v>
      </c>
      <c r="M182" s="6" t="s">
        <v>601</v>
      </c>
      <c r="N182" s="6" t="s">
        <v>198</v>
      </c>
      <c r="O182" s="6" t="s">
        <v>199</v>
      </c>
      <c r="P182" s="6" t="str">
        <f>VLOOKUP(Innings_by_innings_list[[#This Row],[Ground]],'Home Away List'!$A$2:$B$50,2,FALSE)</f>
        <v>Away</v>
      </c>
      <c r="Q182" s="7">
        <v>42581</v>
      </c>
      <c r="R182" s="8" cm="1">
        <f t="array" aca="1" ref="R182" ca="1">IF(CELL("format",Q182)="D1",TEXT(Q182,"dd/mm/yyyy"),Q182)</f>
        <v>42581</v>
      </c>
      <c r="S182" s="6" t="s">
        <v>348</v>
      </c>
    </row>
    <row r="183" spans="1:19" x14ac:dyDescent="0.3">
      <c r="A183" s="6">
        <v>18</v>
      </c>
      <c r="B183" s="6">
        <v>0</v>
      </c>
      <c r="C183" s="6">
        <f>(Innings_by_innings_list[[#This Row],[Overs]]*6)+Innings_by_innings_list[[#This Row],[Balls]]</f>
        <v>108</v>
      </c>
      <c r="D183" s="6" t="s">
        <v>23</v>
      </c>
      <c r="E183" s="6" t="s">
        <v>349</v>
      </c>
      <c r="F183" s="6">
        <f>INT(Innings_by_innings_list[[#This Row],[Runs]])</f>
        <v>56</v>
      </c>
      <c r="G183" s="6" t="s">
        <v>12</v>
      </c>
      <c r="H183" s="6">
        <f>INT(Innings_by_innings_list[[#This Row],[Wkts]])</f>
        <v>1</v>
      </c>
      <c r="I183" s="6" t="s">
        <v>350</v>
      </c>
      <c r="J183" s="6">
        <f>_xlfn.NUMBERVALUE(Innings_by_innings_list[[#This Row],[Econ]],".")</f>
        <v>3.11</v>
      </c>
      <c r="K183" s="6" t="s">
        <v>12</v>
      </c>
      <c r="L183" s="4">
        <v>3</v>
      </c>
      <c r="M183" s="6" t="s">
        <v>601</v>
      </c>
      <c r="N183" s="6" t="s">
        <v>198</v>
      </c>
      <c r="O183" s="6" t="s">
        <v>199</v>
      </c>
      <c r="P183" s="6" t="str">
        <f>VLOOKUP(Innings_by_innings_list[[#This Row],[Ground]],'Home Away List'!$A$2:$B$50,2,FALSE)</f>
        <v>Away</v>
      </c>
      <c r="Q183" s="7">
        <v>42581</v>
      </c>
      <c r="R183" s="8" cm="1">
        <f t="array" aca="1" ref="R183" ca="1">IF(CELL("format",Q183)="D1",TEXT(Q183,"dd/mm/yyyy"),Q183)</f>
        <v>42581</v>
      </c>
      <c r="S183" s="6" t="s">
        <v>348</v>
      </c>
    </row>
    <row r="184" spans="1:19" x14ac:dyDescent="0.3">
      <c r="A184" s="6">
        <v>10</v>
      </c>
      <c r="B184" s="6">
        <v>0</v>
      </c>
      <c r="C184" s="6">
        <f>(Innings_by_innings_list[[#This Row],[Overs]]*6)+Innings_by_innings_list[[#This Row],[Balls]]</f>
        <v>60</v>
      </c>
      <c r="D184" s="6" t="s">
        <v>23</v>
      </c>
      <c r="E184" s="6" t="s">
        <v>341</v>
      </c>
      <c r="F184" s="6">
        <f>INT(Innings_by_innings_list[[#This Row],[Runs]])</f>
        <v>23</v>
      </c>
      <c r="G184" s="6" t="s">
        <v>10</v>
      </c>
      <c r="H184" s="6">
        <f>INT(Innings_by_innings_list[[#This Row],[Wkts]])</f>
        <v>2</v>
      </c>
      <c r="I184" s="6" t="s">
        <v>467</v>
      </c>
      <c r="J184" s="6">
        <f>_xlfn.NUMBERVALUE(Innings_by_innings_list[[#This Row],[Econ]],".")</f>
        <v>2.2999999999999998</v>
      </c>
      <c r="K184" s="6" t="s">
        <v>10</v>
      </c>
      <c r="L184" s="4">
        <v>1</v>
      </c>
      <c r="M184" s="6" t="s">
        <v>600</v>
      </c>
      <c r="N184" s="6" t="s">
        <v>198</v>
      </c>
      <c r="O184" s="6" t="s">
        <v>199</v>
      </c>
      <c r="P184" s="6" t="str">
        <f>VLOOKUP(Innings_by_innings_list[[#This Row],[Ground]],'Home Away List'!$A$2:$B$50,2,FALSE)</f>
        <v>Away</v>
      </c>
      <c r="Q184" s="7">
        <v>42581</v>
      </c>
      <c r="R184" s="8" cm="1">
        <f t="array" aca="1" ref="R184" ca="1">IF(CELL("format",Q184)="D1",TEXT(Q184,"dd/mm/yyyy"),Q184)</f>
        <v>42581</v>
      </c>
      <c r="S184" s="6" t="s">
        <v>348</v>
      </c>
    </row>
    <row r="185" spans="1:19" x14ac:dyDescent="0.3">
      <c r="A185" s="6">
        <v>19</v>
      </c>
      <c r="B185" s="6">
        <v>0</v>
      </c>
      <c r="C185" s="6">
        <f>(Innings_by_innings_list[[#This Row],[Overs]]*6)+Innings_by_innings_list[[#This Row],[Balls]]</f>
        <v>114</v>
      </c>
      <c r="D185" s="6" t="s">
        <v>23</v>
      </c>
      <c r="E185" s="6" t="s">
        <v>468</v>
      </c>
      <c r="F185" s="6">
        <f>INT(Innings_by_innings_list[[#This Row],[Runs]])</f>
        <v>82</v>
      </c>
      <c r="G185" s="6" t="s">
        <v>10</v>
      </c>
      <c r="H185" s="6">
        <f>INT(Innings_by_innings_list[[#This Row],[Wkts]])</f>
        <v>2</v>
      </c>
      <c r="I185" s="6" t="s">
        <v>469</v>
      </c>
      <c r="J185" s="6">
        <f>_xlfn.NUMBERVALUE(Innings_by_innings_list[[#This Row],[Econ]],".")</f>
        <v>4.3099999999999996</v>
      </c>
      <c r="K185" s="6" t="s">
        <v>10</v>
      </c>
      <c r="L185" s="4">
        <v>3</v>
      </c>
      <c r="M185" s="6" t="s">
        <v>600</v>
      </c>
      <c r="N185" s="6" t="s">
        <v>198</v>
      </c>
      <c r="O185" s="6" t="s">
        <v>199</v>
      </c>
      <c r="P185" s="6" t="str">
        <f>VLOOKUP(Innings_by_innings_list[[#This Row],[Ground]],'Home Away List'!$A$2:$B$50,2,FALSE)</f>
        <v>Away</v>
      </c>
      <c r="Q185" s="7">
        <v>42581</v>
      </c>
      <c r="R185" s="8" cm="1">
        <f t="array" aca="1" ref="R185" ca="1">IF(CELL("format",Q185)="D1",TEXT(Q185,"dd/mm/yyyy"),Q185)</f>
        <v>42581</v>
      </c>
      <c r="S185" s="6" t="s">
        <v>348</v>
      </c>
    </row>
    <row r="186" spans="1:19" x14ac:dyDescent="0.3">
      <c r="A186" s="6">
        <v>6</v>
      </c>
      <c r="B186" s="6"/>
      <c r="C186" s="6">
        <f>(Innings_by_innings_list[[#This Row],[Overs]]*6)+Innings_by_innings_list[[#This Row],[Balls]]</f>
        <v>36</v>
      </c>
      <c r="D186" s="6">
        <v>1</v>
      </c>
      <c r="E186" s="6">
        <v>30</v>
      </c>
      <c r="F186" s="6">
        <f>INT(Innings_by_innings_list[[#This Row],[Runs]])</f>
        <v>30</v>
      </c>
      <c r="G186" s="6">
        <v>0</v>
      </c>
      <c r="H186" s="6">
        <f>INT(Innings_by_innings_list[[#This Row],[Wkts]])</f>
        <v>0</v>
      </c>
      <c r="I186" s="6">
        <v>5</v>
      </c>
      <c r="J186" s="6">
        <f>_xlfn.NUMBERVALUE(Innings_by_innings_list[[#This Row],[Econ]],".")</f>
        <v>5</v>
      </c>
      <c r="K186" s="6">
        <v>4</v>
      </c>
      <c r="L186" s="4">
        <v>1</v>
      </c>
      <c r="M186" s="6" t="s">
        <v>598</v>
      </c>
      <c r="N186" s="6" t="s">
        <v>198</v>
      </c>
      <c r="O186" s="6" t="s">
        <v>199</v>
      </c>
      <c r="P186" s="6" t="str">
        <f>VLOOKUP(Innings_by_innings_list[[#This Row],[Ground]],'Home Away List'!$A$2:$B$50,2,FALSE)</f>
        <v>Away</v>
      </c>
      <c r="Q186" s="7">
        <v>42581</v>
      </c>
      <c r="R186" s="8" cm="1">
        <f t="array" aca="1" ref="R186" ca="1">IF(CELL("format",Q186)="D1",TEXT(Q186,"dd/mm/yyyy"),Q186)</f>
        <v>42581</v>
      </c>
      <c r="S186" s="6" t="s">
        <v>348</v>
      </c>
    </row>
    <row r="187" spans="1:19" x14ac:dyDescent="0.3">
      <c r="A187" s="6">
        <v>12</v>
      </c>
      <c r="B187" s="6"/>
      <c r="C187" s="6">
        <f>(Innings_by_innings_list[[#This Row],[Overs]]*6)+Innings_by_innings_list[[#This Row],[Balls]]</f>
        <v>72</v>
      </c>
      <c r="D187" s="6">
        <v>2</v>
      </c>
      <c r="E187" s="6">
        <v>44</v>
      </c>
      <c r="F187" s="6">
        <f>INT(Innings_by_innings_list[[#This Row],[Runs]])</f>
        <v>44</v>
      </c>
      <c r="G187" s="6">
        <v>0</v>
      </c>
      <c r="H187" s="6">
        <f>INT(Innings_by_innings_list[[#This Row],[Wkts]])</f>
        <v>0</v>
      </c>
      <c r="I187" s="6">
        <v>3.66</v>
      </c>
      <c r="J187" s="6">
        <f>_xlfn.NUMBERVALUE(Innings_by_innings_list[[#This Row],[Econ]],".")</f>
        <v>3.66</v>
      </c>
      <c r="K187" s="6">
        <v>4</v>
      </c>
      <c r="L187" s="4">
        <v>3</v>
      </c>
      <c r="M187" s="6" t="s">
        <v>598</v>
      </c>
      <c r="N187" s="6" t="s">
        <v>198</v>
      </c>
      <c r="O187" s="6" t="s">
        <v>199</v>
      </c>
      <c r="P187" s="6" t="str">
        <f>VLOOKUP(Innings_by_innings_list[[#This Row],[Ground]],'Home Away List'!$A$2:$B$50,2,FALSE)</f>
        <v>Away</v>
      </c>
      <c r="Q187" s="7">
        <v>42581</v>
      </c>
      <c r="R187" s="8" cm="1">
        <f t="array" aca="1" ref="R187" ca="1">IF(CELL("format",Q187)="D1",TEXT(Q187,"dd/mm/yyyy"),Q187)</f>
        <v>42581</v>
      </c>
      <c r="S187" s="6" t="s">
        <v>348</v>
      </c>
    </row>
    <row r="188" spans="1:19" x14ac:dyDescent="0.3">
      <c r="A188" s="6">
        <v>13</v>
      </c>
      <c r="B188" s="6">
        <v>0</v>
      </c>
      <c r="C188" s="6">
        <f>(Innings_by_innings_list[[#This Row],[Overs]]*6)+Innings_by_innings_list[[#This Row],[Balls]]</f>
        <v>78</v>
      </c>
      <c r="D188" s="6" t="s">
        <v>10</v>
      </c>
      <c r="E188" s="6" t="s">
        <v>89</v>
      </c>
      <c r="F188" s="6">
        <f>INT(Innings_by_innings_list[[#This Row],[Runs]])</f>
        <v>40</v>
      </c>
      <c r="G188" s="6" t="s">
        <v>12</v>
      </c>
      <c r="H188" s="6">
        <f>INT(Innings_by_innings_list[[#This Row],[Wkts]])</f>
        <v>1</v>
      </c>
      <c r="I188" s="6" t="s">
        <v>335</v>
      </c>
      <c r="J188" s="6">
        <f>_xlfn.NUMBERVALUE(Innings_by_innings_list[[#This Row],[Econ]],".")</f>
        <v>3.07</v>
      </c>
      <c r="K188" s="6" t="s">
        <v>15</v>
      </c>
      <c r="L188" s="4">
        <v>2</v>
      </c>
      <c r="M188" s="6" t="s">
        <v>601</v>
      </c>
      <c r="N188" s="6" t="s">
        <v>198</v>
      </c>
      <c r="O188" s="6" t="s">
        <v>351</v>
      </c>
      <c r="P188" s="6" t="str">
        <f>VLOOKUP(Innings_by_innings_list[[#This Row],[Ground]],'Home Away List'!$A$2:$B$50,2,FALSE)</f>
        <v>Away</v>
      </c>
      <c r="Q188" s="7">
        <v>42591</v>
      </c>
      <c r="R188" s="8" cm="1">
        <f t="array" aca="1" ref="R188" ca="1">IF(CELL("format",Q188)="D1",TEXT(Q188,"dd/mm/yyyy"),Q188)</f>
        <v>42591</v>
      </c>
      <c r="S188" s="6" t="s">
        <v>352</v>
      </c>
    </row>
    <row r="189" spans="1:19" x14ac:dyDescent="0.3">
      <c r="A189" s="6">
        <v>7</v>
      </c>
      <c r="B189" s="6">
        <v>0</v>
      </c>
      <c r="C189" s="6">
        <f>(Innings_by_innings_list[[#This Row],[Overs]]*6)+Innings_by_innings_list[[#This Row],[Balls]]</f>
        <v>42</v>
      </c>
      <c r="D189" s="6" t="s">
        <v>21</v>
      </c>
      <c r="E189" s="6" t="s">
        <v>20</v>
      </c>
      <c r="F189" s="6">
        <f>INT(Innings_by_innings_list[[#This Row],[Runs]])</f>
        <v>30</v>
      </c>
      <c r="G189" s="6" t="s">
        <v>10</v>
      </c>
      <c r="H189" s="6">
        <f>INT(Innings_by_innings_list[[#This Row],[Wkts]])</f>
        <v>2</v>
      </c>
      <c r="I189" s="6" t="s">
        <v>353</v>
      </c>
      <c r="J189" s="6">
        <f>_xlfn.NUMBERVALUE(Innings_by_innings_list[[#This Row],[Econ]],".")</f>
        <v>4.28</v>
      </c>
      <c r="K189" s="6" t="s">
        <v>23</v>
      </c>
      <c r="L189" s="4">
        <v>4</v>
      </c>
      <c r="M189" s="6" t="s">
        <v>601</v>
      </c>
      <c r="N189" s="6" t="s">
        <v>198</v>
      </c>
      <c r="O189" s="6" t="s">
        <v>351</v>
      </c>
      <c r="P189" s="6" t="str">
        <f>VLOOKUP(Innings_by_innings_list[[#This Row],[Ground]],'Home Away List'!$A$2:$B$50,2,FALSE)</f>
        <v>Away</v>
      </c>
      <c r="Q189" s="7">
        <v>42591</v>
      </c>
      <c r="R189" s="8" cm="1">
        <f t="array" aca="1" ref="R189" ca="1">IF(CELL("format",Q189)="D1",TEXT(Q189,"dd/mm/yyyy"),Q189)</f>
        <v>42591</v>
      </c>
      <c r="S189" s="6" t="s">
        <v>352</v>
      </c>
    </row>
    <row r="190" spans="1:19" x14ac:dyDescent="0.3">
      <c r="A190" s="6">
        <v>17</v>
      </c>
      <c r="B190" s="6">
        <v>0</v>
      </c>
      <c r="C190" s="6">
        <f>(Innings_by_innings_list[[#This Row],[Overs]]*6)+Innings_by_innings_list[[#This Row],[Balls]]</f>
        <v>102</v>
      </c>
      <c r="D190" s="6" t="s">
        <v>23</v>
      </c>
      <c r="E190" s="6" t="s">
        <v>453</v>
      </c>
      <c r="F190" s="6">
        <f>INT(Innings_by_innings_list[[#This Row],[Runs]])</f>
        <v>58</v>
      </c>
      <c r="G190" s="6" t="s">
        <v>21</v>
      </c>
      <c r="H190" s="6">
        <f>INT(Innings_by_innings_list[[#This Row],[Wkts]])</f>
        <v>0</v>
      </c>
      <c r="I190" s="6" t="s">
        <v>470</v>
      </c>
      <c r="J190" s="6">
        <f>_xlfn.NUMBERVALUE(Innings_by_innings_list[[#This Row],[Econ]],".")</f>
        <v>3.41</v>
      </c>
      <c r="K190" s="6" t="s">
        <v>10</v>
      </c>
      <c r="L190" s="4">
        <v>2</v>
      </c>
      <c r="M190" s="6" t="s">
        <v>600</v>
      </c>
      <c r="N190" s="6" t="s">
        <v>198</v>
      </c>
      <c r="O190" s="6" t="s">
        <v>351</v>
      </c>
      <c r="P190" s="6" t="str">
        <f>VLOOKUP(Innings_by_innings_list[[#This Row],[Ground]],'Home Away List'!$A$2:$B$50,2,FALSE)</f>
        <v>Away</v>
      </c>
      <c r="Q190" s="7">
        <v>42591</v>
      </c>
      <c r="R190" s="8" cm="1">
        <f t="array" aca="1" ref="R190" ca="1">IF(CELL("format",Q190)="D1",TEXT(Q190,"dd/mm/yyyy"),Q190)</f>
        <v>42591</v>
      </c>
      <c r="S190" s="6" t="s">
        <v>352</v>
      </c>
    </row>
    <row r="191" spans="1:19" x14ac:dyDescent="0.3">
      <c r="A191" s="6">
        <v>11</v>
      </c>
      <c r="B191" s="6">
        <v>0</v>
      </c>
      <c r="C191" s="6">
        <f>(Innings_by_innings_list[[#This Row],[Overs]]*6)+Innings_by_innings_list[[#This Row],[Balls]]</f>
        <v>66</v>
      </c>
      <c r="D191" s="6" t="s">
        <v>10</v>
      </c>
      <c r="E191" s="6" t="s">
        <v>185</v>
      </c>
      <c r="F191" s="6">
        <f>INT(Innings_by_innings_list[[#This Row],[Runs]])</f>
        <v>15</v>
      </c>
      <c r="G191" s="6" t="s">
        <v>23</v>
      </c>
      <c r="H191" s="6">
        <f>INT(Innings_by_innings_list[[#This Row],[Wkts]])</f>
        <v>3</v>
      </c>
      <c r="I191" s="6" t="s">
        <v>471</v>
      </c>
      <c r="J191" s="6">
        <f>_xlfn.NUMBERVALUE(Innings_by_innings_list[[#This Row],[Econ]],".")</f>
        <v>1.36</v>
      </c>
      <c r="K191" s="6" t="s">
        <v>10</v>
      </c>
      <c r="L191" s="4">
        <v>4</v>
      </c>
      <c r="M191" s="6" t="s">
        <v>600</v>
      </c>
      <c r="N191" s="6" t="s">
        <v>198</v>
      </c>
      <c r="O191" s="6" t="s">
        <v>351</v>
      </c>
      <c r="P191" s="6" t="str">
        <f>VLOOKUP(Innings_by_innings_list[[#This Row],[Ground]],'Home Away List'!$A$2:$B$50,2,FALSE)</f>
        <v>Away</v>
      </c>
      <c r="Q191" s="7">
        <v>42591</v>
      </c>
      <c r="R191" s="8" cm="1">
        <f t="array" aca="1" ref="R191" ca="1">IF(CELL("format",Q191)="D1",TEXT(Q191,"dd/mm/yyyy"),Q191)</f>
        <v>42591</v>
      </c>
      <c r="S191" s="6" t="s">
        <v>352</v>
      </c>
    </row>
    <row r="192" spans="1:19" x14ac:dyDescent="0.3">
      <c r="A192" s="6">
        <v>5</v>
      </c>
      <c r="B192" s="6">
        <v>0</v>
      </c>
      <c r="C192" s="6">
        <f>(Innings_by_innings_list[[#This Row],[Overs]]*6)+Innings_by_innings_list[[#This Row],[Balls]]</f>
        <v>30</v>
      </c>
      <c r="D192" s="6" t="s">
        <v>23</v>
      </c>
      <c r="E192" s="6" t="s">
        <v>85</v>
      </c>
      <c r="F192" s="6">
        <f>INT(Innings_by_innings_list[[#This Row],[Runs]])</f>
        <v>7</v>
      </c>
      <c r="G192" s="6" t="s">
        <v>12</v>
      </c>
      <c r="H192" s="6">
        <f>INT(Innings_by_innings_list[[#This Row],[Wkts]])</f>
        <v>1</v>
      </c>
      <c r="I192" s="6" t="s">
        <v>123</v>
      </c>
      <c r="J192" s="6">
        <f>_xlfn.NUMBERVALUE(Innings_by_innings_list[[#This Row],[Econ]],".")</f>
        <v>1.4</v>
      </c>
      <c r="K192" s="6" t="s">
        <v>23</v>
      </c>
      <c r="L192" s="4">
        <v>1</v>
      </c>
      <c r="M192" s="6" t="s">
        <v>601</v>
      </c>
      <c r="N192" s="6" t="s">
        <v>198</v>
      </c>
      <c r="O192" s="6" t="s">
        <v>354</v>
      </c>
      <c r="P192" s="6" t="str">
        <f>VLOOKUP(Innings_by_innings_list[[#This Row],[Ground]],'Home Away List'!$A$2:$B$50,2,FALSE)</f>
        <v>Away</v>
      </c>
      <c r="Q192" s="7">
        <v>42600</v>
      </c>
      <c r="R192" s="8" cm="1">
        <f t="array" aca="1" ref="R192" ca="1">IF(CELL("format",Q192)="D1",TEXT(Q192,"dd/mm/yyyy"),Q192)</f>
        <v>42600</v>
      </c>
      <c r="S192" s="6" t="s">
        <v>355</v>
      </c>
    </row>
    <row r="193" spans="1:19" x14ac:dyDescent="0.3">
      <c r="A193" s="6">
        <v>6</v>
      </c>
      <c r="B193" s="6">
        <v>0</v>
      </c>
      <c r="C193" s="6">
        <f>(Innings_by_innings_list[[#This Row],[Overs]]*6)+Innings_by_innings_list[[#This Row],[Balls]]</f>
        <v>36</v>
      </c>
      <c r="D193" s="6" t="s">
        <v>10</v>
      </c>
      <c r="E193" s="6" t="s">
        <v>234</v>
      </c>
      <c r="F193" s="6">
        <f>INT(Innings_by_innings_list[[#This Row],[Runs]])</f>
        <v>14</v>
      </c>
      <c r="G193" s="6" t="s">
        <v>21</v>
      </c>
      <c r="H193" s="6">
        <f>INT(Innings_by_innings_list[[#This Row],[Wkts]])</f>
        <v>0</v>
      </c>
      <c r="I193" s="6" t="s">
        <v>338</v>
      </c>
      <c r="J193" s="6">
        <f>_xlfn.NUMBERVALUE(Innings_by_innings_list[[#This Row],[Econ]],".")</f>
        <v>2.33</v>
      </c>
      <c r="K193" s="6" t="s">
        <v>10</v>
      </c>
      <c r="L193" s="4">
        <v>1</v>
      </c>
      <c r="M193" s="6" t="s">
        <v>600</v>
      </c>
      <c r="N193" s="6" t="s">
        <v>198</v>
      </c>
      <c r="O193" s="6" t="s">
        <v>354</v>
      </c>
      <c r="P193" s="6" t="str">
        <f>VLOOKUP(Innings_by_innings_list[[#This Row],[Ground]],'Home Away List'!$A$2:$B$50,2,FALSE)</f>
        <v>Away</v>
      </c>
      <c r="Q193" s="7">
        <v>42600</v>
      </c>
      <c r="R193" s="8" cm="1">
        <f t="array" aca="1" ref="R193" ca="1">IF(CELL("format",Q193)="D1",TEXT(Q193,"dd/mm/yyyy"),Q193)</f>
        <v>42600</v>
      </c>
      <c r="S193" s="6" t="s">
        <v>355</v>
      </c>
    </row>
    <row r="194" spans="1:19" x14ac:dyDescent="0.3">
      <c r="A194" s="6">
        <v>11</v>
      </c>
      <c r="B194" s="6">
        <v>0</v>
      </c>
      <c r="C194" s="6">
        <f>(Innings_by_innings_list[[#This Row],[Overs]]*6)+Innings_by_innings_list[[#This Row],[Balls]]</f>
        <v>66</v>
      </c>
      <c r="D194" s="6" t="s">
        <v>12</v>
      </c>
      <c r="E194" s="6" t="s">
        <v>273</v>
      </c>
      <c r="F194" s="6">
        <f>INT(Innings_by_innings_list[[#This Row],[Runs]])</f>
        <v>35</v>
      </c>
      <c r="G194" s="6" t="s">
        <v>21</v>
      </c>
      <c r="H194" s="6">
        <f>INT(Innings_by_innings_list[[#This Row],[Wkts]])</f>
        <v>0</v>
      </c>
      <c r="I194" s="6" t="s">
        <v>472</v>
      </c>
      <c r="J194" s="6">
        <f>_xlfn.NUMBERVALUE(Innings_by_innings_list[[#This Row],[Econ]],".")</f>
        <v>3.18</v>
      </c>
      <c r="K194" s="6" t="s">
        <v>12</v>
      </c>
      <c r="L194" s="4">
        <v>2</v>
      </c>
      <c r="M194" s="6" t="s">
        <v>600</v>
      </c>
      <c r="N194" s="6" t="s">
        <v>126</v>
      </c>
      <c r="O194" s="6" t="s">
        <v>58</v>
      </c>
      <c r="P194" s="6" t="str">
        <f>VLOOKUP(Innings_by_innings_list[[#This Row],[Ground]],'Home Away List'!$A$2:$B$50,2,FALSE)</f>
        <v>Home</v>
      </c>
      <c r="Q194" s="7">
        <v>42635</v>
      </c>
      <c r="R194" s="8" cm="1">
        <f t="array" aca="1" ref="R194" ca="1">IF(CELL("format",Q194)="D1",TEXT(Q194,"dd/mm/yyyy"),Q194)</f>
        <v>42635</v>
      </c>
      <c r="S194" s="6" t="s">
        <v>473</v>
      </c>
    </row>
    <row r="195" spans="1:19" x14ac:dyDescent="0.3">
      <c r="A195" s="6">
        <v>8</v>
      </c>
      <c r="B195" s="6">
        <v>0</v>
      </c>
      <c r="C195" s="6">
        <f>(Innings_by_innings_list[[#This Row],[Overs]]*6)+Innings_by_innings_list[[#This Row],[Balls]]</f>
        <v>48</v>
      </c>
      <c r="D195" s="6" t="s">
        <v>10</v>
      </c>
      <c r="E195" s="6" t="s">
        <v>61</v>
      </c>
      <c r="F195" s="6">
        <f>INT(Innings_by_innings_list[[#This Row],[Runs]])</f>
        <v>18</v>
      </c>
      <c r="G195" s="6" t="s">
        <v>10</v>
      </c>
      <c r="H195" s="6">
        <f>INT(Innings_by_innings_list[[#This Row],[Wkts]])</f>
        <v>2</v>
      </c>
      <c r="I195" s="6" t="s">
        <v>474</v>
      </c>
      <c r="J195" s="6">
        <f>_xlfn.NUMBERVALUE(Innings_by_innings_list[[#This Row],[Econ]],".")</f>
        <v>2.25</v>
      </c>
      <c r="K195" s="6" t="s">
        <v>12</v>
      </c>
      <c r="L195" s="4">
        <v>4</v>
      </c>
      <c r="M195" s="6" t="s">
        <v>600</v>
      </c>
      <c r="N195" s="6" t="s">
        <v>126</v>
      </c>
      <c r="O195" s="6" t="s">
        <v>58</v>
      </c>
      <c r="P195" s="6" t="str">
        <f>VLOOKUP(Innings_by_innings_list[[#This Row],[Ground]],'Home Away List'!$A$2:$B$50,2,FALSE)</f>
        <v>Home</v>
      </c>
      <c r="Q195" s="7">
        <v>42635</v>
      </c>
      <c r="R195" s="8" cm="1">
        <f t="array" aca="1" ref="R195" ca="1">IF(CELL("format",Q195)="D1",TEXT(Q195,"dd/mm/yyyy"),Q195)</f>
        <v>42635</v>
      </c>
      <c r="S195" s="6" t="s">
        <v>473</v>
      </c>
    </row>
    <row r="196" spans="1:19" x14ac:dyDescent="0.3">
      <c r="A196" s="6">
        <v>15</v>
      </c>
      <c r="B196" s="6"/>
      <c r="C196" s="6">
        <f>(Innings_by_innings_list[[#This Row],[Overs]]*6)+Innings_by_innings_list[[#This Row],[Balls]]</f>
        <v>90</v>
      </c>
      <c r="D196" s="6">
        <v>5</v>
      </c>
      <c r="E196" s="6">
        <v>33</v>
      </c>
      <c r="F196" s="6">
        <f>INT(Innings_by_innings_list[[#This Row],[Runs]])</f>
        <v>33</v>
      </c>
      <c r="G196" s="6">
        <v>1</v>
      </c>
      <c r="H196" s="6">
        <f>INT(Innings_by_innings_list[[#This Row],[Wkts]])</f>
        <v>1</v>
      </c>
      <c r="I196" s="6">
        <v>2.2000000000000002</v>
      </c>
      <c r="J196" s="6">
        <f>_xlfn.NUMBERVALUE(Innings_by_innings_list[[#This Row],[Econ]],".")</f>
        <v>2.2000000000000002</v>
      </c>
      <c r="K196" s="6">
        <v>2</v>
      </c>
      <c r="L196" s="4">
        <v>2</v>
      </c>
      <c r="M196" s="6" t="s">
        <v>598</v>
      </c>
      <c r="N196" s="6" t="s">
        <v>126</v>
      </c>
      <c r="O196" s="6" t="s">
        <v>58</v>
      </c>
      <c r="P196" s="6" t="str">
        <f>VLOOKUP(Innings_by_innings_list[[#This Row],[Ground]],'Home Away List'!$A$2:$B$50,2,FALSE)</f>
        <v>Home</v>
      </c>
      <c r="Q196" s="7">
        <v>42635</v>
      </c>
      <c r="R196" s="8" cm="1">
        <f t="array" aca="1" ref="R196" ca="1">IF(CELL("format",Q196)="D1",TEXT(Q196,"dd/mm/yyyy"),Q196)</f>
        <v>42635</v>
      </c>
      <c r="S196" s="6" t="s">
        <v>473</v>
      </c>
    </row>
    <row r="197" spans="1:19" x14ac:dyDescent="0.3">
      <c r="A197" s="6">
        <v>8</v>
      </c>
      <c r="B197" s="6"/>
      <c r="C197" s="6">
        <f>(Innings_by_innings_list[[#This Row],[Overs]]*6)+Innings_by_innings_list[[#This Row],[Balls]]</f>
        <v>48</v>
      </c>
      <c r="D197" s="6">
        <v>1</v>
      </c>
      <c r="E197" s="6">
        <v>23</v>
      </c>
      <c r="F197" s="6">
        <f>INT(Innings_by_innings_list[[#This Row],[Runs]])</f>
        <v>23</v>
      </c>
      <c r="G197" s="6">
        <v>0</v>
      </c>
      <c r="H197" s="6">
        <f>INT(Innings_by_innings_list[[#This Row],[Wkts]])</f>
        <v>0</v>
      </c>
      <c r="I197" s="6">
        <v>2.87</v>
      </c>
      <c r="J197" s="6">
        <f>_xlfn.NUMBERVALUE(Innings_by_innings_list[[#This Row],[Econ]],".")</f>
        <v>2.87</v>
      </c>
      <c r="K197" s="6">
        <v>4</v>
      </c>
      <c r="L197" s="4">
        <v>4</v>
      </c>
      <c r="M197" s="6" t="s">
        <v>598</v>
      </c>
      <c r="N197" s="6" t="s">
        <v>126</v>
      </c>
      <c r="O197" s="6" t="s">
        <v>58</v>
      </c>
      <c r="P197" s="6" t="str">
        <f>VLOOKUP(Innings_by_innings_list[[#This Row],[Ground]],'Home Away List'!$A$2:$B$50,2,FALSE)</f>
        <v>Home</v>
      </c>
      <c r="Q197" s="7">
        <v>42635</v>
      </c>
      <c r="R197" s="8" cm="1">
        <f t="array" aca="1" ref="R197" ca="1">IF(CELL("format",Q197)="D1",TEXT(Q197,"dd/mm/yyyy"),Q197)</f>
        <v>42635</v>
      </c>
      <c r="S197" s="6" t="s">
        <v>473</v>
      </c>
    </row>
    <row r="198" spans="1:19" x14ac:dyDescent="0.3">
      <c r="A198" s="6">
        <v>18</v>
      </c>
      <c r="B198" s="6">
        <v>0</v>
      </c>
      <c r="C198" s="6">
        <f>(Innings_by_innings_list[[#This Row],[Overs]]*6)+Innings_by_innings_list[[#This Row],[Balls]]</f>
        <v>108</v>
      </c>
      <c r="D198" s="6" t="s">
        <v>12</v>
      </c>
      <c r="E198" s="6" t="s">
        <v>365</v>
      </c>
      <c r="F198" s="6">
        <f>INT(Innings_by_innings_list[[#This Row],[Runs]])</f>
        <v>70</v>
      </c>
      <c r="G198" s="6" t="s">
        <v>23</v>
      </c>
      <c r="H198" s="6">
        <f>INT(Innings_by_innings_list[[#This Row],[Wkts]])</f>
        <v>3</v>
      </c>
      <c r="I198" s="6" t="s">
        <v>475</v>
      </c>
      <c r="J198" s="6">
        <f>_xlfn.NUMBERVALUE(Innings_by_innings_list[[#This Row],[Econ]],".")</f>
        <v>3.88</v>
      </c>
      <c r="K198" s="6" t="s">
        <v>10</v>
      </c>
      <c r="L198" s="4">
        <v>2</v>
      </c>
      <c r="M198" s="6" t="s">
        <v>600</v>
      </c>
      <c r="N198" s="6" t="s">
        <v>126</v>
      </c>
      <c r="O198" s="6" t="s">
        <v>162</v>
      </c>
      <c r="P198" s="6" t="str">
        <f>VLOOKUP(Innings_by_innings_list[[#This Row],[Ground]],'Home Away List'!$A$2:$B$50,2,FALSE)</f>
        <v>Home</v>
      </c>
      <c r="Q198" s="7">
        <v>42643</v>
      </c>
      <c r="R198" s="8" cm="1">
        <f t="array" aca="1" ref="R198" ca="1">IF(CELL("format",Q198)="D1",TEXT(Q198,"dd/mm/yyyy"),Q198)</f>
        <v>42643</v>
      </c>
      <c r="S198" s="6" t="s">
        <v>476</v>
      </c>
    </row>
    <row r="199" spans="1:19" x14ac:dyDescent="0.3">
      <c r="A199" s="6">
        <v>18</v>
      </c>
      <c r="B199" s="6">
        <v>1</v>
      </c>
      <c r="C199" s="6">
        <f>(Innings_by_innings_list[[#This Row],[Overs]]*6)+Innings_by_innings_list[[#This Row],[Balls]]</f>
        <v>109</v>
      </c>
      <c r="D199" s="6" t="s">
        <v>26</v>
      </c>
      <c r="E199" s="6" t="s">
        <v>373</v>
      </c>
      <c r="F199" s="6">
        <f>INT(Innings_by_innings_list[[#This Row],[Runs]])</f>
        <v>46</v>
      </c>
      <c r="G199" s="6" t="s">
        <v>23</v>
      </c>
      <c r="H199" s="6">
        <f>INT(Innings_by_innings_list[[#This Row],[Wkts]])</f>
        <v>3</v>
      </c>
      <c r="I199" s="6" t="s">
        <v>478</v>
      </c>
      <c r="J199" s="6">
        <f>_xlfn.NUMBERVALUE(Innings_by_innings_list[[#This Row],[Econ]],".")</f>
        <v>2.5299999999999998</v>
      </c>
      <c r="K199" s="6" t="s">
        <v>10</v>
      </c>
      <c r="L199" s="4">
        <v>4</v>
      </c>
      <c r="M199" s="6" t="s">
        <v>600</v>
      </c>
      <c r="N199" s="6" t="s">
        <v>126</v>
      </c>
      <c r="O199" s="6" t="s">
        <v>162</v>
      </c>
      <c r="P199" s="6" t="str">
        <f>VLOOKUP(Innings_by_innings_list[[#This Row],[Ground]],'Home Away List'!$A$2:$B$50,2,FALSE)</f>
        <v>Home</v>
      </c>
      <c r="Q199" s="7">
        <v>42643</v>
      </c>
      <c r="R199" s="8" cm="1">
        <f t="array" aca="1" ref="R199" ca="1">IF(CELL("format",Q199)="D1",TEXT(Q199,"dd/mm/yyyy"),Q199)</f>
        <v>42643</v>
      </c>
      <c r="S199" s="6" t="s">
        <v>476</v>
      </c>
    </row>
    <row r="200" spans="1:19" x14ac:dyDescent="0.3">
      <c r="A200" s="6">
        <v>13</v>
      </c>
      <c r="B200" s="6">
        <v>0</v>
      </c>
      <c r="C200" s="6">
        <f>(Innings_by_innings_list[[#This Row],[Overs]]*6)+Innings_by_innings_list[[#This Row],[Balls]]</f>
        <v>78</v>
      </c>
      <c r="D200" s="6" t="s">
        <v>12</v>
      </c>
      <c r="E200" s="6" t="s">
        <v>89</v>
      </c>
      <c r="F200" s="6">
        <f>INT(Innings_by_innings_list[[#This Row],[Runs]])</f>
        <v>40</v>
      </c>
      <c r="G200" s="6" t="s">
        <v>21</v>
      </c>
      <c r="H200" s="6">
        <f>INT(Innings_by_innings_list[[#This Row],[Wkts]])</f>
        <v>0</v>
      </c>
      <c r="I200" s="6" t="s">
        <v>335</v>
      </c>
      <c r="J200" s="6">
        <f>_xlfn.NUMBERVALUE(Innings_by_innings_list[[#This Row],[Econ]],".")</f>
        <v>3.07</v>
      </c>
      <c r="K200" s="6" t="s">
        <v>12</v>
      </c>
      <c r="L200" s="4">
        <v>2</v>
      </c>
      <c r="M200" s="6" t="s">
        <v>600</v>
      </c>
      <c r="N200" s="6" t="s">
        <v>126</v>
      </c>
      <c r="O200" s="6" t="s">
        <v>411</v>
      </c>
      <c r="P200" s="6" t="str">
        <f>VLOOKUP(Innings_by_innings_list[[#This Row],[Ground]],'Home Away List'!$A$2:$B$50,2,FALSE)</f>
        <v>Home</v>
      </c>
      <c r="Q200" s="7">
        <v>42651</v>
      </c>
      <c r="R200" s="8" cm="1">
        <f t="array" aca="1" ref="R200" ca="1">IF(CELL("format",Q200)="D1",TEXT(Q200,"dd/mm/yyyy"),Q200)</f>
        <v>42651</v>
      </c>
      <c r="S200" s="6" t="s">
        <v>479</v>
      </c>
    </row>
    <row r="201" spans="1:19" x14ac:dyDescent="0.3">
      <c r="A201" s="6">
        <v>7</v>
      </c>
      <c r="B201" s="6">
        <v>0</v>
      </c>
      <c r="C201" s="6">
        <f>(Innings_by_innings_list[[#This Row],[Overs]]*6)+Innings_by_innings_list[[#This Row],[Balls]]</f>
        <v>42</v>
      </c>
      <c r="D201" s="6" t="s">
        <v>21</v>
      </c>
      <c r="E201" s="6" t="s">
        <v>42</v>
      </c>
      <c r="F201" s="6">
        <f>INT(Innings_by_innings_list[[#This Row],[Runs]])</f>
        <v>34</v>
      </c>
      <c r="G201" s="6" t="s">
        <v>21</v>
      </c>
      <c r="H201" s="6">
        <f>INT(Innings_by_innings_list[[#This Row],[Wkts]])</f>
        <v>0</v>
      </c>
      <c r="I201" s="6" t="s">
        <v>43</v>
      </c>
      <c r="J201" s="6">
        <f>_xlfn.NUMBERVALUE(Innings_by_innings_list[[#This Row],[Econ]],".")</f>
        <v>4.8499999999999996</v>
      </c>
      <c r="K201" s="6" t="s">
        <v>12</v>
      </c>
      <c r="L201" s="4">
        <v>4</v>
      </c>
      <c r="M201" s="6" t="s">
        <v>600</v>
      </c>
      <c r="N201" s="6" t="s">
        <v>126</v>
      </c>
      <c r="O201" s="6" t="s">
        <v>411</v>
      </c>
      <c r="P201" s="6" t="str">
        <f>VLOOKUP(Innings_by_innings_list[[#This Row],[Ground]],'Home Away List'!$A$2:$B$50,2,FALSE)</f>
        <v>Home</v>
      </c>
      <c r="Q201" s="7">
        <v>42651</v>
      </c>
      <c r="R201" s="8" cm="1">
        <f t="array" aca="1" ref="R201" ca="1">IF(CELL("format",Q201)="D1",TEXT(Q201,"dd/mm/yyyy"),Q201)</f>
        <v>42651</v>
      </c>
      <c r="S201" s="6" t="s">
        <v>479</v>
      </c>
    </row>
    <row r="202" spans="1:19" x14ac:dyDescent="0.3">
      <c r="A202" s="6">
        <v>15</v>
      </c>
      <c r="B202" s="6"/>
      <c r="C202" s="6">
        <f>(Innings_by_innings_list[[#This Row],[Overs]]*6)+Innings_by_innings_list[[#This Row],[Balls]]</f>
        <v>90</v>
      </c>
      <c r="D202" s="6">
        <v>1</v>
      </c>
      <c r="E202" s="6">
        <v>55</v>
      </c>
      <c r="F202" s="6">
        <f>INT(Innings_by_innings_list[[#This Row],[Runs]])</f>
        <v>55</v>
      </c>
      <c r="G202" s="6">
        <v>0</v>
      </c>
      <c r="H202" s="6">
        <f>INT(Innings_by_innings_list[[#This Row],[Wkts]])</f>
        <v>0</v>
      </c>
      <c r="I202" s="6">
        <v>3.66</v>
      </c>
      <c r="J202" s="6">
        <f>_xlfn.NUMBERVALUE(Innings_by_innings_list[[#This Row],[Econ]],".")</f>
        <v>3.66</v>
      </c>
      <c r="K202" s="6">
        <v>2</v>
      </c>
      <c r="L202" s="4">
        <v>2</v>
      </c>
      <c r="M202" s="6" t="s">
        <v>598</v>
      </c>
      <c r="N202" s="6" t="s">
        <v>126</v>
      </c>
      <c r="O202" s="6" t="s">
        <v>411</v>
      </c>
      <c r="P202" s="6" t="str">
        <f>VLOOKUP(Innings_by_innings_list[[#This Row],[Ground]],'Home Away List'!$A$2:$B$50,2,FALSE)</f>
        <v>Home</v>
      </c>
      <c r="Q202" s="7">
        <v>42651</v>
      </c>
      <c r="R202" s="8" cm="1">
        <f t="array" aca="1" ref="R202" ca="1">IF(CELL("format",Q202)="D1",TEXT(Q202,"dd/mm/yyyy"),Q202)</f>
        <v>42651</v>
      </c>
      <c r="S202" s="6" t="s">
        <v>479</v>
      </c>
    </row>
    <row r="203" spans="1:19" x14ac:dyDescent="0.3">
      <c r="A203" s="6">
        <v>8</v>
      </c>
      <c r="B203" s="6"/>
      <c r="C203" s="6">
        <f>(Innings_by_innings_list[[#This Row],[Overs]]*6)+Innings_by_innings_list[[#This Row],[Balls]]</f>
        <v>48</v>
      </c>
      <c r="D203" s="6">
        <v>4</v>
      </c>
      <c r="E203" s="6">
        <v>13</v>
      </c>
      <c r="F203" s="6">
        <f>INT(Innings_by_innings_list[[#This Row],[Runs]])</f>
        <v>13</v>
      </c>
      <c r="G203" s="6">
        <v>1</v>
      </c>
      <c r="H203" s="6">
        <f>INT(Innings_by_innings_list[[#This Row],[Wkts]])</f>
        <v>1</v>
      </c>
      <c r="I203" s="6">
        <v>1.62</v>
      </c>
      <c r="J203" s="6">
        <f>_xlfn.NUMBERVALUE(Innings_by_innings_list[[#This Row],[Econ]],".")</f>
        <v>1.62</v>
      </c>
      <c r="K203" s="6">
        <v>2</v>
      </c>
      <c r="L203" s="4">
        <v>4</v>
      </c>
      <c r="M203" s="6" t="s">
        <v>598</v>
      </c>
      <c r="N203" s="6" t="s">
        <v>126</v>
      </c>
      <c r="O203" s="6" t="s">
        <v>411</v>
      </c>
      <c r="P203" s="6" t="str">
        <f>VLOOKUP(Innings_by_innings_list[[#This Row],[Ground]],'Home Away List'!$A$2:$B$50,2,FALSE)</f>
        <v>Home</v>
      </c>
      <c r="Q203" s="7">
        <v>42651</v>
      </c>
      <c r="R203" s="8" cm="1">
        <f t="array" aca="1" ref="R203" ca="1">IF(CELL("format",Q203)="D1",TEXT(Q203,"dd/mm/yyyy"),Q203)</f>
        <v>42651</v>
      </c>
      <c r="S203" s="6" t="s">
        <v>479</v>
      </c>
    </row>
    <row r="204" spans="1:19" x14ac:dyDescent="0.3">
      <c r="A204" s="6">
        <v>28</v>
      </c>
      <c r="B204" s="6">
        <v>1</v>
      </c>
      <c r="C204" s="6">
        <f>(Innings_by_innings_list[[#This Row],[Overs]]*6)+Innings_by_innings_list[[#This Row],[Balls]]</f>
        <v>169</v>
      </c>
      <c r="D204" s="6" t="s">
        <v>26</v>
      </c>
      <c r="E204" s="6" t="s">
        <v>481</v>
      </c>
      <c r="F204" s="6">
        <f>INT(Innings_by_innings_list[[#This Row],[Runs]])</f>
        <v>65</v>
      </c>
      <c r="G204" s="6" t="s">
        <v>10</v>
      </c>
      <c r="H204" s="6">
        <f>INT(Innings_by_innings_list[[#This Row],[Wkts]])</f>
        <v>2</v>
      </c>
      <c r="I204" s="6" t="s">
        <v>467</v>
      </c>
      <c r="J204" s="6">
        <f>_xlfn.NUMBERVALUE(Innings_by_innings_list[[#This Row],[Econ]],".")</f>
        <v>2.2999999999999998</v>
      </c>
      <c r="K204" s="6" t="s">
        <v>12</v>
      </c>
      <c r="L204" s="4">
        <v>1</v>
      </c>
      <c r="M204" s="6" t="s">
        <v>600</v>
      </c>
      <c r="N204" s="6" t="s">
        <v>114</v>
      </c>
      <c r="O204" s="6" t="s">
        <v>482</v>
      </c>
      <c r="P204" s="6" t="str">
        <f>VLOOKUP(Innings_by_innings_list[[#This Row],[Ground]],'Home Away List'!$A$2:$B$50,2,FALSE)</f>
        <v>Home</v>
      </c>
      <c r="Q204" s="7">
        <v>42683</v>
      </c>
      <c r="R204" s="8" cm="1">
        <f t="array" aca="1" ref="R204" ca="1">IF(CELL("format",Q204)="D1",TEXT(Q204,"dd/mm/yyyy"),Q204)</f>
        <v>42683</v>
      </c>
      <c r="S204" s="6" t="s">
        <v>483</v>
      </c>
    </row>
    <row r="205" spans="1:19" x14ac:dyDescent="0.3">
      <c r="A205" s="6">
        <v>11</v>
      </c>
      <c r="B205" s="6">
        <v>0</v>
      </c>
      <c r="C205" s="6">
        <f>(Innings_by_innings_list[[#This Row],[Overs]]*6)+Innings_by_innings_list[[#This Row],[Balls]]</f>
        <v>66</v>
      </c>
      <c r="D205" s="6" t="s">
        <v>12</v>
      </c>
      <c r="E205" s="6" t="s">
        <v>196</v>
      </c>
      <c r="F205" s="6">
        <f>INT(Innings_by_innings_list[[#This Row],[Runs]])</f>
        <v>29</v>
      </c>
      <c r="G205" s="6" t="s">
        <v>21</v>
      </c>
      <c r="H205" s="6">
        <f>INT(Innings_by_innings_list[[#This Row],[Wkts]])</f>
        <v>0</v>
      </c>
      <c r="I205" s="6" t="s">
        <v>484</v>
      </c>
      <c r="J205" s="6">
        <f>_xlfn.NUMBERVALUE(Innings_by_innings_list[[#This Row],[Econ]],".")</f>
        <v>2.63</v>
      </c>
      <c r="K205" s="6" t="s">
        <v>12</v>
      </c>
      <c r="L205" s="4">
        <v>3</v>
      </c>
      <c r="M205" s="6" t="s">
        <v>600</v>
      </c>
      <c r="N205" s="6" t="s">
        <v>114</v>
      </c>
      <c r="O205" s="6" t="s">
        <v>482</v>
      </c>
      <c r="P205" s="6" t="str">
        <f>VLOOKUP(Innings_by_innings_list[[#This Row],[Ground]],'Home Away List'!$A$2:$B$50,2,FALSE)</f>
        <v>Home</v>
      </c>
      <c r="Q205" s="7">
        <v>42683</v>
      </c>
      <c r="R205" s="8" cm="1">
        <f t="array" aca="1" ref="R205" ca="1">IF(CELL("format",Q205)="D1",TEXT(Q205,"dd/mm/yyyy"),Q205)</f>
        <v>42683</v>
      </c>
      <c r="S205" s="6" t="s">
        <v>483</v>
      </c>
    </row>
    <row r="206" spans="1:19" x14ac:dyDescent="0.3">
      <c r="A206" s="6">
        <v>31</v>
      </c>
      <c r="B206" s="6">
        <v>5</v>
      </c>
      <c r="C206" s="6">
        <f>(Innings_by_innings_list[[#This Row],[Overs]]*6)+Innings_by_innings_list[[#This Row],[Balls]]</f>
        <v>191</v>
      </c>
      <c r="D206" s="6">
        <v>3</v>
      </c>
      <c r="E206" s="6">
        <v>112</v>
      </c>
      <c r="F206" s="6">
        <f>INT(Innings_by_innings_list[[#This Row],[Runs]])</f>
        <v>112</v>
      </c>
      <c r="G206" s="6">
        <v>2</v>
      </c>
      <c r="H206" s="6">
        <f>INT(Innings_by_innings_list[[#This Row],[Wkts]])</f>
        <v>2</v>
      </c>
      <c r="I206" s="6">
        <v>3.51</v>
      </c>
      <c r="J206" s="6">
        <f>_xlfn.NUMBERVALUE(Innings_by_innings_list[[#This Row],[Econ]],".")</f>
        <v>3.51</v>
      </c>
      <c r="K206" s="6">
        <v>2</v>
      </c>
      <c r="L206" s="4">
        <v>1</v>
      </c>
      <c r="M206" s="6" t="s">
        <v>598</v>
      </c>
      <c r="N206" s="6" t="s">
        <v>114</v>
      </c>
      <c r="O206" s="6" t="s">
        <v>482</v>
      </c>
      <c r="P206" s="6" t="str">
        <f>VLOOKUP(Innings_by_innings_list[[#This Row],[Ground]],'Home Away List'!$A$2:$B$50,2,FALSE)</f>
        <v>Home</v>
      </c>
      <c r="Q206" s="7">
        <v>42683</v>
      </c>
      <c r="R206" s="8" cm="1">
        <f t="array" aca="1" ref="R206" ca="1">IF(CELL("format",Q206)="D1",TEXT(Q206,"dd/mm/yyyy"),Q206)</f>
        <v>42683</v>
      </c>
      <c r="S206" s="6" t="s">
        <v>483</v>
      </c>
    </row>
    <row r="207" spans="1:19" x14ac:dyDescent="0.3">
      <c r="A207" s="6">
        <v>13</v>
      </c>
      <c r="B207" s="6"/>
      <c r="C207" s="6">
        <f>(Innings_by_innings_list[[#This Row],[Overs]]*6)+Innings_by_innings_list[[#This Row],[Balls]]</f>
        <v>78</v>
      </c>
      <c r="D207" s="6">
        <v>2</v>
      </c>
      <c r="E207" s="6">
        <v>47</v>
      </c>
      <c r="F207" s="6">
        <f>INT(Innings_by_innings_list[[#This Row],[Runs]])</f>
        <v>47</v>
      </c>
      <c r="G207" s="6">
        <v>0</v>
      </c>
      <c r="H207" s="6">
        <f>INT(Innings_by_innings_list[[#This Row],[Wkts]])</f>
        <v>0</v>
      </c>
      <c r="I207" s="6">
        <v>3.61</v>
      </c>
      <c r="J207" s="6">
        <f>_xlfn.NUMBERVALUE(Innings_by_innings_list[[#This Row],[Econ]],".")</f>
        <v>3.61</v>
      </c>
      <c r="K207" s="6">
        <v>4</v>
      </c>
      <c r="L207" s="4">
        <v>3</v>
      </c>
      <c r="M207" s="6" t="s">
        <v>598</v>
      </c>
      <c r="N207" s="6" t="s">
        <v>114</v>
      </c>
      <c r="O207" s="6" t="s">
        <v>482</v>
      </c>
      <c r="P207" s="6" t="str">
        <f>VLOOKUP(Innings_by_innings_list[[#This Row],[Ground]],'Home Away List'!$A$2:$B$50,2,FALSE)</f>
        <v>Home</v>
      </c>
      <c r="Q207" s="7">
        <v>42683</v>
      </c>
      <c r="R207" s="8" cm="1">
        <f t="array" aca="1" ref="R207" ca="1">IF(CELL("format",Q207)="D1",TEXT(Q207,"dd/mm/yyyy"),Q207)</f>
        <v>42683</v>
      </c>
      <c r="S207" s="6" t="s">
        <v>483</v>
      </c>
    </row>
    <row r="208" spans="1:19" x14ac:dyDescent="0.3">
      <c r="A208" s="6">
        <v>14</v>
      </c>
      <c r="B208" s="6">
        <v>0</v>
      </c>
      <c r="C208" s="6">
        <f>(Innings_by_innings_list[[#This Row],[Overs]]*6)+Innings_by_innings_list[[#This Row],[Balls]]</f>
        <v>84</v>
      </c>
      <c r="D208" s="6" t="s">
        <v>26</v>
      </c>
      <c r="E208" s="6" t="s">
        <v>168</v>
      </c>
      <c r="F208" s="6">
        <f>INT(Innings_by_innings_list[[#This Row],[Runs]])</f>
        <v>28</v>
      </c>
      <c r="G208" s="6" t="s">
        <v>12</v>
      </c>
      <c r="H208" s="6">
        <f>INT(Innings_by_innings_list[[#This Row],[Wkts]])</f>
        <v>1</v>
      </c>
      <c r="I208" s="6" t="s">
        <v>244</v>
      </c>
      <c r="J208" s="6">
        <f>_xlfn.NUMBERVALUE(Innings_by_innings_list[[#This Row],[Econ]],".")</f>
        <v>2</v>
      </c>
      <c r="K208" s="6" t="s">
        <v>12</v>
      </c>
      <c r="L208" s="4">
        <v>2</v>
      </c>
      <c r="M208" s="6" t="s">
        <v>600</v>
      </c>
      <c r="N208" s="6" t="s">
        <v>114</v>
      </c>
      <c r="O208" s="6" t="s">
        <v>405</v>
      </c>
      <c r="P208" s="6" t="str">
        <f>VLOOKUP(Innings_by_innings_list[[#This Row],[Ground]],'Home Away List'!$A$2:$B$50,2,FALSE)</f>
        <v>Home</v>
      </c>
      <c r="Q208" s="7">
        <v>42691</v>
      </c>
      <c r="R208" s="8" cm="1">
        <f t="array" aca="1" ref="R208" ca="1">IF(CELL("format",Q208)="D1",TEXT(Q208,"dd/mm/yyyy"),Q208)</f>
        <v>42691</v>
      </c>
      <c r="S208" s="6" t="s">
        <v>485</v>
      </c>
    </row>
    <row r="209" spans="1:19" x14ac:dyDescent="0.3">
      <c r="A209" s="6">
        <v>14</v>
      </c>
      <c r="B209" s="6">
        <v>0</v>
      </c>
      <c r="C209" s="6">
        <f>(Innings_by_innings_list[[#This Row],[Overs]]*6)+Innings_by_innings_list[[#This Row],[Balls]]</f>
        <v>84</v>
      </c>
      <c r="D209" s="6" t="s">
        <v>23</v>
      </c>
      <c r="E209" s="6" t="s">
        <v>20</v>
      </c>
      <c r="F209" s="6">
        <f>INT(Innings_by_innings_list[[#This Row],[Runs]])</f>
        <v>30</v>
      </c>
      <c r="G209" s="6" t="s">
        <v>10</v>
      </c>
      <c r="H209" s="6">
        <f>INT(Innings_by_innings_list[[#This Row],[Wkts]])</f>
        <v>2</v>
      </c>
      <c r="I209" s="6" t="s">
        <v>486</v>
      </c>
      <c r="J209" s="6">
        <f>_xlfn.NUMBERVALUE(Innings_by_innings_list[[#This Row],[Econ]],".")</f>
        <v>2.14</v>
      </c>
      <c r="K209" s="6" t="s">
        <v>12</v>
      </c>
      <c r="L209" s="4">
        <v>4</v>
      </c>
      <c r="M209" s="6" t="s">
        <v>600</v>
      </c>
      <c r="N209" s="6" t="s">
        <v>114</v>
      </c>
      <c r="O209" s="6" t="s">
        <v>405</v>
      </c>
      <c r="P209" s="6" t="str">
        <f>VLOOKUP(Innings_by_innings_list[[#This Row],[Ground]],'Home Away List'!$A$2:$B$50,2,FALSE)</f>
        <v>Home</v>
      </c>
      <c r="Q209" s="7">
        <v>42691</v>
      </c>
      <c r="R209" s="8" cm="1">
        <f t="array" aca="1" ref="R209" ca="1">IF(CELL("format",Q209)="D1",TEXT(Q209,"dd/mm/yyyy"),Q209)</f>
        <v>42691</v>
      </c>
      <c r="S209" s="6" t="s">
        <v>485</v>
      </c>
    </row>
    <row r="210" spans="1:19" x14ac:dyDescent="0.3">
      <c r="A210" s="6">
        <v>18</v>
      </c>
      <c r="B210" s="6"/>
      <c r="C210" s="6">
        <f>(Innings_by_innings_list[[#This Row],[Overs]]*6)+Innings_by_innings_list[[#This Row],[Balls]]</f>
        <v>108</v>
      </c>
      <c r="D210" s="6">
        <v>2</v>
      </c>
      <c r="E210" s="6">
        <v>56</v>
      </c>
      <c r="F210" s="6">
        <f>INT(Innings_by_innings_list[[#This Row],[Runs]])</f>
        <v>56</v>
      </c>
      <c r="G210" s="6">
        <v>1</v>
      </c>
      <c r="H210" s="6">
        <f>INT(Innings_by_innings_list[[#This Row],[Wkts]])</f>
        <v>1</v>
      </c>
      <c r="I210" s="6">
        <v>3.11</v>
      </c>
      <c r="J210" s="6">
        <f>_xlfn.NUMBERVALUE(Innings_by_innings_list[[#This Row],[Econ]],".")</f>
        <v>3.11</v>
      </c>
      <c r="K210" s="6">
        <v>2</v>
      </c>
      <c r="L210" s="4">
        <v>2</v>
      </c>
      <c r="M210" s="6" t="s">
        <v>598</v>
      </c>
      <c r="N210" s="6" t="s">
        <v>114</v>
      </c>
      <c r="O210" s="6" t="s">
        <v>405</v>
      </c>
      <c r="P210" s="6" t="str">
        <f>VLOOKUP(Innings_by_innings_list[[#This Row],[Ground]],'Home Away List'!$A$2:$B$50,2,FALSE)</f>
        <v>Home</v>
      </c>
      <c r="Q210" s="7">
        <v>42691</v>
      </c>
      <c r="R210" s="8" cm="1">
        <f t="array" aca="1" ref="R210" ca="1">IF(CELL("format",Q210)="D1",TEXT(Q210,"dd/mm/yyyy"),Q210)</f>
        <v>42691</v>
      </c>
      <c r="S210" s="6" t="s">
        <v>485</v>
      </c>
    </row>
    <row r="211" spans="1:19" x14ac:dyDescent="0.3">
      <c r="A211" s="6">
        <v>8</v>
      </c>
      <c r="B211" s="6"/>
      <c r="C211" s="6">
        <f>(Innings_by_innings_list[[#This Row],[Overs]]*6)+Innings_by_innings_list[[#This Row],[Balls]]</f>
        <v>48</v>
      </c>
      <c r="D211" s="6">
        <v>3</v>
      </c>
      <c r="E211" s="6">
        <v>8</v>
      </c>
      <c r="F211" s="6">
        <f>INT(Innings_by_innings_list[[#This Row],[Runs]])</f>
        <v>8</v>
      </c>
      <c r="G211" s="6">
        <v>0</v>
      </c>
      <c r="H211" s="6">
        <f>INT(Innings_by_innings_list[[#This Row],[Wkts]])</f>
        <v>0</v>
      </c>
      <c r="I211" s="6">
        <v>1</v>
      </c>
      <c r="J211" s="6">
        <f>_xlfn.NUMBERVALUE(Innings_by_innings_list[[#This Row],[Econ]],".")</f>
        <v>1</v>
      </c>
      <c r="K211" s="6">
        <v>2</v>
      </c>
      <c r="L211" s="4">
        <v>4</v>
      </c>
      <c r="M211" s="6" t="s">
        <v>598</v>
      </c>
      <c r="N211" s="6" t="s">
        <v>114</v>
      </c>
      <c r="O211" s="6" t="s">
        <v>405</v>
      </c>
      <c r="P211" s="6" t="str">
        <f>VLOOKUP(Innings_by_innings_list[[#This Row],[Ground]],'Home Away List'!$A$2:$B$50,2,FALSE)</f>
        <v>Home</v>
      </c>
      <c r="Q211" s="7">
        <v>42691</v>
      </c>
      <c r="R211" s="8" cm="1">
        <f t="array" aca="1" ref="R211" ca="1">IF(CELL("format",Q211)="D1",TEXT(Q211,"dd/mm/yyyy"),Q211)</f>
        <v>42691</v>
      </c>
      <c r="S211" s="6" t="s">
        <v>485</v>
      </c>
    </row>
    <row r="212" spans="1:19" x14ac:dyDescent="0.3">
      <c r="A212" s="6">
        <v>21</v>
      </c>
      <c r="B212" s="6">
        <v>5</v>
      </c>
      <c r="C212" s="6">
        <f>(Innings_by_innings_list[[#This Row],[Overs]]*6)+Innings_by_innings_list[[#This Row],[Balls]]</f>
        <v>131</v>
      </c>
      <c r="D212" s="6" t="s">
        <v>26</v>
      </c>
      <c r="E212" s="6" t="s">
        <v>47</v>
      </c>
      <c r="F212" s="6">
        <f>INT(Innings_by_innings_list[[#This Row],[Runs]])</f>
        <v>63</v>
      </c>
      <c r="G212" s="6" t="s">
        <v>23</v>
      </c>
      <c r="H212" s="6">
        <f>INT(Innings_by_innings_list[[#This Row],[Wkts]])</f>
        <v>3</v>
      </c>
      <c r="I212" s="6" t="s">
        <v>487</v>
      </c>
      <c r="J212" s="6">
        <f>_xlfn.NUMBERVALUE(Innings_by_innings_list[[#This Row],[Econ]],".")</f>
        <v>2.88</v>
      </c>
      <c r="K212" s="6" t="s">
        <v>12</v>
      </c>
      <c r="L212" s="4">
        <v>1</v>
      </c>
      <c r="M212" s="6" t="s">
        <v>600</v>
      </c>
      <c r="N212" s="6" t="s">
        <v>114</v>
      </c>
      <c r="O212" s="6" t="s">
        <v>94</v>
      </c>
      <c r="P212" s="6" t="str">
        <f>VLOOKUP(Innings_by_innings_list[[#This Row],[Ground]],'Home Away List'!$A$2:$B$50,2,FALSE)</f>
        <v>Home</v>
      </c>
      <c r="Q212" s="7">
        <v>42700</v>
      </c>
      <c r="R212" s="8" cm="1">
        <f t="array" aca="1" ref="R212" ca="1">IF(CELL("format",Q212)="D1",TEXT(Q212,"dd/mm/yyyy"),Q212)</f>
        <v>42700</v>
      </c>
      <c r="S212" s="6" t="s">
        <v>488</v>
      </c>
    </row>
    <row r="213" spans="1:19" x14ac:dyDescent="0.3">
      <c r="A213" s="6">
        <v>14</v>
      </c>
      <c r="B213" s="6">
        <v>0</v>
      </c>
      <c r="C213" s="6">
        <f>(Innings_by_innings_list[[#This Row],[Overs]]*6)+Innings_by_innings_list[[#This Row],[Balls]]</f>
        <v>84</v>
      </c>
      <c r="D213" s="6" t="s">
        <v>23</v>
      </c>
      <c r="E213" s="6" t="s">
        <v>368</v>
      </c>
      <c r="F213" s="6">
        <f>INT(Innings_by_innings_list[[#This Row],[Runs]])</f>
        <v>37</v>
      </c>
      <c r="G213" s="6" t="s">
        <v>10</v>
      </c>
      <c r="H213" s="6">
        <f>INT(Innings_by_innings_list[[#This Row],[Wkts]])</f>
        <v>2</v>
      </c>
      <c r="I213" s="6" t="s">
        <v>267</v>
      </c>
      <c r="J213" s="6">
        <f>_xlfn.NUMBERVALUE(Innings_by_innings_list[[#This Row],[Econ]],".")</f>
        <v>2.64</v>
      </c>
      <c r="K213" s="6" t="s">
        <v>12</v>
      </c>
      <c r="L213" s="4">
        <v>3</v>
      </c>
      <c r="M213" s="6" t="s">
        <v>600</v>
      </c>
      <c r="N213" s="6" t="s">
        <v>114</v>
      </c>
      <c r="O213" s="6" t="s">
        <v>94</v>
      </c>
      <c r="P213" s="6" t="str">
        <f>VLOOKUP(Innings_by_innings_list[[#This Row],[Ground]],'Home Away List'!$A$2:$B$50,2,FALSE)</f>
        <v>Home</v>
      </c>
      <c r="Q213" s="7">
        <v>42700</v>
      </c>
      <c r="R213" s="8" cm="1">
        <f t="array" aca="1" ref="R213" ca="1">IF(CELL("format",Q213)="D1",TEXT(Q213,"dd/mm/yyyy"),Q213)</f>
        <v>42700</v>
      </c>
      <c r="S213" s="6" t="s">
        <v>488</v>
      </c>
    </row>
    <row r="214" spans="1:19" x14ac:dyDescent="0.3">
      <c r="A214" s="6">
        <v>16</v>
      </c>
      <c r="B214" s="6"/>
      <c r="C214" s="6">
        <f>(Innings_by_innings_list[[#This Row],[Overs]]*6)+Innings_by_innings_list[[#This Row],[Balls]]</f>
        <v>96</v>
      </c>
      <c r="D214" s="6">
        <v>4</v>
      </c>
      <c r="E214" s="6">
        <v>58</v>
      </c>
      <c r="F214" s="6">
        <f>INT(Innings_by_innings_list[[#This Row],[Runs]])</f>
        <v>58</v>
      </c>
      <c r="G214" s="6">
        <v>2</v>
      </c>
      <c r="H214" s="6">
        <f>INT(Innings_by_innings_list[[#This Row],[Wkts]])</f>
        <v>2</v>
      </c>
      <c r="I214" s="6">
        <v>3.62</v>
      </c>
      <c r="J214" s="6">
        <f>_xlfn.NUMBERVALUE(Innings_by_innings_list[[#This Row],[Econ]],".")</f>
        <v>3.62</v>
      </c>
      <c r="K214" s="6">
        <v>2</v>
      </c>
      <c r="L214" s="4">
        <v>1</v>
      </c>
      <c r="M214" s="6" t="s">
        <v>598</v>
      </c>
      <c r="N214" s="6" t="s">
        <v>114</v>
      </c>
      <c r="O214" s="6" t="s">
        <v>94</v>
      </c>
      <c r="P214" s="6" t="str">
        <f>VLOOKUP(Innings_by_innings_list[[#This Row],[Ground]],'Home Away List'!$A$2:$B$50,2,FALSE)</f>
        <v>Home</v>
      </c>
      <c r="Q214" s="7">
        <v>42700</v>
      </c>
      <c r="R214" s="8" cm="1">
        <f t="array" aca="1" ref="R214" ca="1">IF(CELL("format",Q214)="D1",TEXT(Q214,"dd/mm/yyyy"),Q214)</f>
        <v>42700</v>
      </c>
      <c r="S214" s="6" t="s">
        <v>488</v>
      </c>
    </row>
    <row r="215" spans="1:19" x14ac:dyDescent="0.3">
      <c r="A215" s="6">
        <v>8</v>
      </c>
      <c r="B215" s="6"/>
      <c r="C215" s="6">
        <f>(Innings_by_innings_list[[#This Row],[Overs]]*6)+Innings_by_innings_list[[#This Row],[Balls]]</f>
        <v>48</v>
      </c>
      <c r="D215" s="6">
        <v>3</v>
      </c>
      <c r="E215" s="6">
        <v>26</v>
      </c>
      <c r="F215" s="6">
        <f>INT(Innings_by_innings_list[[#This Row],[Runs]])</f>
        <v>26</v>
      </c>
      <c r="G215" s="6">
        <v>0</v>
      </c>
      <c r="H215" s="6">
        <f>INT(Innings_by_innings_list[[#This Row],[Wkts]])</f>
        <v>0</v>
      </c>
      <c r="I215" s="6">
        <v>3.25</v>
      </c>
      <c r="J215" s="6">
        <f>_xlfn.NUMBERVALUE(Innings_by_innings_list[[#This Row],[Econ]],".")</f>
        <v>3.25</v>
      </c>
      <c r="K215" s="6">
        <v>2</v>
      </c>
      <c r="L215" s="4">
        <v>3</v>
      </c>
      <c r="M215" s="6" t="s">
        <v>598</v>
      </c>
      <c r="N215" s="6" t="s">
        <v>114</v>
      </c>
      <c r="O215" s="6" t="s">
        <v>94</v>
      </c>
      <c r="P215" s="6" t="str">
        <f>VLOOKUP(Innings_by_innings_list[[#This Row],[Ground]],'Home Away List'!$A$2:$B$50,2,FALSE)</f>
        <v>Home</v>
      </c>
      <c r="Q215" s="7">
        <v>42700</v>
      </c>
      <c r="R215" s="8" cm="1">
        <f t="array" aca="1" ref="R215" ca="1">IF(CELL("format",Q215)="D1",TEXT(Q215,"dd/mm/yyyy"),Q215)</f>
        <v>42700</v>
      </c>
      <c r="S215" s="6" t="s">
        <v>488</v>
      </c>
    </row>
    <row r="216" spans="1:19" x14ac:dyDescent="0.3">
      <c r="A216" s="6">
        <v>11</v>
      </c>
      <c r="B216" s="6"/>
      <c r="C216" s="6">
        <f>(Innings_by_innings_list[[#This Row],[Overs]]*6)+Innings_by_innings_list[[#This Row],[Balls]]</f>
        <v>66</v>
      </c>
      <c r="D216" s="6">
        <v>2</v>
      </c>
      <c r="E216" s="6">
        <v>38</v>
      </c>
      <c r="F216" s="6">
        <f>INT(Innings_by_innings_list[[#This Row],[Runs]])</f>
        <v>38</v>
      </c>
      <c r="G216" s="6">
        <v>0</v>
      </c>
      <c r="H216" s="6">
        <f>INT(Innings_by_innings_list[[#This Row],[Wkts]])</f>
        <v>0</v>
      </c>
      <c r="I216" s="6">
        <v>3.45</v>
      </c>
      <c r="J216" s="6">
        <f>_xlfn.NUMBERVALUE(Innings_by_innings_list[[#This Row],[Econ]],".")</f>
        <v>3.45</v>
      </c>
      <c r="K216" s="6">
        <v>2</v>
      </c>
      <c r="L216" s="4">
        <v>1</v>
      </c>
      <c r="M216" s="6" t="s">
        <v>598</v>
      </c>
      <c r="N216" s="6" t="s">
        <v>114</v>
      </c>
      <c r="O216" s="6" t="s">
        <v>240</v>
      </c>
      <c r="P216" s="6" t="str">
        <f>VLOOKUP(Innings_by_innings_list[[#This Row],[Ground]],'Home Away List'!$A$2:$B$50,2,FALSE)</f>
        <v>Home</v>
      </c>
      <c r="Q216" s="7">
        <v>42712</v>
      </c>
      <c r="R216" s="8" cm="1">
        <f t="array" aca="1" ref="R216" ca="1">IF(CELL("format",Q216)="D1",TEXT(Q216,"dd/mm/yyyy"),Q216)</f>
        <v>42712</v>
      </c>
      <c r="S216" s="6" t="s">
        <v>592</v>
      </c>
    </row>
    <row r="217" spans="1:19" x14ac:dyDescent="0.3">
      <c r="A217" s="6">
        <v>3</v>
      </c>
      <c r="B217" s="6"/>
      <c r="C217" s="6">
        <f>(Innings_by_innings_list[[#This Row],[Overs]]*6)+Innings_by_innings_list[[#This Row],[Balls]]</f>
        <v>18</v>
      </c>
      <c r="D217" s="6">
        <v>0</v>
      </c>
      <c r="E217" s="6">
        <v>10</v>
      </c>
      <c r="F217" s="6">
        <f>INT(Innings_by_innings_list[[#This Row],[Runs]])</f>
        <v>10</v>
      </c>
      <c r="G217" s="6">
        <v>0</v>
      </c>
      <c r="H217" s="6">
        <f>INT(Innings_by_innings_list[[#This Row],[Wkts]])</f>
        <v>0</v>
      </c>
      <c r="I217" s="6">
        <v>3.33</v>
      </c>
      <c r="J217" s="6">
        <f>_xlfn.NUMBERVALUE(Innings_by_innings_list[[#This Row],[Econ]],".")</f>
        <v>3.33</v>
      </c>
      <c r="K217" s="6">
        <v>2</v>
      </c>
      <c r="L217" s="4">
        <v>3</v>
      </c>
      <c r="M217" s="6" t="s">
        <v>598</v>
      </c>
      <c r="N217" s="6" t="s">
        <v>114</v>
      </c>
      <c r="O217" s="6" t="s">
        <v>240</v>
      </c>
      <c r="P217" s="6" t="str">
        <f>VLOOKUP(Innings_by_innings_list[[#This Row],[Ground]],'Home Away List'!$A$2:$B$50,2,FALSE)</f>
        <v>Home</v>
      </c>
      <c r="Q217" s="7">
        <v>42712</v>
      </c>
      <c r="R217" s="8" cm="1">
        <f t="array" aca="1" ref="R217" ca="1">IF(CELL("format",Q217)="D1",TEXT(Q217,"dd/mm/yyyy"),Q217)</f>
        <v>42712</v>
      </c>
      <c r="S217" s="6" t="s">
        <v>592</v>
      </c>
    </row>
    <row r="218" spans="1:19" x14ac:dyDescent="0.3">
      <c r="A218" s="6">
        <v>21</v>
      </c>
      <c r="B218" s="6">
        <v>0</v>
      </c>
      <c r="C218" s="6">
        <f>(Innings_by_innings_list[[#This Row],[Overs]]*6)+Innings_by_innings_list[[#This Row],[Balls]]</f>
        <v>126</v>
      </c>
      <c r="D218" s="6" t="s">
        <v>49</v>
      </c>
      <c r="E218" s="6" t="s">
        <v>97</v>
      </c>
      <c r="F218" s="6">
        <f>INT(Innings_by_innings_list[[#This Row],[Runs]])</f>
        <v>42</v>
      </c>
      <c r="G218" s="6" t="s">
        <v>10</v>
      </c>
      <c r="H218" s="6">
        <f>INT(Innings_by_innings_list[[#This Row],[Wkts]])</f>
        <v>2</v>
      </c>
      <c r="I218" s="6" t="s">
        <v>244</v>
      </c>
      <c r="J218" s="6">
        <f>_xlfn.NUMBERVALUE(Innings_by_innings_list[[#This Row],[Econ]],".")</f>
        <v>2</v>
      </c>
      <c r="K218" s="6" t="s">
        <v>10</v>
      </c>
      <c r="L218" s="4">
        <v>1</v>
      </c>
      <c r="M218" s="6" t="s">
        <v>601</v>
      </c>
      <c r="N218" s="6" t="s">
        <v>114</v>
      </c>
      <c r="O218" s="6" t="s">
        <v>115</v>
      </c>
      <c r="P218" s="6" t="str">
        <f>VLOOKUP(Innings_by_innings_list[[#This Row],[Ground]],'Home Away List'!$A$2:$B$50,2,FALSE)</f>
        <v>Home</v>
      </c>
      <c r="Q218" s="7">
        <v>42720</v>
      </c>
      <c r="R218" s="8" cm="1">
        <f t="array" aca="1" ref="R218" ca="1">IF(CELL("format",Q218)="D1",TEXT(Q218,"dd/mm/yyyy"),Q218)</f>
        <v>42720</v>
      </c>
      <c r="S218" s="6" t="s">
        <v>356</v>
      </c>
    </row>
    <row r="219" spans="1:19" x14ac:dyDescent="0.3">
      <c r="A219" s="6">
        <v>10</v>
      </c>
      <c r="B219" s="6">
        <v>0</v>
      </c>
      <c r="C219" s="6">
        <f>(Innings_by_innings_list[[#This Row],[Overs]]*6)+Innings_by_innings_list[[#This Row],[Balls]]</f>
        <v>60</v>
      </c>
      <c r="D219" s="6" t="s">
        <v>10</v>
      </c>
      <c r="E219" s="6" t="s">
        <v>357</v>
      </c>
      <c r="F219" s="6">
        <f>INT(Innings_by_innings_list[[#This Row],[Runs]])</f>
        <v>17</v>
      </c>
      <c r="G219" s="6" t="s">
        <v>12</v>
      </c>
      <c r="H219" s="6">
        <f>INT(Innings_by_innings_list[[#This Row],[Wkts]])</f>
        <v>1</v>
      </c>
      <c r="I219" s="6" t="s">
        <v>197</v>
      </c>
      <c r="J219" s="6">
        <f>_xlfn.NUMBERVALUE(Innings_by_innings_list[[#This Row],[Econ]],".")</f>
        <v>1.7</v>
      </c>
      <c r="K219" s="6" t="s">
        <v>12</v>
      </c>
      <c r="L219" s="4">
        <v>3</v>
      </c>
      <c r="M219" s="6" t="s">
        <v>601</v>
      </c>
      <c r="N219" s="6" t="s">
        <v>114</v>
      </c>
      <c r="O219" s="6" t="s">
        <v>115</v>
      </c>
      <c r="P219" s="6" t="str">
        <f>VLOOKUP(Innings_by_innings_list[[#This Row],[Ground]],'Home Away List'!$A$2:$B$50,2,FALSE)</f>
        <v>Home</v>
      </c>
      <c r="Q219" s="7">
        <v>42720</v>
      </c>
      <c r="R219" s="8" cm="1">
        <f t="array" aca="1" ref="R219" ca="1">IF(CELL("format",Q219)="D1",TEXT(Q219,"dd/mm/yyyy"),Q219)</f>
        <v>42720</v>
      </c>
      <c r="S219" s="6" t="s">
        <v>356</v>
      </c>
    </row>
    <row r="220" spans="1:19" x14ac:dyDescent="0.3">
      <c r="A220" s="6">
        <v>21</v>
      </c>
      <c r="B220" s="6"/>
      <c r="C220" s="6">
        <f>(Innings_by_innings_list[[#This Row],[Overs]]*6)+Innings_by_innings_list[[#This Row],[Balls]]</f>
        <v>126</v>
      </c>
      <c r="D220" s="6">
        <v>3</v>
      </c>
      <c r="E220" s="6">
        <v>73</v>
      </c>
      <c r="F220" s="6">
        <f>INT(Innings_by_innings_list[[#This Row],[Runs]])</f>
        <v>73</v>
      </c>
      <c r="G220" s="6">
        <v>2</v>
      </c>
      <c r="H220" s="6">
        <f>INT(Innings_by_innings_list[[#This Row],[Wkts]])</f>
        <v>2</v>
      </c>
      <c r="I220" s="6">
        <v>3.47</v>
      </c>
      <c r="J220" s="6">
        <f>_xlfn.NUMBERVALUE(Innings_by_innings_list[[#This Row],[Econ]],".")</f>
        <v>3.47</v>
      </c>
      <c r="K220" s="6">
        <v>1</v>
      </c>
      <c r="L220" s="4">
        <v>1</v>
      </c>
      <c r="M220" s="6" t="s">
        <v>598</v>
      </c>
      <c r="N220" s="6" t="s">
        <v>114</v>
      </c>
      <c r="O220" s="6" t="s">
        <v>115</v>
      </c>
      <c r="P220" s="6" t="str">
        <f>VLOOKUP(Innings_by_innings_list[[#This Row],[Ground]],'Home Away List'!$A$2:$B$50,2,FALSE)</f>
        <v>Home</v>
      </c>
      <c r="Q220" s="7">
        <v>42720</v>
      </c>
      <c r="R220" s="8" cm="1">
        <f t="array" aca="1" ref="R220" ca="1">IF(CELL("format",Q220)="D1",TEXT(Q220,"dd/mm/yyyy"),Q220)</f>
        <v>42720</v>
      </c>
      <c r="S220" s="6" t="s">
        <v>356</v>
      </c>
    </row>
    <row r="221" spans="1:19" x14ac:dyDescent="0.3">
      <c r="A221" s="6">
        <v>14</v>
      </c>
      <c r="B221" s="6"/>
      <c r="C221" s="6">
        <f>(Innings_by_innings_list[[#This Row],[Overs]]*6)+Innings_by_innings_list[[#This Row],[Balls]]</f>
        <v>84</v>
      </c>
      <c r="D221" s="6">
        <v>1</v>
      </c>
      <c r="E221" s="6">
        <v>36</v>
      </c>
      <c r="F221" s="6">
        <f>INT(Innings_by_innings_list[[#This Row],[Runs]])</f>
        <v>36</v>
      </c>
      <c r="G221" s="6">
        <v>1</v>
      </c>
      <c r="H221" s="6">
        <f>INT(Innings_by_innings_list[[#This Row],[Wkts]])</f>
        <v>1</v>
      </c>
      <c r="I221" s="6">
        <v>2.57</v>
      </c>
      <c r="J221" s="6">
        <f>_xlfn.NUMBERVALUE(Innings_by_innings_list[[#This Row],[Econ]],".")</f>
        <v>2.57</v>
      </c>
      <c r="K221" s="6">
        <v>4</v>
      </c>
      <c r="L221" s="4">
        <v>3</v>
      </c>
      <c r="M221" s="6" t="s">
        <v>598</v>
      </c>
      <c r="N221" s="6" t="s">
        <v>114</v>
      </c>
      <c r="O221" s="6" t="s">
        <v>115</v>
      </c>
      <c r="P221" s="6" t="str">
        <f>VLOOKUP(Innings_by_innings_list[[#This Row],[Ground]],'Home Away List'!$A$2:$B$50,2,FALSE)</f>
        <v>Home</v>
      </c>
      <c r="Q221" s="7">
        <v>42720</v>
      </c>
      <c r="R221" s="8" cm="1">
        <f t="array" aca="1" ref="R221" ca="1">IF(CELL("format",Q221)="D1",TEXT(Q221,"dd/mm/yyyy"),Q221)</f>
        <v>42720</v>
      </c>
      <c r="S221" s="6" t="s">
        <v>356</v>
      </c>
    </row>
    <row r="222" spans="1:19" x14ac:dyDescent="0.3">
      <c r="A222" s="6">
        <v>20</v>
      </c>
      <c r="B222" s="6">
        <v>0</v>
      </c>
      <c r="C222" s="6">
        <f>(Innings_by_innings_list[[#This Row],[Overs]]*6)+Innings_by_innings_list[[#This Row],[Balls]]</f>
        <v>120</v>
      </c>
      <c r="D222" s="6" t="s">
        <v>26</v>
      </c>
      <c r="E222" s="6" t="s">
        <v>358</v>
      </c>
      <c r="F222" s="6">
        <f>INT(Innings_by_innings_list[[#This Row],[Runs]])</f>
        <v>69</v>
      </c>
      <c r="G222" s="6" t="s">
        <v>12</v>
      </c>
      <c r="H222" s="6">
        <f>INT(Innings_by_innings_list[[#This Row],[Wkts]])</f>
        <v>1</v>
      </c>
      <c r="I222" s="6" t="s">
        <v>359</v>
      </c>
      <c r="J222" s="6">
        <f>_xlfn.NUMBERVALUE(Innings_by_innings_list[[#This Row],[Econ]],".")</f>
        <v>3.45</v>
      </c>
      <c r="K222" s="6" t="s">
        <v>10</v>
      </c>
      <c r="L222" s="4">
        <v>2</v>
      </c>
      <c r="M222" s="6" t="s">
        <v>601</v>
      </c>
      <c r="N222" s="6" t="s">
        <v>16</v>
      </c>
      <c r="O222" s="6" t="s">
        <v>268</v>
      </c>
      <c r="P222" s="6" t="str">
        <f>VLOOKUP(Innings_by_innings_list[[#This Row],[Ground]],'Home Away List'!$A$2:$B$50,2,FALSE)</f>
        <v>Home</v>
      </c>
      <c r="Q222" s="7">
        <v>42775</v>
      </c>
      <c r="R222" s="8" cm="1">
        <f t="array" aca="1" ref="R222" ca="1">IF(CELL("format",Q222)="D1",TEXT(Q222,"dd/mm/yyyy"),Q222)</f>
        <v>42775</v>
      </c>
      <c r="S222" s="6" t="s">
        <v>360</v>
      </c>
    </row>
    <row r="223" spans="1:19" x14ac:dyDescent="0.3">
      <c r="A223" s="6">
        <v>13</v>
      </c>
      <c r="B223" s="6">
        <v>0</v>
      </c>
      <c r="C223" s="6">
        <f>(Innings_by_innings_list[[#This Row],[Overs]]*6)+Innings_by_innings_list[[#This Row],[Balls]]</f>
        <v>78</v>
      </c>
      <c r="D223" s="6" t="s">
        <v>23</v>
      </c>
      <c r="E223" s="6" t="s">
        <v>89</v>
      </c>
      <c r="F223" s="6">
        <f>INT(Innings_by_innings_list[[#This Row],[Runs]])</f>
        <v>40</v>
      </c>
      <c r="G223" s="6" t="s">
        <v>10</v>
      </c>
      <c r="H223" s="6">
        <f>INT(Innings_by_innings_list[[#This Row],[Wkts]])</f>
        <v>2</v>
      </c>
      <c r="I223" s="6" t="s">
        <v>335</v>
      </c>
      <c r="J223" s="6">
        <f>_xlfn.NUMBERVALUE(Innings_by_innings_list[[#This Row],[Econ]],".")</f>
        <v>3.07</v>
      </c>
      <c r="K223" s="6" t="s">
        <v>23</v>
      </c>
      <c r="L223" s="4">
        <v>4</v>
      </c>
      <c r="M223" s="6" t="s">
        <v>601</v>
      </c>
      <c r="N223" s="6" t="s">
        <v>16</v>
      </c>
      <c r="O223" s="6" t="s">
        <v>268</v>
      </c>
      <c r="P223" s="6" t="str">
        <f>VLOOKUP(Innings_by_innings_list[[#This Row],[Ground]],'Home Away List'!$A$2:$B$50,2,FALSE)</f>
        <v>Home</v>
      </c>
      <c r="Q223" s="7">
        <v>42775</v>
      </c>
      <c r="R223" s="8" cm="1">
        <f t="array" aca="1" ref="R223" ca="1">IF(CELL("format",Q223)="D1",TEXT(Q223,"dd/mm/yyyy"),Q223)</f>
        <v>42775</v>
      </c>
      <c r="S223" s="6" t="s">
        <v>360</v>
      </c>
    </row>
    <row r="224" spans="1:19" x14ac:dyDescent="0.3">
      <c r="A224" s="6">
        <v>25</v>
      </c>
      <c r="B224" s="6"/>
      <c r="C224" s="6">
        <f>(Innings_by_innings_list[[#This Row],[Overs]]*6)+Innings_by_innings_list[[#This Row],[Balls]]</f>
        <v>150</v>
      </c>
      <c r="D224" s="6">
        <v>6</v>
      </c>
      <c r="E224" s="6">
        <v>84</v>
      </c>
      <c r="F224" s="6">
        <f>INT(Innings_by_innings_list[[#This Row],[Runs]])</f>
        <v>84</v>
      </c>
      <c r="G224" s="6">
        <v>3</v>
      </c>
      <c r="H224" s="6">
        <f>INT(Innings_by_innings_list[[#This Row],[Wkts]])</f>
        <v>3</v>
      </c>
      <c r="I224" s="6">
        <v>3.36</v>
      </c>
      <c r="J224" s="6">
        <f>_xlfn.NUMBERVALUE(Innings_by_innings_list[[#This Row],[Econ]],".")</f>
        <v>3.36</v>
      </c>
      <c r="K224" s="6">
        <v>4</v>
      </c>
      <c r="L224" s="4">
        <v>2</v>
      </c>
      <c r="M224" s="6" t="s">
        <v>598</v>
      </c>
      <c r="N224" s="6" t="s">
        <v>16</v>
      </c>
      <c r="O224" s="6" t="s">
        <v>268</v>
      </c>
      <c r="P224" s="6" t="str">
        <f>VLOOKUP(Innings_by_innings_list[[#This Row],[Ground]],'Home Away List'!$A$2:$B$50,2,FALSE)</f>
        <v>Home</v>
      </c>
      <c r="Q224" s="7">
        <v>42775</v>
      </c>
      <c r="R224" s="8" cm="1">
        <f t="array" aca="1" ref="R224" ca="1">IF(CELL("format",Q224)="D1",TEXT(Q224,"dd/mm/yyyy"),Q224)</f>
        <v>42775</v>
      </c>
      <c r="S224" s="6" t="s">
        <v>360</v>
      </c>
    </row>
    <row r="225" spans="1:19" x14ac:dyDescent="0.3">
      <c r="A225" s="6">
        <v>12</v>
      </c>
      <c r="B225" s="6"/>
      <c r="C225" s="6">
        <f>(Innings_by_innings_list[[#This Row],[Overs]]*6)+Innings_by_innings_list[[#This Row],[Balls]]</f>
        <v>72</v>
      </c>
      <c r="D225" s="6">
        <v>2</v>
      </c>
      <c r="E225" s="6">
        <v>33</v>
      </c>
      <c r="F225" s="6">
        <f>INT(Innings_by_innings_list[[#This Row],[Runs]])</f>
        <v>33</v>
      </c>
      <c r="G225" s="6">
        <v>0</v>
      </c>
      <c r="H225" s="6">
        <f>INT(Innings_by_innings_list[[#This Row],[Wkts]])</f>
        <v>0</v>
      </c>
      <c r="I225" s="6">
        <v>2.75</v>
      </c>
      <c r="J225" s="6">
        <f>_xlfn.NUMBERVALUE(Innings_by_innings_list[[#This Row],[Econ]],".")</f>
        <v>2.75</v>
      </c>
      <c r="K225" s="6">
        <v>4</v>
      </c>
      <c r="L225" s="4">
        <v>4</v>
      </c>
      <c r="M225" s="6" t="s">
        <v>598</v>
      </c>
      <c r="N225" s="6" t="s">
        <v>16</v>
      </c>
      <c r="O225" s="6" t="s">
        <v>268</v>
      </c>
      <c r="P225" s="6" t="str">
        <f>VLOOKUP(Innings_by_innings_list[[#This Row],[Ground]],'Home Away List'!$A$2:$B$50,2,FALSE)</f>
        <v>Home</v>
      </c>
      <c r="Q225" s="7">
        <v>42775</v>
      </c>
      <c r="R225" s="8" cm="1">
        <f t="array" aca="1" ref="R225" ca="1">IF(CELL("format",Q225)="D1",TEXT(Q225,"dd/mm/yyyy"),Q225)</f>
        <v>42775</v>
      </c>
      <c r="S225" s="6" t="s">
        <v>360</v>
      </c>
    </row>
    <row r="226" spans="1:19" x14ac:dyDescent="0.3">
      <c r="A226" s="6">
        <v>11</v>
      </c>
      <c r="B226" s="6">
        <v>0</v>
      </c>
      <c r="C226" s="6">
        <f>(Innings_by_innings_list[[#This Row],[Overs]]*6)+Innings_by_innings_list[[#This Row],[Balls]]</f>
        <v>66</v>
      </c>
      <c r="D226" s="6" t="s">
        <v>21</v>
      </c>
      <c r="E226" s="6" t="s">
        <v>255</v>
      </c>
      <c r="F226" s="6">
        <f>INT(Innings_by_innings_list[[#This Row],[Runs]])</f>
        <v>27</v>
      </c>
      <c r="G226" s="6" t="s">
        <v>21</v>
      </c>
      <c r="H226" s="6">
        <f>INT(Innings_by_innings_list[[#This Row],[Wkts]])</f>
        <v>0</v>
      </c>
      <c r="I226" s="6" t="s">
        <v>321</v>
      </c>
      <c r="J226" s="6">
        <f>_xlfn.NUMBERVALUE(Innings_by_innings_list[[#This Row],[Econ]],".")</f>
        <v>2.4500000000000002</v>
      </c>
      <c r="K226" s="6" t="s">
        <v>12</v>
      </c>
      <c r="L226" s="4">
        <v>1</v>
      </c>
      <c r="M226" s="6" t="s">
        <v>601</v>
      </c>
      <c r="N226" s="6" t="s">
        <v>36</v>
      </c>
      <c r="O226" s="6" t="s">
        <v>361</v>
      </c>
      <c r="P226" s="6" t="str">
        <f>VLOOKUP(Innings_by_innings_list[[#This Row],[Ground]],'Home Away List'!$A$2:$B$50,2,FALSE)</f>
        <v>Home</v>
      </c>
      <c r="Q226" s="7">
        <v>42789</v>
      </c>
      <c r="R226" s="8" cm="1">
        <f t="array" aca="1" ref="R226" ca="1">IF(CELL("format",Q226)="D1",TEXT(Q226,"dd/mm/yyyy"),Q226)</f>
        <v>42789</v>
      </c>
      <c r="S226" s="6" t="s">
        <v>362</v>
      </c>
    </row>
    <row r="227" spans="1:19" x14ac:dyDescent="0.3">
      <c r="A227" s="6">
        <v>3</v>
      </c>
      <c r="B227" s="6">
        <v>0</v>
      </c>
      <c r="C227" s="6">
        <f>(Innings_by_innings_list[[#This Row],[Overs]]*6)+Innings_by_innings_list[[#This Row],[Balls]]</f>
        <v>18</v>
      </c>
      <c r="D227" s="6" t="s">
        <v>21</v>
      </c>
      <c r="E227" s="6" t="s">
        <v>49</v>
      </c>
      <c r="F227" s="6">
        <f>INT(Innings_by_innings_list[[#This Row],[Runs]])</f>
        <v>6</v>
      </c>
      <c r="G227" s="6" t="s">
        <v>21</v>
      </c>
      <c r="H227" s="6">
        <f>INT(Innings_by_innings_list[[#This Row],[Wkts]])</f>
        <v>0</v>
      </c>
      <c r="I227" s="6" t="s">
        <v>244</v>
      </c>
      <c r="J227" s="6">
        <f>_xlfn.NUMBERVALUE(Innings_by_innings_list[[#This Row],[Econ]],".")</f>
        <v>2</v>
      </c>
      <c r="K227" s="6" t="s">
        <v>26</v>
      </c>
      <c r="L227" s="4">
        <v>3</v>
      </c>
      <c r="M227" s="6" t="s">
        <v>601</v>
      </c>
      <c r="N227" s="6" t="s">
        <v>36</v>
      </c>
      <c r="O227" s="6" t="s">
        <v>361</v>
      </c>
      <c r="P227" s="6" t="str">
        <f>VLOOKUP(Innings_by_innings_list[[#This Row],[Ground]],'Home Away List'!$A$2:$B$50,2,FALSE)</f>
        <v>Home</v>
      </c>
      <c r="Q227" s="7">
        <v>42789</v>
      </c>
      <c r="R227" s="8" cm="1">
        <f t="array" aca="1" ref="R227" ca="1">IF(CELL("format",Q227)="D1",TEXT(Q227,"dd/mm/yyyy"),Q227)</f>
        <v>42789</v>
      </c>
      <c r="S227" s="6" t="s">
        <v>362</v>
      </c>
    </row>
    <row r="228" spans="1:19" x14ac:dyDescent="0.3">
      <c r="A228" s="6">
        <v>12</v>
      </c>
      <c r="B228" s="6"/>
      <c r="C228" s="6">
        <f>(Innings_by_innings_list[[#This Row],[Overs]]*6)+Innings_by_innings_list[[#This Row],[Balls]]</f>
        <v>72</v>
      </c>
      <c r="D228" s="6">
        <v>3</v>
      </c>
      <c r="E228" s="6">
        <v>32</v>
      </c>
      <c r="F228" s="6">
        <f>INT(Innings_by_innings_list[[#This Row],[Runs]])</f>
        <v>32</v>
      </c>
      <c r="G228" s="6">
        <v>4</v>
      </c>
      <c r="H228" s="6">
        <f>INT(Innings_by_innings_list[[#This Row],[Wkts]])</f>
        <v>4</v>
      </c>
      <c r="I228" s="6">
        <v>2.66</v>
      </c>
      <c r="J228" s="6">
        <f>_xlfn.NUMBERVALUE(Innings_by_innings_list[[#This Row],[Econ]],".")</f>
        <v>2.66</v>
      </c>
      <c r="K228" s="6">
        <v>5</v>
      </c>
      <c r="L228" s="4">
        <v>1</v>
      </c>
      <c r="M228" s="6" t="s">
        <v>598</v>
      </c>
      <c r="N228" s="6" t="s">
        <v>36</v>
      </c>
      <c r="O228" s="6" t="s">
        <v>361</v>
      </c>
      <c r="P228" s="6" t="str">
        <f>VLOOKUP(Innings_by_innings_list[[#This Row],[Ground]],'Home Away List'!$A$2:$B$50,2,FALSE)</f>
        <v>Home</v>
      </c>
      <c r="Q228" s="7">
        <v>42789</v>
      </c>
      <c r="R228" s="8" cm="1">
        <f t="array" aca="1" ref="R228" ca="1">IF(CELL("format",Q228)="D1",TEXT(Q228,"dd/mm/yyyy"),Q228)</f>
        <v>42789</v>
      </c>
      <c r="S228" s="6" t="s">
        <v>362</v>
      </c>
    </row>
    <row r="229" spans="1:19" x14ac:dyDescent="0.3">
      <c r="A229" s="6">
        <v>13</v>
      </c>
      <c r="B229" s="6"/>
      <c r="C229" s="6">
        <f>(Innings_by_innings_list[[#This Row],[Overs]]*6)+Innings_by_innings_list[[#This Row],[Balls]]</f>
        <v>78</v>
      </c>
      <c r="D229" s="6">
        <v>1</v>
      </c>
      <c r="E229" s="6">
        <v>39</v>
      </c>
      <c r="F229" s="6">
        <f>INT(Innings_by_innings_list[[#This Row],[Runs]])</f>
        <v>39</v>
      </c>
      <c r="G229" s="6">
        <v>2</v>
      </c>
      <c r="H229" s="6">
        <f>INT(Innings_by_innings_list[[#This Row],[Wkts]])</f>
        <v>2</v>
      </c>
      <c r="I229" s="6">
        <v>3</v>
      </c>
      <c r="J229" s="6">
        <f>_xlfn.NUMBERVALUE(Innings_by_innings_list[[#This Row],[Econ]],".")</f>
        <v>3</v>
      </c>
      <c r="K229" s="6">
        <v>3</v>
      </c>
      <c r="L229" s="4">
        <v>3</v>
      </c>
      <c r="M229" s="6" t="s">
        <v>598</v>
      </c>
      <c r="N229" s="6" t="s">
        <v>36</v>
      </c>
      <c r="O229" s="6" t="s">
        <v>361</v>
      </c>
      <c r="P229" s="6" t="str">
        <f>VLOOKUP(Innings_by_innings_list[[#This Row],[Ground]],'Home Away List'!$A$2:$B$50,2,FALSE)</f>
        <v>Home</v>
      </c>
      <c r="Q229" s="7">
        <v>42789</v>
      </c>
      <c r="R229" s="8" cm="1">
        <f t="array" aca="1" ref="R229" ca="1">IF(CELL("format",Q229)="D1",TEXT(Q229,"dd/mm/yyyy"),Q229)</f>
        <v>42789</v>
      </c>
      <c r="S229" s="6" t="s">
        <v>362</v>
      </c>
    </row>
    <row r="230" spans="1:19" x14ac:dyDescent="0.3">
      <c r="A230" s="6">
        <v>27</v>
      </c>
      <c r="B230" s="6">
        <v>0</v>
      </c>
      <c r="C230" s="6">
        <f>(Innings_by_innings_list[[#This Row],[Overs]]*6)+Innings_by_innings_list[[#This Row],[Balls]]</f>
        <v>162</v>
      </c>
      <c r="D230" s="6" t="s">
        <v>75</v>
      </c>
      <c r="E230" s="6" t="s">
        <v>149</v>
      </c>
      <c r="F230" s="6">
        <f>INT(Innings_by_innings_list[[#This Row],[Runs]])</f>
        <v>48</v>
      </c>
      <c r="G230" s="6" t="s">
        <v>12</v>
      </c>
      <c r="H230" s="6">
        <f>INT(Innings_by_innings_list[[#This Row],[Wkts]])</f>
        <v>1</v>
      </c>
      <c r="I230" s="6" t="s">
        <v>363</v>
      </c>
      <c r="J230" s="6">
        <f>_xlfn.NUMBERVALUE(Innings_by_innings_list[[#This Row],[Econ]],".")</f>
        <v>1.77</v>
      </c>
      <c r="K230" s="6" t="s">
        <v>12</v>
      </c>
      <c r="L230" s="4">
        <v>2</v>
      </c>
      <c r="M230" s="6" t="s">
        <v>601</v>
      </c>
      <c r="N230" s="6" t="s">
        <v>36</v>
      </c>
      <c r="O230" s="6" t="s">
        <v>29</v>
      </c>
      <c r="P230" s="6" t="str">
        <f>VLOOKUP(Innings_by_innings_list[[#This Row],[Ground]],'Home Away List'!$A$2:$B$50,2,FALSE)</f>
        <v>Home</v>
      </c>
      <c r="Q230" s="7">
        <v>42798</v>
      </c>
      <c r="R230" s="8" cm="1">
        <f t="array" aca="1" ref="R230" ca="1">IF(CELL("format",Q230)="D1",TEXT(Q230,"dd/mm/yyyy"),Q230)</f>
        <v>42798</v>
      </c>
      <c r="S230" s="6" t="s">
        <v>364</v>
      </c>
    </row>
    <row r="231" spans="1:19" x14ac:dyDescent="0.3">
      <c r="A231" s="6">
        <v>6</v>
      </c>
      <c r="B231" s="6">
        <v>0</v>
      </c>
      <c r="C231" s="6">
        <f>(Innings_by_innings_list[[#This Row],[Overs]]*6)+Innings_by_innings_list[[#This Row],[Balls]]</f>
        <v>36</v>
      </c>
      <c r="D231" s="6" t="s">
        <v>12</v>
      </c>
      <c r="E231" s="6" t="s">
        <v>168</v>
      </c>
      <c r="F231" s="6">
        <f>INT(Innings_by_innings_list[[#This Row],[Runs]])</f>
        <v>28</v>
      </c>
      <c r="G231" s="6" t="s">
        <v>12</v>
      </c>
      <c r="H231" s="6">
        <f>INT(Innings_by_innings_list[[#This Row],[Wkts]])</f>
        <v>1</v>
      </c>
      <c r="I231" s="6" t="s">
        <v>191</v>
      </c>
      <c r="J231" s="6">
        <f>_xlfn.NUMBERVALUE(Innings_by_innings_list[[#This Row],[Econ]],".")</f>
        <v>4.66</v>
      </c>
      <c r="K231" s="6" t="s">
        <v>12</v>
      </c>
      <c r="L231" s="4">
        <v>4</v>
      </c>
      <c r="M231" s="6" t="s">
        <v>601</v>
      </c>
      <c r="N231" s="6" t="s">
        <v>36</v>
      </c>
      <c r="O231" s="6" t="s">
        <v>29</v>
      </c>
      <c r="P231" s="6" t="str">
        <f>VLOOKUP(Innings_by_innings_list[[#This Row],[Ground]],'Home Away List'!$A$2:$B$50,2,FALSE)</f>
        <v>Home</v>
      </c>
      <c r="Q231" s="7">
        <v>42798</v>
      </c>
      <c r="R231" s="8" cm="1">
        <f t="array" aca="1" ref="R231" ca="1">IF(CELL("format",Q231)="D1",TEXT(Q231,"dd/mm/yyyy"),Q231)</f>
        <v>42798</v>
      </c>
      <c r="S231" s="6" t="s">
        <v>364</v>
      </c>
    </row>
    <row r="232" spans="1:19" x14ac:dyDescent="0.3">
      <c r="A232" s="6">
        <v>24</v>
      </c>
      <c r="B232" s="6"/>
      <c r="C232" s="6">
        <f>(Innings_by_innings_list[[#This Row],[Overs]]*6)+Innings_by_innings_list[[#This Row],[Balls]]</f>
        <v>144</v>
      </c>
      <c r="D232" s="6">
        <v>7</v>
      </c>
      <c r="E232" s="6">
        <v>57</v>
      </c>
      <c r="F232" s="6">
        <f>INT(Innings_by_innings_list[[#This Row],[Runs]])</f>
        <v>57</v>
      </c>
      <c r="G232" s="6">
        <v>1</v>
      </c>
      <c r="H232" s="6">
        <f>INT(Innings_by_innings_list[[#This Row],[Wkts]])</f>
        <v>1</v>
      </c>
      <c r="I232" s="6">
        <v>2.37</v>
      </c>
      <c r="J232" s="6">
        <f>_xlfn.NUMBERVALUE(Innings_by_innings_list[[#This Row],[Econ]],".")</f>
        <v>2.37</v>
      </c>
      <c r="K232" s="6">
        <v>2</v>
      </c>
      <c r="L232" s="4">
        <v>2</v>
      </c>
      <c r="M232" s="6" t="s">
        <v>598</v>
      </c>
      <c r="N232" s="6" t="s">
        <v>36</v>
      </c>
      <c r="O232" s="6" t="s">
        <v>29</v>
      </c>
      <c r="P232" s="6" t="str">
        <f>VLOOKUP(Innings_by_innings_list[[#This Row],[Ground]],'Home Away List'!$A$2:$B$50,2,FALSE)</f>
        <v>Home</v>
      </c>
      <c r="Q232" s="7">
        <v>42798</v>
      </c>
      <c r="R232" s="8" cm="1">
        <f t="array" aca="1" ref="R232" ca="1">IF(CELL("format",Q232)="D1",TEXT(Q232,"dd/mm/yyyy"),Q232)</f>
        <v>42798</v>
      </c>
      <c r="S232" s="6" t="s">
        <v>364</v>
      </c>
    </row>
    <row r="233" spans="1:19" x14ac:dyDescent="0.3">
      <c r="A233" s="6">
        <v>9</v>
      </c>
      <c r="B233" s="6"/>
      <c r="C233" s="6">
        <f>(Innings_by_innings_list[[#This Row],[Overs]]*6)+Innings_by_innings_list[[#This Row],[Balls]]</f>
        <v>54</v>
      </c>
      <c r="D233" s="6">
        <v>2</v>
      </c>
      <c r="E233" s="6">
        <v>30</v>
      </c>
      <c r="F233" s="6">
        <f>INT(Innings_by_innings_list[[#This Row],[Runs]])</f>
        <v>30</v>
      </c>
      <c r="G233" s="6">
        <v>2</v>
      </c>
      <c r="H233" s="6">
        <f>INT(Innings_by_innings_list[[#This Row],[Wkts]])</f>
        <v>2</v>
      </c>
      <c r="I233" s="6">
        <v>3.33</v>
      </c>
      <c r="J233" s="6">
        <f>_xlfn.NUMBERVALUE(Innings_by_innings_list[[#This Row],[Econ]],".")</f>
        <v>3.33</v>
      </c>
      <c r="K233" s="6">
        <v>3</v>
      </c>
      <c r="L233" s="4">
        <v>4</v>
      </c>
      <c r="M233" s="6" t="s">
        <v>598</v>
      </c>
      <c r="N233" s="6" t="s">
        <v>36</v>
      </c>
      <c r="O233" s="6" t="s">
        <v>29</v>
      </c>
      <c r="P233" s="6" t="str">
        <f>VLOOKUP(Innings_by_innings_list[[#This Row],[Ground]],'Home Away List'!$A$2:$B$50,2,FALSE)</f>
        <v>Home</v>
      </c>
      <c r="Q233" s="7">
        <v>42798</v>
      </c>
      <c r="R233" s="8" cm="1">
        <f t="array" aca="1" ref="R233" ca="1">IF(CELL("format",Q233)="D1",TEXT(Q233,"dd/mm/yyyy"),Q233)</f>
        <v>42798</v>
      </c>
      <c r="S233" s="6" t="s">
        <v>364</v>
      </c>
    </row>
    <row r="234" spans="1:19" x14ac:dyDescent="0.3">
      <c r="A234" s="6">
        <v>20</v>
      </c>
      <c r="B234" s="6">
        <v>0</v>
      </c>
      <c r="C234" s="6">
        <f>(Innings_by_innings_list[[#This Row],[Overs]]*6)+Innings_by_innings_list[[#This Row],[Balls]]</f>
        <v>120</v>
      </c>
      <c r="D234" s="6" t="s">
        <v>10</v>
      </c>
      <c r="E234" s="6" t="s">
        <v>365</v>
      </c>
      <c r="F234" s="6">
        <f>INT(Innings_by_innings_list[[#This Row],[Runs]])</f>
        <v>70</v>
      </c>
      <c r="G234" s="6" t="s">
        <v>21</v>
      </c>
      <c r="H234" s="6">
        <f>INT(Innings_by_innings_list[[#This Row],[Wkts]])</f>
        <v>0</v>
      </c>
      <c r="I234" s="6" t="s">
        <v>233</v>
      </c>
      <c r="J234" s="6">
        <f>_xlfn.NUMBERVALUE(Innings_by_innings_list[[#This Row],[Econ]],".")</f>
        <v>3.5</v>
      </c>
      <c r="K234" s="6" t="s">
        <v>12</v>
      </c>
      <c r="L234" s="4">
        <v>1</v>
      </c>
      <c r="M234" s="6" t="s">
        <v>601</v>
      </c>
      <c r="N234" s="6" t="s">
        <v>36</v>
      </c>
      <c r="O234" s="6" t="s">
        <v>366</v>
      </c>
      <c r="P234" s="6" t="str">
        <f>VLOOKUP(Innings_by_innings_list[[#This Row],[Ground]],'Home Away List'!$A$2:$B$50,2,FALSE)</f>
        <v>Home</v>
      </c>
      <c r="Q234" s="7">
        <v>42810</v>
      </c>
      <c r="R234" s="8" cm="1">
        <f t="array" aca="1" ref="R234" ca="1">IF(CELL("format",Q234)="D1",TEXT(Q234,"dd/mm/yyyy"),Q234)</f>
        <v>42810</v>
      </c>
      <c r="S234" s="6" t="s">
        <v>367</v>
      </c>
    </row>
    <row r="235" spans="1:19" x14ac:dyDescent="0.3">
      <c r="A235" s="6">
        <v>11</v>
      </c>
      <c r="B235" s="6">
        <v>0</v>
      </c>
      <c r="C235" s="6">
        <f>(Innings_by_innings_list[[#This Row],[Overs]]*6)+Innings_by_innings_list[[#This Row],[Balls]]</f>
        <v>66</v>
      </c>
      <c r="D235" s="6" t="s">
        <v>21</v>
      </c>
      <c r="E235" s="6" t="s">
        <v>20</v>
      </c>
      <c r="F235" s="6">
        <f>INT(Innings_by_innings_list[[#This Row],[Runs]])</f>
        <v>30</v>
      </c>
      <c r="G235" s="6" t="s">
        <v>12</v>
      </c>
      <c r="H235" s="6">
        <f>INT(Innings_by_innings_list[[#This Row],[Wkts]])</f>
        <v>1</v>
      </c>
      <c r="I235" s="6" t="s">
        <v>327</v>
      </c>
      <c r="J235" s="6">
        <f>_xlfn.NUMBERVALUE(Innings_by_innings_list[[#This Row],[Econ]],".")</f>
        <v>2.72</v>
      </c>
      <c r="K235" s="6" t="s">
        <v>15</v>
      </c>
      <c r="L235" s="4">
        <v>3</v>
      </c>
      <c r="M235" s="6" t="s">
        <v>601</v>
      </c>
      <c r="N235" s="6" t="s">
        <v>36</v>
      </c>
      <c r="O235" s="6" t="s">
        <v>366</v>
      </c>
      <c r="P235" s="6" t="str">
        <f>VLOOKUP(Innings_by_innings_list[[#This Row],[Ground]],'Home Away List'!$A$2:$B$50,2,FALSE)</f>
        <v>Home</v>
      </c>
      <c r="Q235" s="7">
        <v>42810</v>
      </c>
      <c r="R235" s="8" cm="1">
        <f t="array" aca="1" ref="R235" ca="1">IF(CELL("format",Q235)="D1",TEXT(Q235,"dd/mm/yyyy"),Q235)</f>
        <v>42810</v>
      </c>
      <c r="S235" s="6" t="s">
        <v>367</v>
      </c>
    </row>
    <row r="236" spans="1:19" x14ac:dyDescent="0.3">
      <c r="A236" s="6">
        <v>31</v>
      </c>
      <c r="B236" s="6"/>
      <c r="C236" s="6">
        <f>(Innings_by_innings_list[[#This Row],[Overs]]*6)+Innings_by_innings_list[[#This Row],[Balls]]</f>
        <v>186</v>
      </c>
      <c r="D236" s="6">
        <v>3</v>
      </c>
      <c r="E236" s="6">
        <v>106</v>
      </c>
      <c r="F236" s="6">
        <f>INT(Innings_by_innings_list[[#This Row],[Runs]])</f>
        <v>106</v>
      </c>
      <c r="G236" s="6">
        <v>3</v>
      </c>
      <c r="H236" s="6">
        <f>INT(Innings_by_innings_list[[#This Row],[Wkts]])</f>
        <v>3</v>
      </c>
      <c r="I236" s="6">
        <v>3.41</v>
      </c>
      <c r="J236" s="6">
        <f>_xlfn.NUMBERVALUE(Innings_by_innings_list[[#This Row],[Econ]],".")</f>
        <v>3.41</v>
      </c>
      <c r="K236" s="6">
        <v>2</v>
      </c>
      <c r="L236" s="4">
        <v>1</v>
      </c>
      <c r="M236" s="6" t="s">
        <v>598</v>
      </c>
      <c r="N236" s="6" t="s">
        <v>36</v>
      </c>
      <c r="O236" s="6" t="s">
        <v>366</v>
      </c>
      <c r="P236" s="6" t="str">
        <f>VLOOKUP(Innings_by_innings_list[[#This Row],[Ground]],'Home Away List'!$A$2:$B$50,2,FALSE)</f>
        <v>Home</v>
      </c>
      <c r="Q236" s="7">
        <v>42810</v>
      </c>
      <c r="R236" s="8" cm="1">
        <f t="array" aca="1" ref="R236" ca="1">IF(CELL("format",Q236)="D1",TEXT(Q236,"dd/mm/yyyy"),Q236)</f>
        <v>42810</v>
      </c>
      <c r="S236" s="6" t="s">
        <v>367</v>
      </c>
    </row>
    <row r="237" spans="1:19" x14ac:dyDescent="0.3">
      <c r="A237" s="6">
        <v>15</v>
      </c>
      <c r="B237" s="6"/>
      <c r="C237" s="6">
        <f>(Innings_by_innings_list[[#This Row],[Overs]]*6)+Innings_by_innings_list[[#This Row],[Balls]]</f>
        <v>90</v>
      </c>
      <c r="D237" s="6">
        <v>2</v>
      </c>
      <c r="E237" s="6">
        <v>36</v>
      </c>
      <c r="F237" s="6">
        <f>INT(Innings_by_innings_list[[#This Row],[Runs]])</f>
        <v>36</v>
      </c>
      <c r="G237" s="6">
        <v>0</v>
      </c>
      <c r="H237" s="6">
        <f>INT(Innings_by_innings_list[[#This Row],[Wkts]])</f>
        <v>0</v>
      </c>
      <c r="I237" s="6">
        <v>2.4</v>
      </c>
      <c r="J237" s="6">
        <f>_xlfn.NUMBERVALUE(Innings_by_innings_list[[#This Row],[Econ]],".")</f>
        <v>2.4</v>
      </c>
      <c r="K237" s="6">
        <v>3</v>
      </c>
      <c r="L237" s="4">
        <v>3</v>
      </c>
      <c r="M237" s="6" t="s">
        <v>598</v>
      </c>
      <c r="N237" s="6" t="s">
        <v>36</v>
      </c>
      <c r="O237" s="6" t="s">
        <v>366</v>
      </c>
      <c r="P237" s="6" t="str">
        <f>VLOOKUP(Innings_by_innings_list[[#This Row],[Ground]],'Home Away List'!$A$2:$B$50,2,FALSE)</f>
        <v>Home</v>
      </c>
      <c r="Q237" s="7">
        <v>42810</v>
      </c>
      <c r="R237" s="8" cm="1">
        <f t="array" aca="1" ref="R237" ca="1">IF(CELL("format",Q237)="D1",TEXT(Q237,"dd/mm/yyyy"),Q237)</f>
        <v>42810</v>
      </c>
      <c r="S237" s="6" t="s">
        <v>367</v>
      </c>
    </row>
    <row r="238" spans="1:19" x14ac:dyDescent="0.3">
      <c r="A238" s="6">
        <v>15</v>
      </c>
      <c r="B238" s="6"/>
      <c r="C238" s="6">
        <f>(Innings_by_innings_list[[#This Row],[Overs]]*6)+Innings_by_innings_list[[#This Row],[Balls]]</f>
        <v>90</v>
      </c>
      <c r="D238" s="6">
        <v>1</v>
      </c>
      <c r="E238" s="6">
        <v>69</v>
      </c>
      <c r="F238" s="6">
        <f>INT(Innings_by_innings_list[[#This Row],[Runs]])</f>
        <v>69</v>
      </c>
      <c r="G238" s="6">
        <v>2</v>
      </c>
      <c r="H238" s="6">
        <f>INT(Innings_by_innings_list[[#This Row],[Wkts]])</f>
        <v>2</v>
      </c>
      <c r="I238" s="6">
        <v>4.5999999999999996</v>
      </c>
      <c r="J238" s="6">
        <f>_xlfn.NUMBERVALUE(Innings_by_innings_list[[#This Row],[Econ]],".")</f>
        <v>4.5999999999999996</v>
      </c>
      <c r="K238" s="6">
        <v>2</v>
      </c>
      <c r="L238" s="4">
        <v>1</v>
      </c>
      <c r="M238" s="6" t="s">
        <v>598</v>
      </c>
      <c r="N238" s="6" t="s">
        <v>36</v>
      </c>
      <c r="O238" s="6" t="s">
        <v>593</v>
      </c>
      <c r="P238" s="6" t="str">
        <f>VLOOKUP(Innings_by_innings_list[[#This Row],[Ground]],'Home Away List'!$A$2:$B$50,2,FALSE)</f>
        <v>Home</v>
      </c>
      <c r="Q238" s="7">
        <v>42819</v>
      </c>
      <c r="R238" s="8" cm="1">
        <f t="array" aca="1" ref="R238" ca="1">IF(CELL("format",Q238)="D1",TEXT(Q238,"dd/mm/yyyy"),Q238)</f>
        <v>42819</v>
      </c>
      <c r="S238" s="6" t="s">
        <v>594</v>
      </c>
    </row>
    <row r="239" spans="1:19" x14ac:dyDescent="0.3">
      <c r="A239" s="6">
        <v>10</v>
      </c>
      <c r="B239" s="6"/>
      <c r="C239" s="6">
        <f>(Innings_by_innings_list[[#This Row],[Overs]]*6)+Innings_by_innings_list[[#This Row],[Balls]]</f>
        <v>60</v>
      </c>
      <c r="D239" s="6">
        <v>3</v>
      </c>
      <c r="E239" s="6">
        <v>29</v>
      </c>
      <c r="F239" s="6">
        <f>INT(Innings_by_innings_list[[#This Row],[Runs]])</f>
        <v>29</v>
      </c>
      <c r="G239" s="6">
        <v>3</v>
      </c>
      <c r="H239" s="6">
        <f>INT(Innings_by_innings_list[[#This Row],[Wkts]])</f>
        <v>3</v>
      </c>
      <c r="I239" s="6">
        <v>2.9</v>
      </c>
      <c r="J239" s="6">
        <f>_xlfn.NUMBERVALUE(Innings_by_innings_list[[#This Row],[Econ]],".")</f>
        <v>2.9</v>
      </c>
      <c r="K239" s="6">
        <v>2</v>
      </c>
      <c r="L239" s="4">
        <v>3</v>
      </c>
      <c r="M239" s="6" t="s">
        <v>598</v>
      </c>
      <c r="N239" s="6" t="s">
        <v>36</v>
      </c>
      <c r="O239" s="6" t="s">
        <v>593</v>
      </c>
      <c r="P239" s="6" t="str">
        <f>VLOOKUP(Innings_by_innings_list[[#This Row],[Ground]],'Home Away List'!$A$2:$B$50,2,FALSE)</f>
        <v>Home</v>
      </c>
      <c r="Q239" s="7">
        <v>42819</v>
      </c>
      <c r="R239" s="8" cm="1">
        <f t="array" aca="1" ref="R239" ca="1">IF(CELL("format",Q239)="D1",TEXT(Q239,"dd/mm/yyyy"),Q239)</f>
        <v>42819</v>
      </c>
      <c r="S239" s="6" t="s">
        <v>594</v>
      </c>
    </row>
    <row r="240" spans="1:19" x14ac:dyDescent="0.3">
      <c r="A240" s="6">
        <v>12</v>
      </c>
      <c r="B240" s="6">
        <v>0</v>
      </c>
      <c r="C240" s="6">
        <f>(Innings_by_innings_list[[#This Row],[Overs]]*6)+Innings_by_innings_list[[#This Row],[Balls]]</f>
        <v>72</v>
      </c>
      <c r="D240" s="6" t="s">
        <v>10</v>
      </c>
      <c r="E240" s="6" t="s">
        <v>266</v>
      </c>
      <c r="F240" s="6">
        <f>INT(Innings_by_innings_list[[#This Row],[Runs]])</f>
        <v>45</v>
      </c>
      <c r="G240" s="6" t="s">
        <v>10</v>
      </c>
      <c r="H240" s="6">
        <f>INT(Innings_by_innings_list[[#This Row],[Wkts]])</f>
        <v>2</v>
      </c>
      <c r="I240" s="6" t="s">
        <v>65</v>
      </c>
      <c r="J240" s="6">
        <f>_xlfn.NUMBERVALUE(Innings_by_innings_list[[#This Row],[Econ]],".")</f>
        <v>3.75</v>
      </c>
      <c r="K240" s="6" t="s">
        <v>12</v>
      </c>
      <c r="L240" s="4">
        <v>2</v>
      </c>
      <c r="M240" s="6" t="s">
        <v>600</v>
      </c>
      <c r="N240" s="6" t="s">
        <v>66</v>
      </c>
      <c r="O240" s="6" t="s">
        <v>72</v>
      </c>
      <c r="P240" s="6" t="str">
        <f>VLOOKUP(Innings_by_innings_list[[#This Row],[Ground]],'Home Away List'!$A$2:$B$50,2,FALSE)</f>
        <v>Away</v>
      </c>
      <c r="Q240" s="7">
        <v>42942</v>
      </c>
      <c r="R240" s="8" cm="1">
        <f t="array" aca="1" ref="R240" ca="1">IF(CELL("format",Q240)="D1",TEXT(Q240,"dd/mm/yyyy"),Q240)</f>
        <v>42942</v>
      </c>
      <c r="S240" s="6" t="s">
        <v>489</v>
      </c>
    </row>
    <row r="241" spans="1:19" x14ac:dyDescent="0.3">
      <c r="A241" s="6">
        <v>9</v>
      </c>
      <c r="B241" s="6">
        <v>0</v>
      </c>
      <c r="C241" s="6">
        <f>(Innings_by_innings_list[[#This Row],[Overs]]*6)+Innings_by_innings_list[[#This Row],[Balls]]</f>
        <v>54</v>
      </c>
      <c r="D241" s="6" t="s">
        <v>21</v>
      </c>
      <c r="E241" s="6" t="s">
        <v>182</v>
      </c>
      <c r="F241" s="6">
        <f>INT(Innings_by_innings_list[[#This Row],[Runs]])</f>
        <v>43</v>
      </c>
      <c r="G241" s="6" t="s">
        <v>12</v>
      </c>
      <c r="H241" s="6">
        <f>INT(Innings_by_innings_list[[#This Row],[Wkts]])</f>
        <v>1</v>
      </c>
      <c r="I241" s="6" t="s">
        <v>490</v>
      </c>
      <c r="J241" s="6">
        <f>_xlfn.NUMBERVALUE(Innings_by_innings_list[[#This Row],[Econ]],".")</f>
        <v>4.7699999999999996</v>
      </c>
      <c r="K241" s="6" t="s">
        <v>12</v>
      </c>
      <c r="L241" s="4">
        <v>4</v>
      </c>
      <c r="M241" s="6" t="s">
        <v>600</v>
      </c>
      <c r="N241" s="6" t="s">
        <v>66</v>
      </c>
      <c r="O241" s="6" t="s">
        <v>72</v>
      </c>
      <c r="P241" s="6" t="str">
        <f>VLOOKUP(Innings_by_innings_list[[#This Row],[Ground]],'Home Away List'!$A$2:$B$50,2,FALSE)</f>
        <v>Away</v>
      </c>
      <c r="Q241" s="7">
        <v>42942</v>
      </c>
      <c r="R241" s="8" cm="1">
        <f t="array" aca="1" ref="R241" ca="1">IF(CELL("format",Q241)="D1",TEXT(Q241,"dd/mm/yyyy"),Q241)</f>
        <v>42942</v>
      </c>
      <c r="S241" s="6" t="s">
        <v>489</v>
      </c>
    </row>
    <row r="242" spans="1:19" x14ac:dyDescent="0.3">
      <c r="A242" s="6">
        <v>14</v>
      </c>
      <c r="B242" s="6"/>
      <c r="C242" s="6">
        <f>(Innings_by_innings_list[[#This Row],[Overs]]*6)+Innings_by_innings_list[[#This Row],[Balls]]</f>
        <v>84</v>
      </c>
      <c r="D242" s="6">
        <v>1</v>
      </c>
      <c r="E242" s="6">
        <v>78</v>
      </c>
      <c r="F242" s="6">
        <f>INT(Innings_by_innings_list[[#This Row],[Runs]])</f>
        <v>78</v>
      </c>
      <c r="G242" s="6">
        <v>1</v>
      </c>
      <c r="H242" s="6">
        <f>INT(Innings_by_innings_list[[#This Row],[Wkts]])</f>
        <v>1</v>
      </c>
      <c r="I242" s="6">
        <v>5.57</v>
      </c>
      <c r="J242" s="6">
        <f>_xlfn.NUMBERVALUE(Innings_by_innings_list[[#This Row],[Econ]],".")</f>
        <v>5.57</v>
      </c>
      <c r="K242" s="6">
        <v>2</v>
      </c>
      <c r="L242" s="4">
        <v>2</v>
      </c>
      <c r="M242" s="6" t="s">
        <v>598</v>
      </c>
      <c r="N242" s="6" t="s">
        <v>66</v>
      </c>
      <c r="O242" s="6" t="s">
        <v>72</v>
      </c>
      <c r="P242" s="6" t="str">
        <f>VLOOKUP(Innings_by_innings_list[[#This Row],[Ground]],'Home Away List'!$A$2:$B$50,2,FALSE)</f>
        <v>Away</v>
      </c>
      <c r="Q242" s="7">
        <v>42942</v>
      </c>
      <c r="R242" s="8" cm="1">
        <f t="array" aca="1" ref="R242" ca="1">IF(CELL("format",Q242)="D1",TEXT(Q242,"dd/mm/yyyy"),Q242)</f>
        <v>42942</v>
      </c>
      <c r="S242" s="6" t="s">
        <v>489</v>
      </c>
    </row>
    <row r="243" spans="1:19" x14ac:dyDescent="0.3">
      <c r="A243" s="6">
        <v>9</v>
      </c>
      <c r="B243" s="6"/>
      <c r="C243" s="6">
        <f>(Innings_by_innings_list[[#This Row],[Overs]]*6)+Innings_by_innings_list[[#This Row],[Balls]]</f>
        <v>54</v>
      </c>
      <c r="D243" s="6">
        <v>0</v>
      </c>
      <c r="E243" s="6">
        <v>42</v>
      </c>
      <c r="F243" s="6">
        <f>INT(Innings_by_innings_list[[#This Row],[Runs]])</f>
        <v>42</v>
      </c>
      <c r="G243" s="6">
        <v>1</v>
      </c>
      <c r="H243" s="6">
        <f>INT(Innings_by_innings_list[[#This Row],[Wkts]])</f>
        <v>1</v>
      </c>
      <c r="I243" s="6">
        <v>4.66</v>
      </c>
      <c r="J243" s="6">
        <f>_xlfn.NUMBERVALUE(Innings_by_innings_list[[#This Row],[Econ]],".")</f>
        <v>4.66</v>
      </c>
      <c r="K243" s="6">
        <v>2</v>
      </c>
      <c r="L243" s="4">
        <v>4</v>
      </c>
      <c r="M243" s="6" t="s">
        <v>598</v>
      </c>
      <c r="N243" s="6" t="s">
        <v>66</v>
      </c>
      <c r="O243" s="6" t="s">
        <v>72</v>
      </c>
      <c r="P243" s="6" t="str">
        <f>VLOOKUP(Innings_by_innings_list[[#This Row],[Ground]],'Home Away List'!$A$2:$B$50,2,FALSE)</f>
        <v>Away</v>
      </c>
      <c r="Q243" s="7">
        <v>42942</v>
      </c>
      <c r="R243" s="8" cm="1">
        <f t="array" aca="1" ref="R243" ca="1">IF(CELL("format",Q243)="D1",TEXT(Q243,"dd/mm/yyyy"),Q243)</f>
        <v>42942</v>
      </c>
      <c r="S243" s="6" t="s">
        <v>489</v>
      </c>
    </row>
    <row r="244" spans="1:19" x14ac:dyDescent="0.3">
      <c r="A244" s="6">
        <v>6</v>
      </c>
      <c r="B244" s="6">
        <v>0</v>
      </c>
      <c r="C244" s="6">
        <f>(Innings_by_innings_list[[#This Row],[Overs]]*6)+Innings_by_innings_list[[#This Row],[Balls]]</f>
        <v>36</v>
      </c>
      <c r="D244" s="6" t="s">
        <v>12</v>
      </c>
      <c r="E244" s="6" t="s">
        <v>277</v>
      </c>
      <c r="F244" s="6">
        <f>INT(Innings_by_innings_list[[#This Row],[Runs]])</f>
        <v>13</v>
      </c>
      <c r="G244" s="6" t="s">
        <v>10</v>
      </c>
      <c r="H244" s="6">
        <f>INT(Innings_by_innings_list[[#This Row],[Wkts]])</f>
        <v>2</v>
      </c>
      <c r="I244" s="6" t="s">
        <v>423</v>
      </c>
      <c r="J244" s="6">
        <f>_xlfn.NUMBERVALUE(Innings_by_innings_list[[#This Row],[Econ]],".")</f>
        <v>2.16</v>
      </c>
      <c r="K244" s="6" t="s">
        <v>12</v>
      </c>
      <c r="L244" s="4">
        <v>2</v>
      </c>
      <c r="M244" s="6" t="s">
        <v>600</v>
      </c>
      <c r="N244" s="6" t="s">
        <v>66</v>
      </c>
      <c r="O244" s="6" t="s">
        <v>67</v>
      </c>
      <c r="P244" s="6" t="str">
        <f>VLOOKUP(Innings_by_innings_list[[#This Row],[Ground]],'Home Away List'!$A$2:$B$50,2,FALSE)</f>
        <v>Away</v>
      </c>
      <c r="Q244" s="7">
        <v>42950</v>
      </c>
      <c r="R244" s="8" cm="1">
        <f t="array" aca="1" ref="R244" ca="1">IF(CELL("format",Q244)="D1",TEXT(Q244,"dd/mm/yyyy"),Q244)</f>
        <v>42950</v>
      </c>
      <c r="S244" s="6" t="s">
        <v>491</v>
      </c>
    </row>
    <row r="245" spans="1:19" x14ac:dyDescent="0.3">
      <c r="A245" s="6">
        <v>12</v>
      </c>
      <c r="B245" s="6">
        <v>0</v>
      </c>
      <c r="C245" s="6">
        <f>(Innings_by_innings_list[[#This Row],[Overs]]*6)+Innings_by_innings_list[[#This Row],[Balls]]</f>
        <v>72</v>
      </c>
      <c r="D245" s="6" t="s">
        <v>23</v>
      </c>
      <c r="E245" s="6" t="s">
        <v>255</v>
      </c>
      <c r="F245" s="6">
        <f>INT(Innings_by_innings_list[[#This Row],[Runs]])</f>
        <v>27</v>
      </c>
      <c r="G245" s="6" t="s">
        <v>21</v>
      </c>
      <c r="H245" s="6">
        <f>INT(Innings_by_innings_list[[#This Row],[Wkts]])</f>
        <v>0</v>
      </c>
      <c r="I245" s="6" t="s">
        <v>474</v>
      </c>
      <c r="J245" s="6">
        <f>_xlfn.NUMBERVALUE(Innings_by_innings_list[[#This Row],[Econ]],".")</f>
        <v>2.25</v>
      </c>
      <c r="K245" s="6" t="s">
        <v>23</v>
      </c>
      <c r="L245" s="4">
        <v>3</v>
      </c>
      <c r="M245" s="6" t="s">
        <v>600</v>
      </c>
      <c r="N245" s="6" t="s">
        <v>66</v>
      </c>
      <c r="O245" s="6" t="s">
        <v>67</v>
      </c>
      <c r="P245" s="6" t="str">
        <f>VLOOKUP(Innings_by_innings_list[[#This Row],[Ground]],'Home Away List'!$A$2:$B$50,2,FALSE)</f>
        <v>Away</v>
      </c>
      <c r="Q245" s="7">
        <v>42950</v>
      </c>
      <c r="R245" s="8" cm="1">
        <f t="array" aca="1" ref="R245" ca="1">IF(CELL("format",Q245)="D1",TEXT(Q245,"dd/mm/yyyy"),Q245)</f>
        <v>42950</v>
      </c>
      <c r="S245" s="6" t="s">
        <v>491</v>
      </c>
    </row>
    <row r="246" spans="1:19" x14ac:dyDescent="0.3">
      <c r="A246" s="6">
        <v>5</v>
      </c>
      <c r="B246" s="6"/>
      <c r="C246" s="6">
        <f>(Innings_by_innings_list[[#This Row],[Overs]]*6)+Innings_by_innings_list[[#This Row],[Balls]]</f>
        <v>30</v>
      </c>
      <c r="D246" s="6">
        <v>1</v>
      </c>
      <c r="E246" s="6">
        <v>12</v>
      </c>
      <c r="F246" s="6">
        <f>INT(Innings_by_innings_list[[#This Row],[Runs]])</f>
        <v>12</v>
      </c>
      <c r="G246" s="6">
        <v>1</v>
      </c>
      <c r="H246" s="6">
        <f>INT(Innings_by_innings_list[[#This Row],[Wkts]])</f>
        <v>1</v>
      </c>
      <c r="I246" s="6">
        <v>2.4</v>
      </c>
      <c r="J246" s="6">
        <f>_xlfn.NUMBERVALUE(Innings_by_innings_list[[#This Row],[Econ]],".")</f>
        <v>2.4</v>
      </c>
      <c r="K246" s="6">
        <v>4</v>
      </c>
      <c r="L246" s="4">
        <v>2</v>
      </c>
      <c r="M246" s="6" t="s">
        <v>598</v>
      </c>
      <c r="N246" s="6" t="s">
        <v>66</v>
      </c>
      <c r="O246" s="6" t="s">
        <v>67</v>
      </c>
      <c r="P246" s="6" t="str">
        <f>VLOOKUP(Innings_by_innings_list[[#This Row],[Ground]],'Home Away List'!$A$2:$B$50,2,FALSE)</f>
        <v>Away</v>
      </c>
      <c r="Q246" s="7">
        <v>42950</v>
      </c>
      <c r="R246" s="8" cm="1">
        <f t="array" aca="1" ref="R246" ca="1">IF(CELL("format",Q246)="D1",TEXT(Q246,"dd/mm/yyyy"),Q246)</f>
        <v>42950</v>
      </c>
      <c r="S246" s="6" t="s">
        <v>491</v>
      </c>
    </row>
    <row r="247" spans="1:19" x14ac:dyDescent="0.3">
      <c r="A247" s="6">
        <v>13</v>
      </c>
      <c r="B247" s="6"/>
      <c r="C247" s="6">
        <f>(Innings_by_innings_list[[#This Row],[Overs]]*6)+Innings_by_innings_list[[#This Row],[Balls]]</f>
        <v>78</v>
      </c>
      <c r="D247" s="6">
        <v>2</v>
      </c>
      <c r="E247" s="6">
        <v>39</v>
      </c>
      <c r="F247" s="6">
        <f>INT(Innings_by_innings_list[[#This Row],[Runs]])</f>
        <v>39</v>
      </c>
      <c r="G247" s="6">
        <v>1</v>
      </c>
      <c r="H247" s="6">
        <f>INT(Innings_by_innings_list[[#This Row],[Wkts]])</f>
        <v>1</v>
      </c>
      <c r="I247" s="6">
        <v>3</v>
      </c>
      <c r="J247" s="6">
        <f>_xlfn.NUMBERVALUE(Innings_by_innings_list[[#This Row],[Econ]],".")</f>
        <v>3</v>
      </c>
      <c r="K247" s="6">
        <v>1</v>
      </c>
      <c r="L247" s="4">
        <v>3</v>
      </c>
      <c r="M247" s="6" t="s">
        <v>598</v>
      </c>
      <c r="N247" s="6" t="s">
        <v>66</v>
      </c>
      <c r="O247" s="6" t="s">
        <v>67</v>
      </c>
      <c r="P247" s="6" t="str">
        <f>VLOOKUP(Innings_by_innings_list[[#This Row],[Ground]],'Home Away List'!$A$2:$B$50,2,FALSE)</f>
        <v>Away</v>
      </c>
      <c r="Q247" s="7">
        <v>42950</v>
      </c>
      <c r="R247" s="8" cm="1">
        <f t="array" aca="1" ref="R247" ca="1">IF(CELL("format",Q247)="D1",TEXT(Q247,"dd/mm/yyyy"),Q247)</f>
        <v>42950</v>
      </c>
      <c r="S247" s="6" t="s">
        <v>491</v>
      </c>
    </row>
    <row r="248" spans="1:19" x14ac:dyDescent="0.3">
      <c r="A248" s="6">
        <v>6</v>
      </c>
      <c r="B248" s="6">
        <v>5</v>
      </c>
      <c r="C248" s="6">
        <f>(Innings_by_innings_list[[#This Row],[Overs]]*6)+Innings_by_innings_list[[#This Row],[Balls]]</f>
        <v>41</v>
      </c>
      <c r="D248" s="6" t="s">
        <v>12</v>
      </c>
      <c r="E248" s="6" t="s">
        <v>357</v>
      </c>
      <c r="F248" s="6">
        <f>INT(Innings_by_innings_list[[#This Row],[Runs]])</f>
        <v>17</v>
      </c>
      <c r="G248" s="6" t="s">
        <v>10</v>
      </c>
      <c r="H248" s="6">
        <f>INT(Innings_by_innings_list[[#This Row],[Wkts]])</f>
        <v>2</v>
      </c>
      <c r="I248" s="6" t="s">
        <v>493</v>
      </c>
      <c r="J248" s="6">
        <f>_xlfn.NUMBERVALUE(Innings_by_innings_list[[#This Row],[Econ]],".")</f>
        <v>2.48</v>
      </c>
      <c r="K248" s="6" t="s">
        <v>12</v>
      </c>
      <c r="L248" s="4">
        <v>2</v>
      </c>
      <c r="M248" s="6" t="s">
        <v>600</v>
      </c>
      <c r="N248" s="6" t="s">
        <v>66</v>
      </c>
      <c r="O248" s="6" t="s">
        <v>494</v>
      </c>
      <c r="P248" s="6" t="str">
        <f>VLOOKUP(Innings_by_innings_list[[#This Row],[Ground]],'Home Away List'!$A$2:$B$50,2,FALSE)</f>
        <v>Away</v>
      </c>
      <c r="Q248" s="7">
        <v>42959</v>
      </c>
      <c r="R248" s="8" cm="1">
        <f t="array" aca="1" ref="R248" ca="1">IF(CELL("format",Q248)="D1",TEXT(Q248,"dd/mm/yyyy"),Q248)</f>
        <v>42959</v>
      </c>
      <c r="S248" s="6" t="s">
        <v>495</v>
      </c>
    </row>
    <row r="249" spans="1:19" x14ac:dyDescent="0.3">
      <c r="A249" s="6">
        <v>15</v>
      </c>
      <c r="B249" s="6">
        <v>0</v>
      </c>
      <c r="C249" s="6">
        <f>(Innings_by_innings_list[[#This Row],[Overs]]*6)+Innings_by_innings_list[[#This Row],[Balls]]</f>
        <v>90</v>
      </c>
      <c r="D249" s="6" t="s">
        <v>49</v>
      </c>
      <c r="E249" s="6" t="s">
        <v>112</v>
      </c>
      <c r="F249" s="6">
        <f>INT(Innings_by_innings_list[[#This Row],[Runs]])</f>
        <v>32</v>
      </c>
      <c r="G249" s="6" t="s">
        <v>23</v>
      </c>
      <c r="H249" s="6">
        <f>INT(Innings_by_innings_list[[#This Row],[Wkts]])</f>
        <v>3</v>
      </c>
      <c r="I249" s="6" t="s">
        <v>496</v>
      </c>
      <c r="J249" s="6">
        <f>_xlfn.NUMBERVALUE(Innings_by_innings_list[[#This Row],[Econ]],".")</f>
        <v>2.13</v>
      </c>
      <c r="K249" s="6" t="s">
        <v>12</v>
      </c>
      <c r="L249" s="4">
        <v>3</v>
      </c>
      <c r="M249" s="6" t="s">
        <v>600</v>
      </c>
      <c r="N249" s="6" t="s">
        <v>66</v>
      </c>
      <c r="O249" s="6" t="s">
        <v>494</v>
      </c>
      <c r="P249" s="6" t="str">
        <f>VLOOKUP(Innings_by_innings_list[[#This Row],[Ground]],'Home Away List'!$A$2:$B$50,2,FALSE)</f>
        <v>Away</v>
      </c>
      <c r="Q249" s="7">
        <v>42959</v>
      </c>
      <c r="R249" s="8" cm="1">
        <f t="array" aca="1" ref="R249" ca="1">IF(CELL("format",Q249)="D1",TEXT(Q249,"dd/mm/yyyy"),Q249)</f>
        <v>42959</v>
      </c>
      <c r="S249" s="6" t="s">
        <v>495</v>
      </c>
    </row>
    <row r="250" spans="1:19" x14ac:dyDescent="0.3">
      <c r="A250" s="6">
        <v>3</v>
      </c>
      <c r="B250" s="6">
        <v>1</v>
      </c>
      <c r="C250" s="6">
        <f>(Innings_by_innings_list[[#This Row],[Overs]]*6)+Innings_by_innings_list[[#This Row],[Balls]]</f>
        <v>19</v>
      </c>
      <c r="D250" s="6">
        <v>0</v>
      </c>
      <c r="E250" s="6">
        <v>23</v>
      </c>
      <c r="F250" s="6">
        <f>INT(Innings_by_innings_list[[#This Row],[Runs]])</f>
        <v>23</v>
      </c>
      <c r="G250" s="6">
        <v>0</v>
      </c>
      <c r="H250" s="6">
        <f>INT(Innings_by_innings_list[[#This Row],[Wkts]])</f>
        <v>0</v>
      </c>
      <c r="I250" s="6">
        <v>7.26</v>
      </c>
      <c r="J250" s="6">
        <f>_xlfn.NUMBERVALUE(Innings_by_innings_list[[#This Row],[Econ]],".")</f>
        <v>7.26</v>
      </c>
      <c r="K250" s="6">
        <v>2</v>
      </c>
      <c r="L250" s="4">
        <v>2</v>
      </c>
      <c r="M250" s="6" t="s">
        <v>598</v>
      </c>
      <c r="N250" s="6" t="s">
        <v>66</v>
      </c>
      <c r="O250" s="6" t="s">
        <v>494</v>
      </c>
      <c r="P250" s="6" t="str">
        <f>VLOOKUP(Innings_by_innings_list[[#This Row],[Ground]],'Home Away List'!$A$2:$B$50,2,FALSE)</f>
        <v>Away</v>
      </c>
      <c r="Q250" s="7">
        <v>42959</v>
      </c>
      <c r="R250" s="8" cm="1">
        <f t="array" aca="1" ref="R250" ca="1">IF(CELL("format",Q250)="D1",TEXT(Q250,"dd/mm/yyyy"),Q250)</f>
        <v>42959</v>
      </c>
      <c r="S250" s="6" t="s">
        <v>495</v>
      </c>
    </row>
    <row r="251" spans="1:19" x14ac:dyDescent="0.3">
      <c r="A251" s="6">
        <v>13</v>
      </c>
      <c r="B251" s="6"/>
      <c r="C251" s="6">
        <f>(Innings_by_innings_list[[#This Row],[Overs]]*6)+Innings_by_innings_list[[#This Row],[Balls]]</f>
        <v>78</v>
      </c>
      <c r="D251" s="6">
        <v>5</v>
      </c>
      <c r="E251" s="6">
        <v>21</v>
      </c>
      <c r="F251" s="6">
        <f>INT(Innings_by_innings_list[[#This Row],[Runs]])</f>
        <v>21</v>
      </c>
      <c r="G251" s="6">
        <v>2</v>
      </c>
      <c r="H251" s="6">
        <f>INT(Innings_by_innings_list[[#This Row],[Wkts]])</f>
        <v>2</v>
      </c>
      <c r="I251" s="6">
        <v>1.61</v>
      </c>
      <c r="J251" s="6">
        <f>_xlfn.NUMBERVALUE(Innings_by_innings_list[[#This Row],[Econ]],".")</f>
        <v>1.61</v>
      </c>
      <c r="K251" s="6">
        <v>3</v>
      </c>
      <c r="L251" s="4">
        <v>3</v>
      </c>
      <c r="M251" s="6" t="s">
        <v>598</v>
      </c>
      <c r="N251" s="6" t="s">
        <v>66</v>
      </c>
      <c r="O251" s="6" t="s">
        <v>494</v>
      </c>
      <c r="P251" s="6" t="str">
        <f>VLOOKUP(Innings_by_innings_list[[#This Row],[Ground]],'Home Away List'!$A$2:$B$50,2,FALSE)</f>
        <v>Away</v>
      </c>
      <c r="Q251" s="7">
        <v>42959</v>
      </c>
      <c r="R251" s="8" cm="1">
        <f t="array" aca="1" ref="R251" ca="1">IF(CELL("format",Q251)="D1",TEXT(Q251,"dd/mm/yyyy"),Q251)</f>
        <v>42959</v>
      </c>
      <c r="S251" s="6" t="s">
        <v>495</v>
      </c>
    </row>
    <row r="252" spans="1:19" x14ac:dyDescent="0.3">
      <c r="A252" s="6">
        <v>26</v>
      </c>
      <c r="B252" s="6">
        <v>3</v>
      </c>
      <c r="C252" s="6">
        <f>(Innings_by_innings_list[[#This Row],[Overs]]*6)+Innings_by_innings_list[[#This Row],[Balls]]</f>
        <v>159</v>
      </c>
      <c r="D252" s="6" t="s">
        <v>26</v>
      </c>
      <c r="E252" s="6" t="s">
        <v>253</v>
      </c>
      <c r="F252" s="6">
        <f>INT(Innings_by_innings_list[[#This Row],[Runs]])</f>
        <v>100</v>
      </c>
      <c r="G252" s="6" t="s">
        <v>15</v>
      </c>
      <c r="H252" s="6">
        <f>INT(Innings_by_innings_list[[#This Row],[Wkts]])</f>
        <v>4</v>
      </c>
      <c r="I252" s="6" t="s">
        <v>125</v>
      </c>
      <c r="J252" s="6">
        <f>_xlfn.NUMBERVALUE(Innings_by_innings_list[[#This Row],[Econ]],".")</f>
        <v>3.77</v>
      </c>
      <c r="K252" s="6" t="s">
        <v>10</v>
      </c>
      <c r="L252" s="4">
        <v>2</v>
      </c>
      <c r="M252" s="6" t="s">
        <v>600</v>
      </c>
      <c r="N252" s="6" t="s">
        <v>66</v>
      </c>
      <c r="O252" s="6" t="s">
        <v>162</v>
      </c>
      <c r="P252" s="6" t="str">
        <f>VLOOKUP(Innings_by_innings_list[[#This Row],[Ground]],'Home Away List'!$A$2:$B$50,2,FALSE)</f>
        <v>Home</v>
      </c>
      <c r="Q252" s="7">
        <v>43055</v>
      </c>
      <c r="R252" s="8" cm="1">
        <f t="array" aca="1" ref="R252" ca="1">IF(CELL("format",Q252)="D1",TEXT(Q252,"dd/mm/yyyy"),Q252)</f>
        <v>43055</v>
      </c>
      <c r="S252" s="6" t="s">
        <v>498</v>
      </c>
    </row>
    <row r="253" spans="1:19" x14ac:dyDescent="0.3">
      <c r="A253" s="6">
        <v>9</v>
      </c>
      <c r="B253" s="6">
        <v>3</v>
      </c>
      <c r="C253" s="6">
        <f>(Innings_by_innings_list[[#This Row],[Overs]]*6)+Innings_by_innings_list[[#This Row],[Balls]]</f>
        <v>57</v>
      </c>
      <c r="D253" s="6" t="s">
        <v>15</v>
      </c>
      <c r="E253" s="6" t="s">
        <v>42</v>
      </c>
      <c r="F253" s="6">
        <f>INT(Innings_by_innings_list[[#This Row],[Runs]])</f>
        <v>34</v>
      </c>
      <c r="G253" s="6" t="s">
        <v>10</v>
      </c>
      <c r="H253" s="6">
        <f>INT(Innings_by_innings_list[[#This Row],[Wkts]])</f>
        <v>2</v>
      </c>
      <c r="I253" s="6" t="s">
        <v>500</v>
      </c>
      <c r="J253" s="6">
        <f>_xlfn.NUMBERVALUE(Innings_by_innings_list[[#This Row],[Econ]],".")</f>
        <v>3.57</v>
      </c>
      <c r="K253" s="6" t="s">
        <v>10</v>
      </c>
      <c r="L253" s="4">
        <v>4</v>
      </c>
      <c r="M253" s="6" t="s">
        <v>600</v>
      </c>
      <c r="N253" s="6" t="s">
        <v>66</v>
      </c>
      <c r="O253" s="6" t="s">
        <v>162</v>
      </c>
      <c r="P253" s="6" t="str">
        <f>VLOOKUP(Innings_by_innings_list[[#This Row],[Ground]],'Home Away List'!$A$2:$B$50,2,FALSE)</f>
        <v>Home</v>
      </c>
      <c r="Q253" s="7">
        <v>43055</v>
      </c>
      <c r="R253" s="8" cm="1">
        <f t="array" aca="1" ref="R253" ca="1">IF(CELL("format",Q253)="D1",TEXT(Q253,"dd/mm/yyyy"),Q253)</f>
        <v>43055</v>
      </c>
      <c r="S253" s="6" t="s">
        <v>498</v>
      </c>
    </row>
    <row r="254" spans="1:19" x14ac:dyDescent="0.3">
      <c r="A254" s="6">
        <v>20</v>
      </c>
      <c r="B254" s="6"/>
      <c r="C254" s="6">
        <f>(Innings_by_innings_list[[#This Row],[Overs]]*6)+Innings_by_innings_list[[#This Row],[Balls]]</f>
        <v>120</v>
      </c>
      <c r="D254" s="6">
        <v>1</v>
      </c>
      <c r="E254" s="6">
        <v>79</v>
      </c>
      <c r="F254" s="6">
        <f>INT(Innings_by_innings_list[[#This Row],[Runs]])</f>
        <v>79</v>
      </c>
      <c r="G254" s="6">
        <v>2</v>
      </c>
      <c r="H254" s="6">
        <f>INT(Innings_by_innings_list[[#This Row],[Wkts]])</f>
        <v>2</v>
      </c>
      <c r="I254" s="6">
        <v>3.95</v>
      </c>
      <c r="J254" s="6">
        <f>_xlfn.NUMBERVALUE(Innings_by_innings_list[[#This Row],[Econ]],".")</f>
        <v>3.95</v>
      </c>
      <c r="K254" s="6">
        <v>3</v>
      </c>
      <c r="L254" s="4">
        <v>2</v>
      </c>
      <c r="M254" s="6" t="s">
        <v>598</v>
      </c>
      <c r="N254" s="6" t="s">
        <v>66</v>
      </c>
      <c r="O254" s="6" t="s">
        <v>162</v>
      </c>
      <c r="P254" s="6" t="str">
        <f>VLOOKUP(Innings_by_innings_list[[#This Row],[Ground]],'Home Away List'!$A$2:$B$50,2,FALSE)</f>
        <v>Home</v>
      </c>
      <c r="Q254" s="7">
        <v>43055</v>
      </c>
      <c r="R254" s="8" cm="1">
        <f t="array" aca="1" ref="R254" ca="1">IF(CELL("format",Q254)="D1",TEXT(Q254,"dd/mm/yyyy"),Q254)</f>
        <v>43055</v>
      </c>
      <c r="S254" s="6" t="s">
        <v>498</v>
      </c>
    </row>
    <row r="255" spans="1:19" x14ac:dyDescent="0.3">
      <c r="A255" s="6">
        <v>5</v>
      </c>
      <c r="B255" s="6"/>
      <c r="C255" s="6">
        <f>(Innings_by_innings_list[[#This Row],[Overs]]*6)+Innings_by_innings_list[[#This Row],[Balls]]</f>
        <v>30</v>
      </c>
      <c r="D255" s="6">
        <v>0</v>
      </c>
      <c r="E255" s="6">
        <v>25</v>
      </c>
      <c r="F255" s="6">
        <f>INT(Innings_by_innings_list[[#This Row],[Runs]])</f>
        <v>25</v>
      </c>
      <c r="G255" s="6">
        <v>1</v>
      </c>
      <c r="H255" s="6">
        <f>INT(Innings_by_innings_list[[#This Row],[Wkts]])</f>
        <v>1</v>
      </c>
      <c r="I255" s="6">
        <v>5</v>
      </c>
      <c r="J255" s="6">
        <f>_xlfn.NUMBERVALUE(Innings_by_innings_list[[#This Row],[Econ]],".")</f>
        <v>5</v>
      </c>
      <c r="K255" s="6">
        <v>3</v>
      </c>
      <c r="L255" s="4">
        <v>4</v>
      </c>
      <c r="M255" s="6" t="s">
        <v>598</v>
      </c>
      <c r="N255" s="6" t="s">
        <v>66</v>
      </c>
      <c r="O255" s="6" t="s">
        <v>162</v>
      </c>
      <c r="P255" s="6" t="str">
        <f>VLOOKUP(Innings_by_innings_list[[#This Row],[Ground]],'Home Away List'!$A$2:$B$50,2,FALSE)</f>
        <v>Home</v>
      </c>
      <c r="Q255" s="7">
        <v>43055</v>
      </c>
      <c r="R255" s="8" cm="1">
        <f t="array" aca="1" ref="R255" ca="1">IF(CELL("format",Q255)="D1",TEXT(Q255,"dd/mm/yyyy"),Q255)</f>
        <v>43055</v>
      </c>
      <c r="S255" s="6" t="s">
        <v>498</v>
      </c>
    </row>
    <row r="256" spans="1:19" x14ac:dyDescent="0.3">
      <c r="A256" s="6">
        <v>14</v>
      </c>
      <c r="B256" s="6">
        <v>0</v>
      </c>
      <c r="C256" s="6">
        <f>(Innings_by_innings_list[[#This Row],[Overs]]*6)+Innings_by_innings_list[[#This Row],[Balls]]</f>
        <v>84</v>
      </c>
      <c r="D256" s="6" t="s">
        <v>23</v>
      </c>
      <c r="E256" s="6" t="s">
        <v>368</v>
      </c>
      <c r="F256" s="6">
        <f>INT(Innings_by_innings_list[[#This Row],[Runs]])</f>
        <v>37</v>
      </c>
      <c r="G256" s="6" t="s">
        <v>23</v>
      </c>
      <c r="H256" s="6">
        <f>INT(Innings_by_innings_list[[#This Row],[Wkts]])</f>
        <v>3</v>
      </c>
      <c r="I256" s="6" t="s">
        <v>267</v>
      </c>
      <c r="J256" s="6">
        <f>_xlfn.NUMBERVALUE(Innings_by_innings_list[[#This Row],[Econ]],".")</f>
        <v>2.64</v>
      </c>
      <c r="K256" s="6" t="s">
        <v>12</v>
      </c>
      <c r="L256" s="4">
        <v>1</v>
      </c>
      <c r="M256" s="6" t="s">
        <v>601</v>
      </c>
      <c r="N256" s="6" t="s">
        <v>66</v>
      </c>
      <c r="O256" s="6" t="s">
        <v>106</v>
      </c>
      <c r="P256" s="6" t="str">
        <f>VLOOKUP(Innings_by_innings_list[[#This Row],[Ground]],'Home Away List'!$A$2:$B$50,2,FALSE)</f>
        <v>Home</v>
      </c>
      <c r="Q256" s="7">
        <v>43063</v>
      </c>
      <c r="R256" s="8" cm="1">
        <f t="array" aca="1" ref="R256" ca="1">IF(CELL("format",Q256)="D1",TEXT(Q256,"dd/mm/yyyy"),Q256)</f>
        <v>43063</v>
      </c>
      <c r="S256" s="6" t="s">
        <v>369</v>
      </c>
    </row>
    <row r="257" spans="1:19" x14ac:dyDescent="0.3">
      <c r="A257" s="6">
        <v>12</v>
      </c>
      <c r="B257" s="6">
        <v>0</v>
      </c>
      <c r="C257" s="6">
        <f>(Innings_by_innings_list[[#This Row],[Overs]]*6)+Innings_by_innings_list[[#This Row],[Balls]]</f>
        <v>72</v>
      </c>
      <c r="D257" s="6" t="s">
        <v>15</v>
      </c>
      <c r="E257" s="6" t="s">
        <v>182</v>
      </c>
      <c r="F257" s="6">
        <f>INT(Innings_by_innings_list[[#This Row],[Runs]])</f>
        <v>43</v>
      </c>
      <c r="G257" s="6" t="s">
        <v>10</v>
      </c>
      <c r="H257" s="6">
        <f>INT(Innings_by_innings_list[[#This Row],[Wkts]])</f>
        <v>2</v>
      </c>
      <c r="I257" s="6" t="s">
        <v>208</v>
      </c>
      <c r="J257" s="6">
        <f>_xlfn.NUMBERVALUE(Innings_by_innings_list[[#This Row],[Econ]],".")</f>
        <v>3.58</v>
      </c>
      <c r="K257" s="6" t="s">
        <v>12</v>
      </c>
      <c r="L257" s="4">
        <v>3</v>
      </c>
      <c r="M257" s="6" t="s">
        <v>601</v>
      </c>
      <c r="N257" s="6" t="s">
        <v>66</v>
      </c>
      <c r="O257" s="6" t="s">
        <v>106</v>
      </c>
      <c r="P257" s="6" t="str">
        <f>VLOOKUP(Innings_by_innings_list[[#This Row],[Ground]],'Home Away List'!$A$2:$B$50,2,FALSE)</f>
        <v>Home</v>
      </c>
      <c r="Q257" s="7">
        <v>43063</v>
      </c>
      <c r="R257" s="8" cm="1">
        <f t="array" aca="1" ref="R257" ca="1">IF(CELL("format",Q257)="D1",TEXT(Q257,"dd/mm/yyyy"),Q257)</f>
        <v>43063</v>
      </c>
      <c r="S257" s="6" t="s">
        <v>369</v>
      </c>
    </row>
    <row r="258" spans="1:19" x14ac:dyDescent="0.3">
      <c r="A258" s="6">
        <v>16</v>
      </c>
      <c r="B258" s="6"/>
      <c r="C258" s="6">
        <f>(Innings_by_innings_list[[#This Row],[Overs]]*6)+Innings_by_innings_list[[#This Row],[Balls]]</f>
        <v>96</v>
      </c>
      <c r="D258" s="6">
        <v>4</v>
      </c>
      <c r="E258" s="6">
        <v>43</v>
      </c>
      <c r="F258" s="6">
        <f>INT(Innings_by_innings_list[[#This Row],[Runs]])</f>
        <v>43</v>
      </c>
      <c r="G258" s="6">
        <v>0</v>
      </c>
      <c r="H258" s="6">
        <f>INT(Innings_by_innings_list[[#This Row],[Wkts]])</f>
        <v>0</v>
      </c>
      <c r="I258" s="6">
        <v>2.68</v>
      </c>
      <c r="J258" s="6">
        <f>_xlfn.NUMBERVALUE(Innings_by_innings_list[[#This Row],[Econ]],".")</f>
        <v>2.68</v>
      </c>
      <c r="K258" s="6">
        <v>2</v>
      </c>
      <c r="L258" s="4">
        <v>1</v>
      </c>
      <c r="M258" s="6" t="s">
        <v>598</v>
      </c>
      <c r="N258" s="6" t="s">
        <v>66</v>
      </c>
      <c r="O258" s="6" t="s">
        <v>106</v>
      </c>
      <c r="P258" s="6" t="str">
        <f>VLOOKUP(Innings_by_innings_list[[#This Row],[Ground]],'Home Away List'!$A$2:$B$50,2,FALSE)</f>
        <v>Home</v>
      </c>
      <c r="Q258" s="7">
        <v>43063</v>
      </c>
      <c r="R258" s="8" cm="1">
        <f t="array" aca="1" ref="R258" ca="1">IF(CELL("format",Q258)="D1",TEXT(Q258,"dd/mm/yyyy"),Q258)</f>
        <v>43063</v>
      </c>
      <c r="S258" s="6" t="s">
        <v>369</v>
      </c>
    </row>
    <row r="259" spans="1:19" x14ac:dyDescent="0.3">
      <c r="A259" s="6">
        <v>9</v>
      </c>
      <c r="B259" s="6"/>
      <c r="C259" s="6">
        <f>(Innings_by_innings_list[[#This Row],[Overs]]*6)+Innings_by_innings_list[[#This Row],[Balls]]</f>
        <v>54</v>
      </c>
      <c r="D259" s="6">
        <v>2</v>
      </c>
      <c r="E259" s="6">
        <v>30</v>
      </c>
      <c r="F259" s="6">
        <f>INT(Innings_by_innings_list[[#This Row],[Runs]])</f>
        <v>30</v>
      </c>
      <c r="G259" s="6">
        <v>2</v>
      </c>
      <c r="H259" s="6">
        <f>INT(Innings_by_innings_list[[#This Row],[Wkts]])</f>
        <v>2</v>
      </c>
      <c r="I259" s="6">
        <v>3.33</v>
      </c>
      <c r="J259" s="6">
        <f>_xlfn.NUMBERVALUE(Innings_by_innings_list[[#This Row],[Econ]],".")</f>
        <v>3.33</v>
      </c>
      <c r="K259" s="6">
        <v>4</v>
      </c>
      <c r="L259" s="4">
        <v>3</v>
      </c>
      <c r="M259" s="6" t="s">
        <v>598</v>
      </c>
      <c r="N259" s="6" t="s">
        <v>66</v>
      </c>
      <c r="O259" s="6" t="s">
        <v>106</v>
      </c>
      <c r="P259" s="6" t="str">
        <f>VLOOKUP(Innings_by_innings_list[[#This Row],[Ground]],'Home Away List'!$A$2:$B$50,2,FALSE)</f>
        <v>Home</v>
      </c>
      <c r="Q259" s="7">
        <v>43063</v>
      </c>
      <c r="R259" s="8" cm="1">
        <f t="array" aca="1" ref="R259" ca="1">IF(CELL("format",Q259)="D1",TEXT(Q259,"dd/mm/yyyy"),Q259)</f>
        <v>43063</v>
      </c>
      <c r="S259" s="6" t="s">
        <v>369</v>
      </c>
    </row>
    <row r="260" spans="1:19" x14ac:dyDescent="0.3">
      <c r="A260" s="6">
        <v>29</v>
      </c>
      <c r="B260" s="6">
        <v>3</v>
      </c>
      <c r="C260" s="6">
        <f>(Innings_by_innings_list[[#This Row],[Overs]]*6)+Innings_by_innings_list[[#This Row],[Balls]]</f>
        <v>177</v>
      </c>
      <c r="D260" s="6" t="s">
        <v>85</v>
      </c>
      <c r="E260" s="6" t="s">
        <v>370</v>
      </c>
      <c r="F260" s="6">
        <f>INT(Innings_by_innings_list[[#This Row],[Runs]])</f>
        <v>98</v>
      </c>
      <c r="G260" s="6" t="s">
        <v>23</v>
      </c>
      <c r="H260" s="6">
        <f>INT(Innings_by_innings_list[[#This Row],[Wkts]])</f>
        <v>3</v>
      </c>
      <c r="I260" s="6" t="s">
        <v>371</v>
      </c>
      <c r="J260" s="6">
        <f>_xlfn.NUMBERVALUE(Innings_by_innings_list[[#This Row],[Econ]],".")</f>
        <v>3.32</v>
      </c>
      <c r="K260" s="6" t="s">
        <v>10</v>
      </c>
      <c r="L260" s="4">
        <v>2</v>
      </c>
      <c r="M260" s="6" t="s">
        <v>601</v>
      </c>
      <c r="N260" s="6" t="s">
        <v>66</v>
      </c>
      <c r="O260" s="6" t="s">
        <v>101</v>
      </c>
      <c r="P260" s="6" t="str">
        <f>VLOOKUP(Innings_by_innings_list[[#This Row],[Ground]],'Home Away List'!$A$2:$B$50,2,FALSE)</f>
        <v>Home</v>
      </c>
      <c r="Q260" s="7">
        <v>43071</v>
      </c>
      <c r="R260" s="8" cm="1">
        <f t="array" aca="1" ref="R260" ca="1">IF(CELL("format",Q260)="D1",TEXT(Q260,"dd/mm/yyyy"),Q260)</f>
        <v>43071</v>
      </c>
      <c r="S260" s="6" t="s">
        <v>372</v>
      </c>
    </row>
    <row r="261" spans="1:19" x14ac:dyDescent="0.3">
      <c r="A261" s="6">
        <v>13</v>
      </c>
      <c r="B261" s="6">
        <v>0</v>
      </c>
      <c r="C261" s="6">
        <f>(Innings_by_innings_list[[#This Row],[Overs]]*6)+Innings_by_innings_list[[#This Row],[Balls]]</f>
        <v>78</v>
      </c>
      <c r="D261" s="6" t="s">
        <v>10</v>
      </c>
      <c r="E261" s="6" t="s">
        <v>112</v>
      </c>
      <c r="F261" s="6">
        <f>INT(Innings_by_innings_list[[#This Row],[Runs]])</f>
        <v>32</v>
      </c>
      <c r="G261" s="6" t="s">
        <v>21</v>
      </c>
      <c r="H261" s="6">
        <f>INT(Innings_by_innings_list[[#This Row],[Wkts]])</f>
        <v>0</v>
      </c>
      <c r="I261" s="6" t="s">
        <v>105</v>
      </c>
      <c r="J261" s="6">
        <f>_xlfn.NUMBERVALUE(Innings_by_innings_list[[#This Row],[Econ]],".")</f>
        <v>2.46</v>
      </c>
      <c r="K261" s="6" t="s">
        <v>12</v>
      </c>
      <c r="L261" s="4">
        <v>4</v>
      </c>
      <c r="M261" s="6" t="s">
        <v>601</v>
      </c>
      <c r="N261" s="6" t="s">
        <v>66</v>
      </c>
      <c r="O261" s="6" t="s">
        <v>101</v>
      </c>
      <c r="P261" s="6" t="str">
        <f>VLOOKUP(Innings_by_innings_list[[#This Row],[Ground]],'Home Away List'!$A$2:$B$50,2,FALSE)</f>
        <v>Home</v>
      </c>
      <c r="Q261" s="7">
        <v>43071</v>
      </c>
      <c r="R261" s="8" cm="1">
        <f t="array" aca="1" ref="R261" ca="1">IF(CELL("format",Q261)="D1",TEXT(Q261,"dd/mm/yyyy"),Q261)</f>
        <v>43071</v>
      </c>
      <c r="S261" s="6" t="s">
        <v>372</v>
      </c>
    </row>
    <row r="262" spans="1:19" x14ac:dyDescent="0.3">
      <c r="A262" s="6">
        <v>26</v>
      </c>
      <c r="B262" s="6">
        <v>0</v>
      </c>
      <c r="C262" s="6">
        <f>(Innings_by_innings_list[[#This Row],[Overs]]*6)+Innings_by_innings_list[[#This Row],[Balls]]</f>
        <v>156</v>
      </c>
      <c r="D262" s="6" t="s">
        <v>49</v>
      </c>
      <c r="E262" s="6" t="s">
        <v>157</v>
      </c>
      <c r="F262" s="6">
        <f>INT(Innings_by_innings_list[[#This Row],[Runs]])</f>
        <v>85</v>
      </c>
      <c r="G262" s="6" t="s">
        <v>10</v>
      </c>
      <c r="H262" s="6">
        <f>INT(Innings_by_innings_list[[#This Row],[Wkts]])</f>
        <v>2</v>
      </c>
      <c r="I262" s="6" t="s">
        <v>501</v>
      </c>
      <c r="J262" s="6">
        <f>_xlfn.NUMBERVALUE(Innings_by_innings_list[[#This Row],[Econ]],".")</f>
        <v>3.26</v>
      </c>
      <c r="K262" s="6" t="s">
        <v>12</v>
      </c>
      <c r="L262" s="4">
        <v>2</v>
      </c>
      <c r="M262" s="6" t="s">
        <v>600</v>
      </c>
      <c r="N262" s="6" t="s">
        <v>66</v>
      </c>
      <c r="O262" s="6" t="s">
        <v>101</v>
      </c>
      <c r="P262" s="6" t="str">
        <f>VLOOKUP(Innings_by_innings_list[[#This Row],[Ground]],'Home Away List'!$A$2:$B$50,2,FALSE)</f>
        <v>Home</v>
      </c>
      <c r="Q262" s="7">
        <v>43071</v>
      </c>
      <c r="R262" s="8" cm="1">
        <f t="array" aca="1" ref="R262" ca="1">IF(CELL("format",Q262)="D1",TEXT(Q262,"dd/mm/yyyy"),Q262)</f>
        <v>43071</v>
      </c>
      <c r="S262" s="6" t="s">
        <v>372</v>
      </c>
    </row>
    <row r="263" spans="1:19" x14ac:dyDescent="0.3">
      <c r="A263" s="6">
        <v>15</v>
      </c>
      <c r="B263" s="6">
        <v>0</v>
      </c>
      <c r="C263" s="6">
        <f>(Innings_by_innings_list[[#This Row],[Overs]]*6)+Innings_by_innings_list[[#This Row],[Balls]]</f>
        <v>90</v>
      </c>
      <c r="D263" s="6" t="s">
        <v>49</v>
      </c>
      <c r="E263" s="6" t="s">
        <v>154</v>
      </c>
      <c r="F263" s="6">
        <f>INT(Innings_by_innings_list[[#This Row],[Runs]])</f>
        <v>50</v>
      </c>
      <c r="G263" s="6" t="s">
        <v>12</v>
      </c>
      <c r="H263" s="6">
        <f>INT(Innings_by_innings_list[[#This Row],[Wkts]])</f>
        <v>1</v>
      </c>
      <c r="I263" s="6" t="s">
        <v>155</v>
      </c>
      <c r="J263" s="6">
        <f>_xlfn.NUMBERVALUE(Innings_by_innings_list[[#This Row],[Econ]],".")</f>
        <v>3.33</v>
      </c>
      <c r="K263" s="6" t="s">
        <v>10</v>
      </c>
      <c r="L263" s="4">
        <v>4</v>
      </c>
      <c r="M263" s="6" t="s">
        <v>600</v>
      </c>
      <c r="N263" s="6" t="s">
        <v>66</v>
      </c>
      <c r="O263" s="6" t="s">
        <v>101</v>
      </c>
      <c r="P263" s="6" t="str">
        <f>VLOOKUP(Innings_by_innings_list[[#This Row],[Ground]],'Home Away List'!$A$2:$B$50,2,FALSE)</f>
        <v>Home</v>
      </c>
      <c r="Q263" s="7">
        <v>43071</v>
      </c>
      <c r="R263" s="8" cm="1">
        <f t="array" aca="1" ref="R263" ca="1">IF(CELL("format",Q263)="D1",TEXT(Q263,"dd/mm/yyyy"),Q263)</f>
        <v>43071</v>
      </c>
      <c r="S263" s="6" t="s">
        <v>372</v>
      </c>
    </row>
    <row r="264" spans="1:19" x14ac:dyDescent="0.3">
      <c r="A264" s="6">
        <v>16</v>
      </c>
      <c r="B264" s="6">
        <v>0</v>
      </c>
      <c r="C264" s="6">
        <f>(Innings_by_innings_list[[#This Row],[Overs]]*6)+Innings_by_innings_list[[#This Row],[Balls]]</f>
        <v>96</v>
      </c>
      <c r="D264" s="6" t="s">
        <v>49</v>
      </c>
      <c r="E264" s="6" t="s">
        <v>137</v>
      </c>
      <c r="F264" s="6">
        <f>INT(Innings_by_innings_list[[#This Row],[Runs]])</f>
        <v>47</v>
      </c>
      <c r="G264" s="6" t="s">
        <v>12</v>
      </c>
      <c r="H264" s="6">
        <f>INT(Innings_by_innings_list[[#This Row],[Wkts]])</f>
        <v>1</v>
      </c>
      <c r="I264" s="6" t="s">
        <v>502</v>
      </c>
      <c r="J264" s="6">
        <f>_xlfn.NUMBERVALUE(Innings_by_innings_list[[#This Row],[Econ]],".")</f>
        <v>2.93</v>
      </c>
      <c r="K264" s="6" t="s">
        <v>10</v>
      </c>
      <c r="L264" s="4">
        <v>1</v>
      </c>
      <c r="M264" s="6" t="s">
        <v>600</v>
      </c>
      <c r="N264" s="6" t="s">
        <v>57</v>
      </c>
      <c r="O264" s="6" t="s">
        <v>194</v>
      </c>
      <c r="P264" s="6" t="str">
        <f>VLOOKUP(Innings_by_innings_list[[#This Row],[Ground]],'Home Away List'!$A$2:$B$50,2,FALSE)</f>
        <v>Away</v>
      </c>
      <c r="Q264" s="7">
        <v>43105</v>
      </c>
      <c r="R264" s="8" cm="1">
        <f t="array" aca="1" ref="R264" ca="1">IF(CELL("format",Q264)="D1",TEXT(Q264,"dd/mm/yyyy"),Q264)</f>
        <v>43105</v>
      </c>
      <c r="S264" s="6" t="s">
        <v>503</v>
      </c>
    </row>
    <row r="265" spans="1:19" x14ac:dyDescent="0.3">
      <c r="A265" s="6">
        <v>12</v>
      </c>
      <c r="B265" s="6">
        <v>0</v>
      </c>
      <c r="C265" s="6">
        <f>(Innings_by_innings_list[[#This Row],[Overs]]*6)+Innings_by_innings_list[[#This Row],[Balls]]</f>
        <v>72</v>
      </c>
      <c r="D265" s="6" t="s">
        <v>23</v>
      </c>
      <c r="E265" s="6" t="s">
        <v>168</v>
      </c>
      <c r="F265" s="6">
        <f>INT(Innings_by_innings_list[[#This Row],[Runs]])</f>
        <v>28</v>
      </c>
      <c r="G265" s="6" t="s">
        <v>23</v>
      </c>
      <c r="H265" s="6">
        <f>INT(Innings_by_innings_list[[#This Row],[Wkts]])</f>
        <v>3</v>
      </c>
      <c r="I265" s="6" t="s">
        <v>338</v>
      </c>
      <c r="J265" s="6">
        <f>_xlfn.NUMBERVALUE(Innings_by_innings_list[[#This Row],[Econ]],".")</f>
        <v>2.33</v>
      </c>
      <c r="K265" s="6" t="s">
        <v>23</v>
      </c>
      <c r="L265" s="4">
        <v>3</v>
      </c>
      <c r="M265" s="6" t="s">
        <v>600</v>
      </c>
      <c r="N265" s="6" t="s">
        <v>57</v>
      </c>
      <c r="O265" s="6" t="s">
        <v>194</v>
      </c>
      <c r="P265" s="6" t="str">
        <f>VLOOKUP(Innings_by_innings_list[[#This Row],[Ground]],'Home Away List'!$A$2:$B$50,2,FALSE)</f>
        <v>Away</v>
      </c>
      <c r="Q265" s="7">
        <v>43105</v>
      </c>
      <c r="R265" s="8" cm="1">
        <f t="array" aca="1" ref="R265" ca="1">IF(CELL("format",Q265)="D1",TEXT(Q265,"dd/mm/yyyy"),Q265)</f>
        <v>43105</v>
      </c>
      <c r="S265" s="6" t="s">
        <v>503</v>
      </c>
    </row>
    <row r="266" spans="1:19" x14ac:dyDescent="0.3">
      <c r="A266" s="6">
        <v>19</v>
      </c>
      <c r="B266" s="6">
        <v>0</v>
      </c>
      <c r="C266" s="6">
        <f>(Innings_by_innings_list[[#This Row],[Overs]]*6)+Innings_by_innings_list[[#This Row],[Balls]]</f>
        <v>114</v>
      </c>
      <c r="D266" s="6" t="s">
        <v>12</v>
      </c>
      <c r="E266" s="6" t="s">
        <v>124</v>
      </c>
      <c r="F266" s="6">
        <f>INT(Innings_by_innings_list[[#This Row],[Runs]])</f>
        <v>73</v>
      </c>
      <c r="G266" s="6" t="s">
        <v>12</v>
      </c>
      <c r="H266" s="6">
        <f>INT(Innings_by_innings_list[[#This Row],[Wkts]])</f>
        <v>1</v>
      </c>
      <c r="I266" s="6" t="s">
        <v>549</v>
      </c>
      <c r="J266" s="6">
        <f>_xlfn.NUMBERVALUE(Innings_by_innings_list[[#This Row],[Econ]],".")</f>
        <v>3.84</v>
      </c>
      <c r="K266" s="6" t="s">
        <v>23</v>
      </c>
      <c r="L266" s="4">
        <v>1</v>
      </c>
      <c r="M266" s="6" t="s">
        <v>599</v>
      </c>
      <c r="N266" s="6" t="s">
        <v>57</v>
      </c>
      <c r="O266" s="6" t="s">
        <v>194</v>
      </c>
      <c r="P266" s="6" t="str">
        <f>VLOOKUP(Innings_by_innings_list[[#This Row],[Ground]],'Home Away List'!$A$2:$B$50,2,FALSE)</f>
        <v>Away</v>
      </c>
      <c r="Q266" s="7">
        <v>43105</v>
      </c>
      <c r="R266" s="8" cm="1">
        <f t="array" aca="1" ref="R266" ca="1">IF(CELL("format",Q266)="D1",TEXT(Q266,"dd/mm/yyyy"),Q266)</f>
        <v>43105</v>
      </c>
      <c r="S266" s="6" t="s">
        <v>503</v>
      </c>
    </row>
    <row r="267" spans="1:19" x14ac:dyDescent="0.3">
      <c r="A267" s="6">
        <v>11</v>
      </c>
      <c r="B267" s="6">
        <v>2</v>
      </c>
      <c r="C267" s="6">
        <f>(Innings_by_innings_list[[#This Row],[Overs]]*6)+Innings_by_innings_list[[#This Row],[Balls]]</f>
        <v>68</v>
      </c>
      <c r="D267" s="6" t="s">
        <v>12</v>
      </c>
      <c r="E267" s="6" t="s">
        <v>542</v>
      </c>
      <c r="F267" s="6">
        <f>INT(Innings_by_innings_list[[#This Row],[Runs]])</f>
        <v>39</v>
      </c>
      <c r="G267" s="6" t="s">
        <v>23</v>
      </c>
      <c r="H267" s="6">
        <f>INT(Innings_by_innings_list[[#This Row],[Wkts]])</f>
        <v>3</v>
      </c>
      <c r="I267" s="6" t="s">
        <v>110</v>
      </c>
      <c r="J267" s="6">
        <f>_xlfn.NUMBERVALUE(Innings_by_innings_list[[#This Row],[Econ]],".")</f>
        <v>3.44</v>
      </c>
      <c r="K267" s="6" t="s">
        <v>10</v>
      </c>
      <c r="L267" s="4">
        <v>3</v>
      </c>
      <c r="M267" s="6" t="s">
        <v>599</v>
      </c>
      <c r="N267" s="6" t="s">
        <v>57</v>
      </c>
      <c r="O267" s="6" t="s">
        <v>194</v>
      </c>
      <c r="P267" s="6" t="str">
        <f>VLOOKUP(Innings_by_innings_list[[#This Row],[Ground]],'Home Away List'!$A$2:$B$50,2,FALSE)</f>
        <v>Away</v>
      </c>
      <c r="Q267" s="7">
        <v>43105</v>
      </c>
      <c r="R267" s="8" cm="1">
        <f t="array" aca="1" ref="R267" ca="1">IF(CELL("format",Q267)="D1",TEXT(Q267,"dd/mm/yyyy"),Q267)</f>
        <v>43105</v>
      </c>
      <c r="S267" s="6" t="s">
        <v>503</v>
      </c>
    </row>
    <row r="268" spans="1:19" x14ac:dyDescent="0.3">
      <c r="A268" s="6">
        <v>22</v>
      </c>
      <c r="B268" s="6">
        <v>0</v>
      </c>
      <c r="C268" s="6">
        <f>(Innings_by_innings_list[[#This Row],[Overs]]*6)+Innings_by_innings_list[[#This Row],[Balls]]</f>
        <v>132</v>
      </c>
      <c r="D268" s="6" t="s">
        <v>15</v>
      </c>
      <c r="E268" s="6" t="s">
        <v>373</v>
      </c>
      <c r="F268" s="6">
        <f>INT(Innings_by_innings_list[[#This Row],[Runs]])</f>
        <v>46</v>
      </c>
      <c r="G268" s="6" t="s">
        <v>23</v>
      </c>
      <c r="H268" s="6">
        <f>INT(Innings_by_innings_list[[#This Row],[Wkts]])</f>
        <v>3</v>
      </c>
      <c r="I268" s="6" t="s">
        <v>374</v>
      </c>
      <c r="J268" s="6">
        <f>_xlfn.NUMBERVALUE(Innings_by_innings_list[[#This Row],[Econ]],".")</f>
        <v>2.09</v>
      </c>
      <c r="K268" s="6" t="s">
        <v>23</v>
      </c>
      <c r="L268" s="4">
        <v>1</v>
      </c>
      <c r="M268" s="6" t="s">
        <v>601</v>
      </c>
      <c r="N268" s="6" t="s">
        <v>57</v>
      </c>
      <c r="O268" s="6" t="s">
        <v>189</v>
      </c>
      <c r="P268" s="6" t="str">
        <f>VLOOKUP(Innings_by_innings_list[[#This Row],[Ground]],'Home Away List'!$A$2:$B$50,2,FALSE)</f>
        <v>Away</v>
      </c>
      <c r="Q268" s="7">
        <v>43113</v>
      </c>
      <c r="R268" s="8" cm="1">
        <f t="array" aca="1" ref="R268" ca="1">IF(CELL("format",Q268)="D1",TEXT(Q268,"dd/mm/yyyy"),Q268)</f>
        <v>43113</v>
      </c>
      <c r="S268" s="6" t="s">
        <v>375</v>
      </c>
    </row>
    <row r="269" spans="1:19" x14ac:dyDescent="0.3">
      <c r="A269" s="6">
        <v>17</v>
      </c>
      <c r="B269" s="6">
        <v>0</v>
      </c>
      <c r="C269" s="6">
        <f>(Innings_by_innings_list[[#This Row],[Overs]]*6)+Innings_by_innings_list[[#This Row],[Balls]]</f>
        <v>102</v>
      </c>
      <c r="D269" s="6" t="s">
        <v>23</v>
      </c>
      <c r="E269" s="6" t="s">
        <v>89</v>
      </c>
      <c r="F269" s="6">
        <f>INT(Innings_by_innings_list[[#This Row],[Runs]])</f>
        <v>40</v>
      </c>
      <c r="G269" s="6" t="s">
        <v>10</v>
      </c>
      <c r="H269" s="6">
        <f>INT(Innings_by_innings_list[[#This Row],[Wkts]])</f>
        <v>2</v>
      </c>
      <c r="I269" s="6" t="s">
        <v>376</v>
      </c>
      <c r="J269" s="6">
        <f>_xlfn.NUMBERVALUE(Innings_by_innings_list[[#This Row],[Econ]],".")</f>
        <v>2.35</v>
      </c>
      <c r="K269" s="6" t="s">
        <v>23</v>
      </c>
      <c r="L269" s="4">
        <v>3</v>
      </c>
      <c r="M269" s="6" t="s">
        <v>601</v>
      </c>
      <c r="N269" s="6" t="s">
        <v>57</v>
      </c>
      <c r="O269" s="6" t="s">
        <v>189</v>
      </c>
      <c r="P269" s="6" t="str">
        <f>VLOOKUP(Innings_by_innings_list[[#This Row],[Ground]],'Home Away List'!$A$2:$B$50,2,FALSE)</f>
        <v>Away</v>
      </c>
      <c r="Q269" s="7">
        <v>43113</v>
      </c>
      <c r="R269" s="8" cm="1">
        <f t="array" aca="1" ref="R269" ca="1">IF(CELL("format",Q269)="D1",TEXT(Q269,"dd/mm/yyyy"),Q269)</f>
        <v>43113</v>
      </c>
      <c r="S269" s="6" t="s">
        <v>375</v>
      </c>
    </row>
    <row r="270" spans="1:19" x14ac:dyDescent="0.3">
      <c r="A270" s="6">
        <v>15</v>
      </c>
      <c r="B270" s="6">
        <v>0</v>
      </c>
      <c r="C270" s="6">
        <f>(Innings_by_innings_list[[#This Row],[Overs]]*6)+Innings_by_innings_list[[#This Row],[Balls]]</f>
        <v>90</v>
      </c>
      <c r="D270" s="6" t="s">
        <v>10</v>
      </c>
      <c r="E270" s="6" t="s">
        <v>453</v>
      </c>
      <c r="F270" s="6">
        <f>INT(Innings_by_innings_list[[#This Row],[Runs]])</f>
        <v>58</v>
      </c>
      <c r="G270" s="6" t="s">
        <v>12</v>
      </c>
      <c r="H270" s="6">
        <f>INT(Innings_by_innings_list[[#This Row],[Wkts]])</f>
        <v>1</v>
      </c>
      <c r="I270" s="6" t="s">
        <v>504</v>
      </c>
      <c r="J270" s="6">
        <f>_xlfn.NUMBERVALUE(Innings_by_innings_list[[#This Row],[Econ]],".")</f>
        <v>3.86</v>
      </c>
      <c r="K270" s="6" t="s">
        <v>10</v>
      </c>
      <c r="L270" s="4">
        <v>1</v>
      </c>
      <c r="M270" s="6" t="s">
        <v>600</v>
      </c>
      <c r="N270" s="6" t="s">
        <v>57</v>
      </c>
      <c r="O270" s="6" t="s">
        <v>189</v>
      </c>
      <c r="P270" s="6" t="str">
        <f>VLOOKUP(Innings_by_innings_list[[#This Row],[Ground]],'Home Away List'!$A$2:$B$50,2,FALSE)</f>
        <v>Away</v>
      </c>
      <c r="Q270" s="7">
        <v>43113</v>
      </c>
      <c r="R270" s="8" cm="1">
        <f t="array" aca="1" ref="R270" ca="1">IF(CELL("format",Q270)="D1",TEXT(Q270,"dd/mm/yyyy"),Q270)</f>
        <v>43113</v>
      </c>
      <c r="S270" s="6" t="s">
        <v>375</v>
      </c>
    </row>
    <row r="271" spans="1:19" x14ac:dyDescent="0.3">
      <c r="A271" s="6">
        <v>16</v>
      </c>
      <c r="B271" s="6">
        <v>0</v>
      </c>
      <c r="C271" s="6">
        <f>(Innings_by_innings_list[[#This Row],[Overs]]*6)+Innings_by_innings_list[[#This Row],[Balls]]</f>
        <v>96</v>
      </c>
      <c r="D271" s="6" t="s">
        <v>23</v>
      </c>
      <c r="E271" s="6" t="s">
        <v>232</v>
      </c>
      <c r="F271" s="6">
        <f>INT(Innings_by_innings_list[[#This Row],[Runs]])</f>
        <v>49</v>
      </c>
      <c r="G271" s="6" t="s">
        <v>15</v>
      </c>
      <c r="H271" s="6">
        <f>INT(Innings_by_innings_list[[#This Row],[Wkts]])</f>
        <v>4</v>
      </c>
      <c r="I271" s="6" t="s">
        <v>505</v>
      </c>
      <c r="J271" s="6">
        <f>_xlfn.NUMBERVALUE(Innings_by_innings_list[[#This Row],[Econ]],".")</f>
        <v>3.06</v>
      </c>
      <c r="K271" s="6" t="s">
        <v>15</v>
      </c>
      <c r="L271" s="4">
        <v>3</v>
      </c>
      <c r="M271" s="6" t="s">
        <v>600</v>
      </c>
      <c r="N271" s="6" t="s">
        <v>57</v>
      </c>
      <c r="O271" s="6" t="s">
        <v>189</v>
      </c>
      <c r="P271" s="6" t="str">
        <f>VLOOKUP(Innings_by_innings_list[[#This Row],[Ground]],'Home Away List'!$A$2:$B$50,2,FALSE)</f>
        <v>Away</v>
      </c>
      <c r="Q271" s="7">
        <v>43113</v>
      </c>
      <c r="R271" s="8" cm="1">
        <f t="array" aca="1" ref="R271" ca="1">IF(CELL("format",Q271)="D1",TEXT(Q271,"dd/mm/yyyy"),Q271)</f>
        <v>43113</v>
      </c>
      <c r="S271" s="6" t="s">
        <v>375</v>
      </c>
    </row>
    <row r="272" spans="1:19" x14ac:dyDescent="0.3">
      <c r="A272" s="6">
        <v>22</v>
      </c>
      <c r="B272" s="6">
        <v>0</v>
      </c>
      <c r="C272" s="6">
        <f>(Innings_by_innings_list[[#This Row],[Overs]]*6)+Innings_by_innings_list[[#This Row],[Balls]]</f>
        <v>132</v>
      </c>
      <c r="D272" s="6" t="s">
        <v>49</v>
      </c>
      <c r="E272" s="6" t="s">
        <v>551</v>
      </c>
      <c r="F272" s="6">
        <f>INT(Innings_by_innings_list[[#This Row],[Runs]])</f>
        <v>60</v>
      </c>
      <c r="G272" s="6" t="s">
        <v>21</v>
      </c>
      <c r="H272" s="6">
        <f>INT(Innings_by_innings_list[[#This Row],[Wkts]])</f>
        <v>0</v>
      </c>
      <c r="I272" s="6" t="s">
        <v>327</v>
      </c>
      <c r="J272" s="6">
        <f>_xlfn.NUMBERVALUE(Innings_by_innings_list[[#This Row],[Econ]],".")</f>
        <v>2.72</v>
      </c>
      <c r="K272" s="6" t="s">
        <v>12</v>
      </c>
      <c r="L272" s="4">
        <v>1</v>
      </c>
      <c r="M272" s="6" t="s">
        <v>599</v>
      </c>
      <c r="N272" s="6" t="s">
        <v>57</v>
      </c>
      <c r="O272" s="6" t="s">
        <v>189</v>
      </c>
      <c r="P272" s="6" t="str">
        <f>VLOOKUP(Innings_by_innings_list[[#This Row],[Ground]],'Home Away List'!$A$2:$B$50,2,FALSE)</f>
        <v>Away</v>
      </c>
      <c r="Q272" s="7">
        <v>43113</v>
      </c>
      <c r="R272" s="8" cm="1">
        <f t="array" aca="1" ref="R272" ca="1">IF(CELL("format",Q272)="D1",TEXT(Q272,"dd/mm/yyyy"),Q272)</f>
        <v>43113</v>
      </c>
      <c r="S272" s="6" t="s">
        <v>375</v>
      </c>
    </row>
    <row r="273" spans="1:19" x14ac:dyDescent="0.3">
      <c r="A273" s="6">
        <v>20</v>
      </c>
      <c r="B273" s="6">
        <v>0</v>
      </c>
      <c r="C273" s="6">
        <f>(Innings_by_innings_list[[#This Row],[Overs]]*6)+Innings_by_innings_list[[#This Row],[Balls]]</f>
        <v>120</v>
      </c>
      <c r="D273" s="6" t="s">
        <v>23</v>
      </c>
      <c r="E273" s="6" t="s">
        <v>365</v>
      </c>
      <c r="F273" s="6">
        <f>INT(Innings_by_innings_list[[#This Row],[Runs]])</f>
        <v>70</v>
      </c>
      <c r="G273" s="6" t="s">
        <v>23</v>
      </c>
      <c r="H273" s="6">
        <f>INT(Innings_by_innings_list[[#This Row],[Wkts]])</f>
        <v>3</v>
      </c>
      <c r="I273" s="6" t="s">
        <v>233</v>
      </c>
      <c r="J273" s="6">
        <f>_xlfn.NUMBERVALUE(Innings_by_innings_list[[#This Row],[Econ]],".")</f>
        <v>3.5</v>
      </c>
      <c r="K273" s="6" t="s">
        <v>10</v>
      </c>
      <c r="L273" s="4">
        <v>3</v>
      </c>
      <c r="M273" s="6" t="s">
        <v>599</v>
      </c>
      <c r="N273" s="6" t="s">
        <v>57</v>
      </c>
      <c r="O273" s="6" t="s">
        <v>189</v>
      </c>
      <c r="P273" s="6" t="str">
        <f>VLOOKUP(Innings_by_innings_list[[#This Row],[Ground]],'Home Away List'!$A$2:$B$50,2,FALSE)</f>
        <v>Away</v>
      </c>
      <c r="Q273" s="7">
        <v>43113</v>
      </c>
      <c r="R273" s="8" cm="1">
        <f t="array" aca="1" ref="R273" ca="1">IF(CELL("format",Q273)="D1",TEXT(Q273,"dd/mm/yyyy"),Q273)</f>
        <v>43113</v>
      </c>
      <c r="S273" s="6" t="s">
        <v>375</v>
      </c>
    </row>
    <row r="274" spans="1:19" x14ac:dyDescent="0.3">
      <c r="A274" s="6">
        <v>14</v>
      </c>
      <c r="B274" s="6">
        <v>0</v>
      </c>
      <c r="C274" s="6">
        <f>(Innings_by_innings_list[[#This Row],[Overs]]*6)+Innings_by_innings_list[[#This Row],[Balls]]</f>
        <v>84</v>
      </c>
      <c r="D274" s="6" t="s">
        <v>10</v>
      </c>
      <c r="E274" s="6" t="s">
        <v>78</v>
      </c>
      <c r="F274" s="6">
        <f>INT(Innings_by_innings_list[[#This Row],[Runs]])</f>
        <v>33</v>
      </c>
      <c r="G274" s="6" t="s">
        <v>12</v>
      </c>
      <c r="H274" s="6">
        <f>INT(Innings_by_innings_list[[#This Row],[Wkts]])</f>
        <v>1</v>
      </c>
      <c r="I274" s="6" t="s">
        <v>376</v>
      </c>
      <c r="J274" s="6">
        <f>_xlfn.NUMBERVALUE(Innings_by_innings_list[[#This Row],[Econ]],".")</f>
        <v>2.35</v>
      </c>
      <c r="K274" s="6" t="s">
        <v>23</v>
      </c>
      <c r="L274" s="4">
        <v>2</v>
      </c>
      <c r="M274" s="6" t="s">
        <v>601</v>
      </c>
      <c r="N274" s="6" t="s">
        <v>57</v>
      </c>
      <c r="O274" s="6" t="s">
        <v>281</v>
      </c>
      <c r="P274" s="6" t="str">
        <f>VLOOKUP(Innings_by_innings_list[[#This Row],[Ground]],'Home Away List'!$A$2:$B$50,2,FALSE)</f>
        <v>Away</v>
      </c>
      <c r="Q274" s="7">
        <v>43124</v>
      </c>
      <c r="R274" s="8" cm="1">
        <f t="array" aca="1" ref="R274" ca="1">IF(CELL("format",Q274)="D1",TEXT(Q274,"dd/mm/yyyy"),Q274)</f>
        <v>43124</v>
      </c>
      <c r="S274" s="6" t="s">
        <v>377</v>
      </c>
    </row>
    <row r="275" spans="1:19" x14ac:dyDescent="0.3">
      <c r="A275" s="6">
        <v>16</v>
      </c>
      <c r="B275" s="6">
        <v>0</v>
      </c>
      <c r="C275" s="6">
        <f>(Innings_by_innings_list[[#This Row],[Overs]]*6)+Innings_by_innings_list[[#This Row],[Balls]]</f>
        <v>96</v>
      </c>
      <c r="D275" s="6" t="s">
        <v>23</v>
      </c>
      <c r="E275" s="6" t="s">
        <v>109</v>
      </c>
      <c r="F275" s="6">
        <f>INT(Innings_by_innings_list[[#This Row],[Runs]])</f>
        <v>31</v>
      </c>
      <c r="G275" s="6" t="s">
        <v>10</v>
      </c>
      <c r="H275" s="6">
        <f>INT(Innings_by_innings_list[[#This Row],[Wkts]])</f>
        <v>2</v>
      </c>
      <c r="I275" s="6" t="s">
        <v>379</v>
      </c>
      <c r="J275" s="6">
        <f>_xlfn.NUMBERVALUE(Innings_by_innings_list[[#This Row],[Econ]],".")</f>
        <v>1.93</v>
      </c>
      <c r="K275" s="6" t="s">
        <v>15</v>
      </c>
      <c r="L275" s="4">
        <v>4</v>
      </c>
      <c r="M275" s="6" t="s">
        <v>601</v>
      </c>
      <c r="N275" s="6" t="s">
        <v>57</v>
      </c>
      <c r="O275" s="6" t="s">
        <v>281</v>
      </c>
      <c r="P275" s="6" t="str">
        <f>VLOOKUP(Innings_by_innings_list[[#This Row],[Ground]],'Home Away List'!$A$2:$B$50,2,FALSE)</f>
        <v>Away</v>
      </c>
      <c r="Q275" s="7">
        <v>43124</v>
      </c>
      <c r="R275" s="8" cm="1">
        <f t="array" aca="1" ref="R275" ca="1">IF(CELL("format",Q275)="D1",TEXT(Q275,"dd/mm/yyyy"),Q275)</f>
        <v>43124</v>
      </c>
      <c r="S275" s="6" t="s">
        <v>377</v>
      </c>
    </row>
    <row r="276" spans="1:19" x14ac:dyDescent="0.3">
      <c r="A276" s="6">
        <v>12</v>
      </c>
      <c r="B276" s="6">
        <v>0</v>
      </c>
      <c r="C276" s="6">
        <f>(Innings_by_innings_list[[#This Row],[Overs]]*6)+Innings_by_innings_list[[#This Row],[Balls]]</f>
        <v>72</v>
      </c>
      <c r="D276" s="6" t="s">
        <v>21</v>
      </c>
      <c r="E276" s="6" t="s">
        <v>373</v>
      </c>
      <c r="F276" s="6">
        <f>INT(Innings_by_innings_list[[#This Row],[Runs]])</f>
        <v>46</v>
      </c>
      <c r="G276" s="6" t="s">
        <v>12</v>
      </c>
      <c r="H276" s="6">
        <f>INT(Innings_by_innings_list[[#This Row],[Wkts]])</f>
        <v>1</v>
      </c>
      <c r="I276" s="6" t="s">
        <v>506</v>
      </c>
      <c r="J276" s="6">
        <f>_xlfn.NUMBERVALUE(Innings_by_innings_list[[#This Row],[Econ]],".")</f>
        <v>3.83</v>
      </c>
      <c r="K276" s="6" t="s">
        <v>15</v>
      </c>
      <c r="L276" s="4">
        <v>2</v>
      </c>
      <c r="M276" s="6" t="s">
        <v>600</v>
      </c>
      <c r="N276" s="6" t="s">
        <v>57</v>
      </c>
      <c r="O276" s="6" t="s">
        <v>281</v>
      </c>
      <c r="P276" s="6" t="str">
        <f>VLOOKUP(Innings_by_innings_list[[#This Row],[Ground]],'Home Away List'!$A$2:$B$50,2,FALSE)</f>
        <v>Away</v>
      </c>
      <c r="Q276" s="7">
        <v>43124</v>
      </c>
      <c r="R276" s="8" cm="1">
        <f t="array" aca="1" ref="R276" ca="1">IF(CELL("format",Q276)="D1",TEXT(Q276,"dd/mm/yyyy"),Q276)</f>
        <v>43124</v>
      </c>
      <c r="S276" s="6" t="s">
        <v>377</v>
      </c>
    </row>
    <row r="277" spans="1:19" x14ac:dyDescent="0.3">
      <c r="A277" s="6">
        <v>12</v>
      </c>
      <c r="B277" s="6">
        <v>3</v>
      </c>
      <c r="C277" s="6">
        <f>(Innings_by_innings_list[[#This Row],[Overs]]*6)+Innings_by_innings_list[[#This Row],[Balls]]</f>
        <v>75</v>
      </c>
      <c r="D277" s="6" t="s">
        <v>10</v>
      </c>
      <c r="E277" s="6" t="s">
        <v>168</v>
      </c>
      <c r="F277" s="6">
        <f>INT(Innings_by_innings_list[[#This Row],[Runs]])</f>
        <v>28</v>
      </c>
      <c r="G277" s="6" t="s">
        <v>26</v>
      </c>
      <c r="H277" s="6">
        <f>INT(Innings_by_innings_list[[#This Row],[Wkts]])</f>
        <v>5</v>
      </c>
      <c r="I277" s="6" t="s">
        <v>507</v>
      </c>
      <c r="J277" s="6">
        <f>_xlfn.NUMBERVALUE(Innings_by_innings_list[[#This Row],[Econ]],".")</f>
        <v>2.2400000000000002</v>
      </c>
      <c r="K277" s="6" t="s">
        <v>10</v>
      </c>
      <c r="L277" s="4">
        <v>4</v>
      </c>
      <c r="M277" s="6" t="s">
        <v>600</v>
      </c>
      <c r="N277" s="6" t="s">
        <v>57</v>
      </c>
      <c r="O277" s="6" t="s">
        <v>281</v>
      </c>
      <c r="P277" s="6" t="str">
        <f>VLOOKUP(Innings_by_innings_list[[#This Row],[Ground]],'Home Away List'!$A$2:$B$50,2,FALSE)</f>
        <v>Away</v>
      </c>
      <c r="Q277" s="7">
        <v>43124</v>
      </c>
      <c r="R277" s="8" cm="1">
        <f t="array" aca="1" ref="R277" ca="1">IF(CELL("format",Q277)="D1",TEXT(Q277,"dd/mm/yyyy"),Q277)</f>
        <v>43124</v>
      </c>
      <c r="S277" s="6" t="s">
        <v>377</v>
      </c>
    </row>
    <row r="278" spans="1:19" x14ac:dyDescent="0.3">
      <c r="A278" s="6">
        <v>18</v>
      </c>
      <c r="B278" s="6">
        <v>5</v>
      </c>
      <c r="C278" s="6">
        <f>(Innings_by_innings_list[[#This Row],[Overs]]*6)+Innings_by_innings_list[[#This Row],[Balls]]</f>
        <v>113</v>
      </c>
      <c r="D278" s="6" t="s">
        <v>10</v>
      </c>
      <c r="E278" s="6" t="s">
        <v>177</v>
      </c>
      <c r="F278" s="6">
        <f>INT(Innings_by_innings_list[[#This Row],[Runs]])</f>
        <v>54</v>
      </c>
      <c r="G278" s="6" t="s">
        <v>26</v>
      </c>
      <c r="H278" s="6">
        <f>INT(Innings_by_innings_list[[#This Row],[Wkts]])</f>
        <v>5</v>
      </c>
      <c r="I278" s="6" t="s">
        <v>533</v>
      </c>
      <c r="J278" s="6">
        <f>_xlfn.NUMBERVALUE(Innings_by_innings_list[[#This Row],[Econ]],".")</f>
        <v>2.86</v>
      </c>
      <c r="K278" s="6" t="s">
        <v>10</v>
      </c>
      <c r="L278" s="4">
        <v>2</v>
      </c>
      <c r="M278" s="6" t="s">
        <v>599</v>
      </c>
      <c r="N278" s="6" t="s">
        <v>57</v>
      </c>
      <c r="O278" s="6" t="s">
        <v>281</v>
      </c>
      <c r="P278" s="6" t="str">
        <f>VLOOKUP(Innings_by_innings_list[[#This Row],[Ground]],'Home Away List'!$A$2:$B$50,2,FALSE)</f>
        <v>Away</v>
      </c>
      <c r="Q278" s="7">
        <v>43124</v>
      </c>
      <c r="R278" s="8" cm="1">
        <f t="array" aca="1" ref="R278" ca="1">IF(CELL("format",Q278)="D1",TEXT(Q278,"dd/mm/yyyy"),Q278)</f>
        <v>43124</v>
      </c>
      <c r="S278" s="6" t="s">
        <v>377</v>
      </c>
    </row>
    <row r="279" spans="1:19" x14ac:dyDescent="0.3">
      <c r="A279" s="6">
        <v>21</v>
      </c>
      <c r="B279" s="6">
        <v>0</v>
      </c>
      <c r="C279" s="6">
        <f>(Innings_by_innings_list[[#This Row],[Overs]]*6)+Innings_by_innings_list[[#This Row],[Balls]]</f>
        <v>126</v>
      </c>
      <c r="D279" s="6" t="s">
        <v>23</v>
      </c>
      <c r="E279" s="6" t="s">
        <v>117</v>
      </c>
      <c r="F279" s="6">
        <f>INT(Innings_by_innings_list[[#This Row],[Runs]])</f>
        <v>57</v>
      </c>
      <c r="G279" s="6" t="s">
        <v>10</v>
      </c>
      <c r="H279" s="6">
        <f>INT(Innings_by_innings_list[[#This Row],[Wkts]])</f>
        <v>2</v>
      </c>
      <c r="I279" s="6" t="s">
        <v>14</v>
      </c>
      <c r="J279" s="6">
        <f>_xlfn.NUMBERVALUE(Innings_by_innings_list[[#This Row],[Econ]],".")</f>
        <v>2.71</v>
      </c>
      <c r="K279" s="6" t="s">
        <v>23</v>
      </c>
      <c r="L279" s="4">
        <v>4</v>
      </c>
      <c r="M279" s="6" t="s">
        <v>599</v>
      </c>
      <c r="N279" s="6" t="s">
        <v>57</v>
      </c>
      <c r="O279" s="6" t="s">
        <v>281</v>
      </c>
      <c r="P279" s="6" t="str">
        <f>VLOOKUP(Innings_by_innings_list[[#This Row],[Ground]],'Home Away List'!$A$2:$B$50,2,FALSE)</f>
        <v>Away</v>
      </c>
      <c r="Q279" s="7">
        <v>43124</v>
      </c>
      <c r="R279" s="8" cm="1">
        <f t="array" aca="1" ref="R279" ca="1">IF(CELL("format",Q279)="D1",TEXT(Q279,"dd/mm/yyyy"),Q279)</f>
        <v>43124</v>
      </c>
      <c r="S279" s="6" t="s">
        <v>377</v>
      </c>
    </row>
    <row r="280" spans="1:19" x14ac:dyDescent="0.3">
      <c r="A280" s="6">
        <v>5</v>
      </c>
      <c r="B280" s="6">
        <v>0</v>
      </c>
      <c r="C280" s="6">
        <f>(Innings_by_innings_list[[#This Row],[Overs]]*6)+Innings_by_innings_list[[#This Row],[Balls]]</f>
        <v>30</v>
      </c>
      <c r="D280" s="6" t="s">
        <v>21</v>
      </c>
      <c r="E280" s="6" t="s">
        <v>168</v>
      </c>
      <c r="F280" s="6">
        <f>INT(Innings_by_innings_list[[#This Row],[Runs]])</f>
        <v>28</v>
      </c>
      <c r="G280" s="6" t="s">
        <v>10</v>
      </c>
      <c r="H280" s="6">
        <f>INT(Innings_by_innings_list[[#This Row],[Wkts]])</f>
        <v>2</v>
      </c>
      <c r="I280" s="6" t="s">
        <v>380</v>
      </c>
      <c r="J280" s="6">
        <f>_xlfn.NUMBERVALUE(Innings_by_innings_list[[#This Row],[Econ]],".")</f>
        <v>5.6</v>
      </c>
      <c r="K280" s="6" t="s">
        <v>10</v>
      </c>
      <c r="L280" s="4">
        <v>2</v>
      </c>
      <c r="M280" s="6" t="s">
        <v>601</v>
      </c>
      <c r="N280" s="6" t="s">
        <v>381</v>
      </c>
      <c r="O280" s="6" t="s">
        <v>29</v>
      </c>
      <c r="P280" s="6" t="str">
        <f>VLOOKUP(Innings_by_innings_list[[#This Row],[Ground]],'Home Away List'!$A$2:$B$50,2,FALSE)</f>
        <v>Home</v>
      </c>
      <c r="Q280" s="7">
        <v>43265</v>
      </c>
      <c r="R280" s="8" cm="1">
        <f t="array" aca="1" ref="R280" ca="1">IF(CELL("format",Q280)="D1",TEXT(Q280,"dd/mm/yyyy"),Q280)</f>
        <v>43265</v>
      </c>
      <c r="S280" s="6" t="s">
        <v>382</v>
      </c>
    </row>
    <row r="281" spans="1:19" x14ac:dyDescent="0.3">
      <c r="A281" s="6">
        <v>7</v>
      </c>
      <c r="B281" s="6">
        <v>0</v>
      </c>
      <c r="C281" s="6">
        <f>(Innings_by_innings_list[[#This Row],[Overs]]*6)+Innings_by_innings_list[[#This Row],[Balls]]</f>
        <v>42</v>
      </c>
      <c r="D281" s="6" t="s">
        <v>10</v>
      </c>
      <c r="E281" s="6" t="s">
        <v>357</v>
      </c>
      <c r="F281" s="6">
        <f>INT(Innings_by_innings_list[[#This Row],[Runs]])</f>
        <v>17</v>
      </c>
      <c r="G281" s="6" t="s">
        <v>10</v>
      </c>
      <c r="H281" s="6">
        <f>INT(Innings_by_innings_list[[#This Row],[Wkts]])</f>
        <v>2</v>
      </c>
      <c r="I281" s="6" t="s">
        <v>383</v>
      </c>
      <c r="J281" s="6">
        <f>_xlfn.NUMBERVALUE(Innings_by_innings_list[[#This Row],[Econ]],".")</f>
        <v>2.42</v>
      </c>
      <c r="K281" s="6" t="s">
        <v>12</v>
      </c>
      <c r="L281" s="4">
        <v>3</v>
      </c>
      <c r="M281" s="6" t="s">
        <v>601</v>
      </c>
      <c r="N281" s="6" t="s">
        <v>381</v>
      </c>
      <c r="O281" s="6" t="s">
        <v>29</v>
      </c>
      <c r="P281" s="6" t="str">
        <f>VLOOKUP(Innings_by_innings_list[[#This Row],[Ground]],'Home Away List'!$A$2:$B$50,2,FALSE)</f>
        <v>Home</v>
      </c>
      <c r="Q281" s="7">
        <v>43265</v>
      </c>
      <c r="R281" s="8" cm="1">
        <f t="array" aca="1" ref="R281" ca="1">IF(CELL("format",Q281)="D1",TEXT(Q281,"dd/mm/yyyy"),Q281)</f>
        <v>43265</v>
      </c>
      <c r="S281" s="6" t="s">
        <v>382</v>
      </c>
    </row>
    <row r="282" spans="1:19" x14ac:dyDescent="0.3">
      <c r="A282" s="6">
        <v>6</v>
      </c>
      <c r="B282" s="6"/>
      <c r="C282" s="6">
        <f>(Innings_by_innings_list[[#This Row],[Overs]]*6)+Innings_by_innings_list[[#This Row],[Balls]]</f>
        <v>36</v>
      </c>
      <c r="D282" s="6">
        <v>1</v>
      </c>
      <c r="E282" s="6">
        <v>18</v>
      </c>
      <c r="F282" s="6">
        <f>INT(Innings_by_innings_list[[#This Row],[Runs]])</f>
        <v>18</v>
      </c>
      <c r="G282" s="6">
        <v>1</v>
      </c>
      <c r="H282" s="6">
        <f>INT(Innings_by_innings_list[[#This Row],[Wkts]])</f>
        <v>1</v>
      </c>
      <c r="I282" s="6">
        <v>3</v>
      </c>
      <c r="J282" s="6">
        <f>_xlfn.NUMBERVALUE(Innings_by_innings_list[[#This Row],[Econ]],".")</f>
        <v>3</v>
      </c>
      <c r="K282" s="6">
        <v>1</v>
      </c>
      <c r="L282" s="4">
        <v>2</v>
      </c>
      <c r="M282" s="6" t="s">
        <v>598</v>
      </c>
      <c r="N282" s="6" t="s">
        <v>381</v>
      </c>
      <c r="O282" s="6" t="s">
        <v>29</v>
      </c>
      <c r="P282" s="6" t="str">
        <f>VLOOKUP(Innings_by_innings_list[[#This Row],[Ground]],'Home Away List'!$A$2:$B$50,2,FALSE)</f>
        <v>Home</v>
      </c>
      <c r="Q282" s="7">
        <v>43265</v>
      </c>
      <c r="R282" s="8" cm="1">
        <f t="array" aca="1" ref="R282" ca="1">IF(CELL("format",Q282)="D1",TEXT(Q282,"dd/mm/yyyy"),Q282)</f>
        <v>43265</v>
      </c>
      <c r="S282" s="6" t="s">
        <v>382</v>
      </c>
    </row>
    <row r="283" spans="1:19" x14ac:dyDescent="0.3">
      <c r="A283" s="6">
        <v>7</v>
      </c>
      <c r="B283" s="6"/>
      <c r="C283" s="6">
        <f>(Innings_by_innings_list[[#This Row],[Overs]]*6)+Innings_by_innings_list[[#This Row],[Balls]]</f>
        <v>42</v>
      </c>
      <c r="D283" s="6">
        <v>1</v>
      </c>
      <c r="E283" s="6">
        <v>26</v>
      </c>
      <c r="F283" s="6">
        <f>INT(Innings_by_innings_list[[#This Row],[Runs]])</f>
        <v>26</v>
      </c>
      <c r="G283" s="6">
        <v>3</v>
      </c>
      <c r="H283" s="6">
        <f>INT(Innings_by_innings_list[[#This Row],[Wkts]])</f>
        <v>3</v>
      </c>
      <c r="I283" s="6">
        <v>3.71</v>
      </c>
      <c r="J283" s="6">
        <f>_xlfn.NUMBERVALUE(Innings_by_innings_list[[#This Row],[Econ]],".")</f>
        <v>3.71</v>
      </c>
      <c r="K283" s="6">
        <v>2</v>
      </c>
      <c r="L283" s="4">
        <v>3</v>
      </c>
      <c r="M283" s="6" t="s">
        <v>598</v>
      </c>
      <c r="N283" s="6" t="s">
        <v>381</v>
      </c>
      <c r="O283" s="6" t="s">
        <v>29</v>
      </c>
      <c r="P283" s="6" t="str">
        <f>VLOOKUP(Innings_by_innings_list[[#This Row],[Ground]],'Home Away List'!$A$2:$B$50,2,FALSE)</f>
        <v>Home</v>
      </c>
      <c r="Q283" s="7">
        <v>43265</v>
      </c>
      <c r="R283" s="8" cm="1">
        <f t="array" aca="1" ref="R283" ca="1">IF(CELL("format",Q283)="D1",TEXT(Q283,"dd/mm/yyyy"),Q283)</f>
        <v>43265</v>
      </c>
      <c r="S283" s="6" t="s">
        <v>382</v>
      </c>
    </row>
    <row r="284" spans="1:19" x14ac:dyDescent="0.3">
      <c r="A284" s="6">
        <v>17</v>
      </c>
      <c r="B284" s="6">
        <v>0</v>
      </c>
      <c r="C284" s="6">
        <f>(Innings_by_innings_list[[#This Row],[Overs]]*6)+Innings_by_innings_list[[#This Row],[Balls]]</f>
        <v>102</v>
      </c>
      <c r="D284" s="6" t="s">
        <v>12</v>
      </c>
      <c r="E284" s="6" t="s">
        <v>373</v>
      </c>
      <c r="F284" s="6">
        <f>INT(Innings_by_innings_list[[#This Row],[Runs]])</f>
        <v>46</v>
      </c>
      <c r="G284" s="6" t="s">
        <v>12</v>
      </c>
      <c r="H284" s="6">
        <f>INT(Innings_by_innings_list[[#This Row],[Wkts]])</f>
        <v>1</v>
      </c>
      <c r="I284" s="6" t="s">
        <v>292</v>
      </c>
      <c r="J284" s="6">
        <f>_xlfn.NUMBERVALUE(Innings_by_innings_list[[#This Row],[Econ]],".")</f>
        <v>2.7</v>
      </c>
      <c r="K284" s="6" t="s">
        <v>10</v>
      </c>
      <c r="L284" s="4">
        <v>1</v>
      </c>
      <c r="M284" s="6" t="s">
        <v>601</v>
      </c>
      <c r="N284" s="6" t="s">
        <v>114</v>
      </c>
      <c r="O284" s="6" t="s">
        <v>224</v>
      </c>
      <c r="P284" s="6" t="str">
        <f>VLOOKUP(Innings_by_innings_list[[#This Row],[Ground]],'Home Away List'!$A$2:$B$50,2,FALSE)</f>
        <v>Away</v>
      </c>
      <c r="Q284" s="7">
        <v>43313</v>
      </c>
      <c r="R284" s="8" cm="1">
        <f t="array" aca="1" ref="R284" ca="1">IF(CELL("format",Q284)="D1",TEXT(Q284,"dd/mm/yyyy"),Q284)</f>
        <v>43313</v>
      </c>
      <c r="S284" s="6" t="s">
        <v>384</v>
      </c>
    </row>
    <row r="285" spans="1:19" x14ac:dyDescent="0.3">
      <c r="A285" s="6">
        <v>13</v>
      </c>
      <c r="B285" s="6">
        <v>0</v>
      </c>
      <c r="C285" s="6">
        <f>(Innings_by_innings_list[[#This Row],[Overs]]*6)+Innings_by_innings_list[[#This Row],[Balls]]</f>
        <v>78</v>
      </c>
      <c r="D285" s="6" t="s">
        <v>21</v>
      </c>
      <c r="E285" s="6" t="s">
        <v>293</v>
      </c>
      <c r="F285" s="6">
        <f>INT(Innings_by_innings_list[[#This Row],[Runs]])</f>
        <v>51</v>
      </c>
      <c r="G285" s="6" t="s">
        <v>26</v>
      </c>
      <c r="H285" s="6">
        <f>INT(Innings_by_innings_list[[#This Row],[Wkts]])</f>
        <v>5</v>
      </c>
      <c r="I285" s="6" t="s">
        <v>385</v>
      </c>
      <c r="J285" s="6">
        <f>_xlfn.NUMBERVALUE(Innings_by_innings_list[[#This Row],[Econ]],".")</f>
        <v>3.92</v>
      </c>
      <c r="K285" s="6" t="s">
        <v>23</v>
      </c>
      <c r="L285" s="4">
        <v>3</v>
      </c>
      <c r="M285" s="6" t="s">
        <v>601</v>
      </c>
      <c r="N285" s="6" t="s">
        <v>114</v>
      </c>
      <c r="O285" s="6" t="s">
        <v>224</v>
      </c>
      <c r="P285" s="6" t="str">
        <f>VLOOKUP(Innings_by_innings_list[[#This Row],[Ground]],'Home Away List'!$A$2:$B$50,2,FALSE)</f>
        <v>Away</v>
      </c>
      <c r="Q285" s="7">
        <v>43313</v>
      </c>
      <c r="R285" s="8" cm="1">
        <f t="array" aca="1" ref="R285" ca="1">IF(CELL("format",Q285)="D1",TEXT(Q285,"dd/mm/yyyy"),Q285)</f>
        <v>43313</v>
      </c>
      <c r="S285" s="6" t="s">
        <v>384</v>
      </c>
    </row>
    <row r="286" spans="1:19" x14ac:dyDescent="0.3">
      <c r="A286" s="6">
        <v>19</v>
      </c>
      <c r="B286" s="6">
        <v>4</v>
      </c>
      <c r="C286" s="6">
        <f>(Innings_by_innings_list[[#This Row],[Overs]]*6)+Innings_by_innings_list[[#This Row],[Balls]]</f>
        <v>118</v>
      </c>
      <c r="D286" s="6" t="s">
        <v>10</v>
      </c>
      <c r="E286" s="6" t="s">
        <v>104</v>
      </c>
      <c r="F286" s="6">
        <f>INT(Innings_by_innings_list[[#This Row],[Runs]])</f>
        <v>64</v>
      </c>
      <c r="G286" s="6" t="s">
        <v>23</v>
      </c>
      <c r="H286" s="6">
        <f>INT(Innings_by_innings_list[[#This Row],[Wkts]])</f>
        <v>3</v>
      </c>
      <c r="I286" s="6" t="s">
        <v>318</v>
      </c>
      <c r="J286" s="6">
        <f>_xlfn.NUMBERVALUE(Innings_by_innings_list[[#This Row],[Econ]],".")</f>
        <v>3.25</v>
      </c>
      <c r="K286" s="6" t="s">
        <v>15</v>
      </c>
      <c r="L286" s="4">
        <v>1</v>
      </c>
      <c r="M286" s="6" t="s">
        <v>600</v>
      </c>
      <c r="N286" s="6" t="s">
        <v>114</v>
      </c>
      <c r="O286" s="6" t="s">
        <v>224</v>
      </c>
      <c r="P286" s="6" t="str">
        <f>VLOOKUP(Innings_by_innings_list[[#This Row],[Ground]],'Home Away List'!$A$2:$B$50,2,FALSE)</f>
        <v>Away</v>
      </c>
      <c r="Q286" s="7">
        <v>43313</v>
      </c>
      <c r="R286" s="8" cm="1">
        <f t="array" aca="1" ref="R286" ca="1">IF(CELL("format",Q286)="D1",TEXT(Q286,"dd/mm/yyyy"),Q286)</f>
        <v>43313</v>
      </c>
      <c r="S286" s="6" t="s">
        <v>384</v>
      </c>
    </row>
    <row r="287" spans="1:19" x14ac:dyDescent="0.3">
      <c r="A287" s="6">
        <v>12</v>
      </c>
      <c r="B287" s="6">
        <v>0</v>
      </c>
      <c r="C287" s="6">
        <f>(Innings_by_innings_list[[#This Row],[Overs]]*6)+Innings_by_innings_list[[#This Row],[Balls]]</f>
        <v>72</v>
      </c>
      <c r="D287" s="6" t="s">
        <v>10</v>
      </c>
      <c r="E287" s="6" t="s">
        <v>315</v>
      </c>
      <c r="F287" s="6">
        <f>INT(Innings_by_innings_list[[#This Row],[Runs]])</f>
        <v>38</v>
      </c>
      <c r="G287" s="6" t="s">
        <v>21</v>
      </c>
      <c r="H287" s="6">
        <f>INT(Innings_by_innings_list[[#This Row],[Wkts]])</f>
        <v>0</v>
      </c>
      <c r="I287" s="6" t="s">
        <v>280</v>
      </c>
      <c r="J287" s="6">
        <f>_xlfn.NUMBERVALUE(Innings_by_innings_list[[#This Row],[Econ]],".")</f>
        <v>3.16</v>
      </c>
      <c r="K287" s="6" t="s">
        <v>12</v>
      </c>
      <c r="L287" s="4">
        <v>3</v>
      </c>
      <c r="M287" s="6" t="s">
        <v>600</v>
      </c>
      <c r="N287" s="6" t="s">
        <v>114</v>
      </c>
      <c r="O287" s="6" t="s">
        <v>224</v>
      </c>
      <c r="P287" s="6" t="str">
        <f>VLOOKUP(Innings_by_innings_list[[#This Row],[Ground]],'Home Away List'!$A$2:$B$50,2,FALSE)</f>
        <v>Away</v>
      </c>
      <c r="Q287" s="7">
        <v>43313</v>
      </c>
      <c r="R287" s="8" cm="1">
        <f t="array" aca="1" ref="R287" ca="1">IF(CELL("format",Q287)="D1",TEXT(Q287,"dd/mm/yyyy"),Q287)</f>
        <v>43313</v>
      </c>
      <c r="S287" s="6" t="s">
        <v>384</v>
      </c>
    </row>
    <row r="288" spans="1:19" x14ac:dyDescent="0.3">
      <c r="A288" s="6">
        <v>17</v>
      </c>
      <c r="B288" s="6"/>
      <c r="C288" s="6">
        <f>(Innings_by_innings_list[[#This Row],[Overs]]*6)+Innings_by_innings_list[[#This Row],[Balls]]</f>
        <v>102</v>
      </c>
      <c r="D288" s="6">
        <v>2</v>
      </c>
      <c r="E288" s="6">
        <v>56</v>
      </c>
      <c r="F288" s="6">
        <f>INT(Innings_by_innings_list[[#This Row],[Runs]])</f>
        <v>56</v>
      </c>
      <c r="G288" s="6">
        <v>1</v>
      </c>
      <c r="H288" s="6">
        <f>INT(Innings_by_innings_list[[#This Row],[Wkts]])</f>
        <v>1</v>
      </c>
      <c r="I288" s="6">
        <v>3.29</v>
      </c>
      <c r="J288" s="6">
        <f>_xlfn.NUMBERVALUE(Innings_by_innings_list[[#This Row],[Econ]],".")</f>
        <v>3.29</v>
      </c>
      <c r="K288" s="6">
        <v>1</v>
      </c>
      <c r="L288" s="4">
        <v>1</v>
      </c>
      <c r="M288" s="6" t="s">
        <v>598</v>
      </c>
      <c r="N288" s="6" t="s">
        <v>114</v>
      </c>
      <c r="O288" s="6" t="s">
        <v>224</v>
      </c>
      <c r="P288" s="6" t="str">
        <f>VLOOKUP(Innings_by_innings_list[[#This Row],[Ground]],'Home Away List'!$A$2:$B$50,2,FALSE)</f>
        <v>Away</v>
      </c>
      <c r="Q288" s="7">
        <v>43313</v>
      </c>
      <c r="R288" s="8" cm="1">
        <f t="array" aca="1" ref="R288" ca="1">IF(CELL("format",Q288)="D1",TEXT(Q288,"dd/mm/yyyy"),Q288)</f>
        <v>43313</v>
      </c>
      <c r="S288" s="6" t="s">
        <v>384</v>
      </c>
    </row>
    <row r="289" spans="1:19" x14ac:dyDescent="0.3">
      <c r="A289" s="6">
        <v>7</v>
      </c>
      <c r="B289" s="6"/>
      <c r="C289" s="6">
        <f>(Innings_by_innings_list[[#This Row],[Overs]]*6)+Innings_by_innings_list[[#This Row],[Balls]]</f>
        <v>42</v>
      </c>
      <c r="D289" s="6">
        <v>1</v>
      </c>
      <c r="E289" s="6">
        <v>20</v>
      </c>
      <c r="F289" s="6">
        <f>INT(Innings_by_innings_list[[#This Row],[Runs]])</f>
        <v>20</v>
      </c>
      <c r="G289" s="6">
        <v>2</v>
      </c>
      <c r="H289" s="6">
        <f>INT(Innings_by_innings_list[[#This Row],[Wkts]])</f>
        <v>2</v>
      </c>
      <c r="I289" s="6">
        <v>2.85</v>
      </c>
      <c r="J289" s="6">
        <f>_xlfn.NUMBERVALUE(Innings_by_innings_list[[#This Row],[Econ]],".")</f>
        <v>2.85</v>
      </c>
      <c r="K289" s="6">
        <v>4</v>
      </c>
      <c r="L289" s="4">
        <v>3</v>
      </c>
      <c r="M289" s="6" t="s">
        <v>598</v>
      </c>
      <c r="N289" s="6" t="s">
        <v>114</v>
      </c>
      <c r="O289" s="6" t="s">
        <v>224</v>
      </c>
      <c r="P289" s="6" t="str">
        <f>VLOOKUP(Innings_by_innings_list[[#This Row],[Ground]],'Home Away List'!$A$2:$B$50,2,FALSE)</f>
        <v>Away</v>
      </c>
      <c r="Q289" s="7">
        <v>43313</v>
      </c>
      <c r="R289" s="8" cm="1">
        <f t="array" aca="1" ref="R289" ca="1">IF(CELL("format",Q289)="D1",TEXT(Q289,"dd/mm/yyyy"),Q289)</f>
        <v>43313</v>
      </c>
      <c r="S289" s="6" t="s">
        <v>384</v>
      </c>
    </row>
    <row r="290" spans="1:19" x14ac:dyDescent="0.3">
      <c r="A290" s="6">
        <v>22</v>
      </c>
      <c r="B290" s="6">
        <v>0</v>
      </c>
      <c r="C290" s="6">
        <f>(Innings_by_innings_list[[#This Row],[Overs]]*6)+Innings_by_innings_list[[#This Row],[Balls]]</f>
        <v>132</v>
      </c>
      <c r="D290" s="6" t="s">
        <v>15</v>
      </c>
      <c r="E290" s="6" t="s">
        <v>386</v>
      </c>
      <c r="F290" s="6">
        <f>INT(Innings_by_innings_list[[#This Row],[Runs]])</f>
        <v>101</v>
      </c>
      <c r="G290" s="6" t="s">
        <v>12</v>
      </c>
      <c r="H290" s="6">
        <f>INT(Innings_by_innings_list[[#This Row],[Wkts]])</f>
        <v>1</v>
      </c>
      <c r="I290" s="6" t="s">
        <v>387</v>
      </c>
      <c r="J290" s="6">
        <f>_xlfn.NUMBERVALUE(Innings_by_innings_list[[#This Row],[Econ]],".")</f>
        <v>4.59</v>
      </c>
      <c r="K290" s="6" t="s">
        <v>12</v>
      </c>
      <c r="L290" s="4">
        <v>2</v>
      </c>
      <c r="M290" s="6" t="s">
        <v>601</v>
      </c>
      <c r="N290" s="6" t="s">
        <v>114</v>
      </c>
      <c r="O290" s="6" t="s">
        <v>214</v>
      </c>
      <c r="P290" s="6" t="str">
        <f>VLOOKUP(Innings_by_innings_list[[#This Row],[Ground]],'Home Away List'!$A$2:$B$50,2,FALSE)</f>
        <v>Away</v>
      </c>
      <c r="Q290" s="7">
        <v>43321</v>
      </c>
      <c r="R290" s="8" cm="1">
        <f t="array" aca="1" ref="R290" ca="1">IF(CELL("format",Q290)="D1",TEXT(Q290,"dd/mm/yyyy"),Q290)</f>
        <v>43321</v>
      </c>
      <c r="S290" s="6" t="s">
        <v>388</v>
      </c>
    </row>
    <row r="291" spans="1:19" x14ac:dyDescent="0.3">
      <c r="A291" s="6">
        <v>23</v>
      </c>
      <c r="B291" s="6">
        <v>0</v>
      </c>
      <c r="C291" s="6">
        <f>(Innings_by_innings_list[[#This Row],[Overs]]*6)+Innings_by_innings_list[[#This Row],[Balls]]</f>
        <v>138</v>
      </c>
      <c r="D291" s="6" t="s">
        <v>15</v>
      </c>
      <c r="E291" s="6" t="s">
        <v>305</v>
      </c>
      <c r="F291" s="6">
        <f>INT(Innings_by_innings_list[[#This Row],[Runs]])</f>
        <v>96</v>
      </c>
      <c r="G291" s="6" t="s">
        <v>23</v>
      </c>
      <c r="H291" s="6">
        <f>INT(Innings_by_innings_list[[#This Row],[Wkts]])</f>
        <v>3</v>
      </c>
      <c r="I291" s="6" t="s">
        <v>438</v>
      </c>
      <c r="J291" s="6">
        <f>_xlfn.NUMBERVALUE(Innings_by_innings_list[[#This Row],[Econ]],".")</f>
        <v>4.17</v>
      </c>
      <c r="K291" s="6" t="s">
        <v>10</v>
      </c>
      <c r="L291" s="4">
        <v>2</v>
      </c>
      <c r="M291" s="6" t="s">
        <v>600</v>
      </c>
      <c r="N291" s="6" t="s">
        <v>114</v>
      </c>
      <c r="O291" s="6" t="s">
        <v>214</v>
      </c>
      <c r="P291" s="6" t="str">
        <f>VLOOKUP(Innings_by_innings_list[[#This Row],[Ground]],'Home Away List'!$A$2:$B$50,2,FALSE)</f>
        <v>Away</v>
      </c>
      <c r="Q291" s="7">
        <v>43321</v>
      </c>
      <c r="R291" s="8" cm="1">
        <f t="array" aca="1" ref="R291" ca="1">IF(CELL("format",Q291)="D1",TEXT(Q291,"dd/mm/yyyy"),Q291)</f>
        <v>43321</v>
      </c>
      <c r="S291" s="6" t="s">
        <v>388</v>
      </c>
    </row>
    <row r="292" spans="1:19" x14ac:dyDescent="0.3">
      <c r="A292" s="6">
        <v>9</v>
      </c>
      <c r="B292" s="6">
        <v>0</v>
      </c>
      <c r="C292" s="6">
        <f>(Innings_by_innings_list[[#This Row],[Overs]]*6)+Innings_by_innings_list[[#This Row],[Balls]]</f>
        <v>54</v>
      </c>
      <c r="D292" s="6" t="s">
        <v>10</v>
      </c>
      <c r="E292" s="6" t="s">
        <v>112</v>
      </c>
      <c r="F292" s="6">
        <f>INT(Innings_by_innings_list[[#This Row],[Runs]])</f>
        <v>32</v>
      </c>
      <c r="G292" s="6" t="s">
        <v>10</v>
      </c>
      <c r="H292" s="6">
        <f>INT(Innings_by_innings_list[[#This Row],[Wkts]])</f>
        <v>2</v>
      </c>
      <c r="I292" s="6" t="s">
        <v>27</v>
      </c>
      <c r="J292" s="6">
        <f>_xlfn.NUMBERVALUE(Innings_by_innings_list[[#This Row],[Econ]],".")</f>
        <v>3.55</v>
      </c>
      <c r="K292" s="6" t="s">
        <v>15</v>
      </c>
      <c r="L292" s="4">
        <v>2</v>
      </c>
      <c r="M292" s="6" t="s">
        <v>601</v>
      </c>
      <c r="N292" s="6" t="s">
        <v>114</v>
      </c>
      <c r="O292" s="6" t="s">
        <v>218</v>
      </c>
      <c r="P292" s="6" t="str">
        <f>VLOOKUP(Innings_by_innings_list[[#This Row],[Ground]],'Home Away List'!$A$2:$B$50,2,FALSE)</f>
        <v>Away</v>
      </c>
      <c r="Q292" s="7">
        <v>43330</v>
      </c>
      <c r="R292" s="8" cm="1">
        <f t="array" aca="1" ref="R292" ca="1">IF(CELL("format",Q292)="D1",TEXT(Q292,"dd/mm/yyyy"),Q292)</f>
        <v>43330</v>
      </c>
      <c r="S292" s="6" t="s">
        <v>389</v>
      </c>
    </row>
    <row r="293" spans="1:19" x14ac:dyDescent="0.3">
      <c r="A293" s="6">
        <v>20</v>
      </c>
      <c r="B293" s="6">
        <v>0</v>
      </c>
      <c r="C293" s="6">
        <f>(Innings_by_innings_list[[#This Row],[Overs]]*6)+Innings_by_innings_list[[#This Row],[Balls]]</f>
        <v>120</v>
      </c>
      <c r="D293" s="6" t="s">
        <v>15</v>
      </c>
      <c r="E293" s="6" t="s">
        <v>365</v>
      </c>
      <c r="F293" s="6">
        <f>INT(Innings_by_innings_list[[#This Row],[Runs]])</f>
        <v>70</v>
      </c>
      <c r="G293" s="6" t="s">
        <v>10</v>
      </c>
      <c r="H293" s="6">
        <f>INT(Innings_by_innings_list[[#This Row],[Wkts]])</f>
        <v>2</v>
      </c>
      <c r="I293" s="6" t="s">
        <v>233</v>
      </c>
      <c r="J293" s="6">
        <f>_xlfn.NUMBERVALUE(Innings_by_innings_list[[#This Row],[Econ]],".")</f>
        <v>3.5</v>
      </c>
      <c r="K293" s="6" t="s">
        <v>10</v>
      </c>
      <c r="L293" s="4">
        <v>4</v>
      </c>
      <c r="M293" s="6" t="s">
        <v>601</v>
      </c>
      <c r="N293" s="6" t="s">
        <v>114</v>
      </c>
      <c r="O293" s="6" t="s">
        <v>218</v>
      </c>
      <c r="P293" s="6" t="str">
        <f>VLOOKUP(Innings_by_innings_list[[#This Row],[Ground]],'Home Away List'!$A$2:$B$50,2,FALSE)</f>
        <v>Away</v>
      </c>
      <c r="Q293" s="7">
        <v>43330</v>
      </c>
      <c r="R293" s="8" cm="1">
        <f t="array" aca="1" ref="R293" ca="1">IF(CELL("format",Q293)="D1",TEXT(Q293,"dd/mm/yyyy"),Q293)</f>
        <v>43330</v>
      </c>
      <c r="S293" s="6" t="s">
        <v>389</v>
      </c>
    </row>
    <row r="294" spans="1:19" x14ac:dyDescent="0.3">
      <c r="A294" s="6">
        <v>10</v>
      </c>
      <c r="B294" s="6">
        <v>0</v>
      </c>
      <c r="C294" s="6">
        <f>(Innings_by_innings_list[[#This Row],[Overs]]*6)+Innings_by_innings_list[[#This Row],[Balls]]</f>
        <v>60</v>
      </c>
      <c r="D294" s="6" t="s">
        <v>10</v>
      </c>
      <c r="E294" s="6" t="s">
        <v>349</v>
      </c>
      <c r="F294" s="6">
        <f>INT(Innings_by_innings_list[[#This Row],[Runs]])</f>
        <v>56</v>
      </c>
      <c r="G294" s="6" t="s">
        <v>12</v>
      </c>
      <c r="H294" s="6">
        <f>INT(Innings_by_innings_list[[#This Row],[Wkts]])</f>
        <v>1</v>
      </c>
      <c r="I294" s="6" t="s">
        <v>380</v>
      </c>
      <c r="J294" s="6">
        <f>_xlfn.NUMBERVALUE(Innings_by_innings_list[[#This Row],[Econ]],".")</f>
        <v>5.6</v>
      </c>
      <c r="K294" s="6" t="s">
        <v>12</v>
      </c>
      <c r="L294" s="4">
        <v>2</v>
      </c>
      <c r="M294" s="6" t="s">
        <v>600</v>
      </c>
      <c r="N294" s="6" t="s">
        <v>114</v>
      </c>
      <c r="O294" s="6" t="s">
        <v>218</v>
      </c>
      <c r="P294" s="6" t="str">
        <f>VLOOKUP(Innings_by_innings_list[[#This Row],[Ground]],'Home Away List'!$A$2:$B$50,2,FALSE)</f>
        <v>Away</v>
      </c>
      <c r="Q294" s="7">
        <v>43330</v>
      </c>
      <c r="R294" s="8" cm="1">
        <f t="array" aca="1" ref="R294" ca="1">IF(CELL("format",Q294)="D1",TEXT(Q294,"dd/mm/yyyy"),Q294)</f>
        <v>43330</v>
      </c>
      <c r="S294" s="6" t="s">
        <v>389</v>
      </c>
    </row>
    <row r="295" spans="1:19" x14ac:dyDescent="0.3">
      <c r="A295" s="6">
        <v>19</v>
      </c>
      <c r="B295" s="6">
        <v>0</v>
      </c>
      <c r="C295" s="6">
        <f>(Innings_by_innings_list[[#This Row],[Overs]]*6)+Innings_by_innings_list[[#This Row],[Balls]]</f>
        <v>114</v>
      </c>
      <c r="D295" s="6" t="s">
        <v>23</v>
      </c>
      <c r="E295" s="6" t="s">
        <v>258</v>
      </c>
      <c r="F295" s="6">
        <f>INT(Innings_by_innings_list[[#This Row],[Runs]])</f>
        <v>78</v>
      </c>
      <c r="G295" s="6" t="s">
        <v>12</v>
      </c>
      <c r="H295" s="6">
        <f>INT(Innings_by_innings_list[[#This Row],[Wkts]])</f>
        <v>1</v>
      </c>
      <c r="I295" s="6" t="s">
        <v>508</v>
      </c>
      <c r="J295" s="6">
        <f>_xlfn.NUMBERVALUE(Innings_by_innings_list[[#This Row],[Econ]],".")</f>
        <v>4.0999999999999996</v>
      </c>
      <c r="K295" s="6" t="s">
        <v>15</v>
      </c>
      <c r="L295" s="4">
        <v>4</v>
      </c>
      <c r="M295" s="6" t="s">
        <v>600</v>
      </c>
      <c r="N295" s="6" t="s">
        <v>114</v>
      </c>
      <c r="O295" s="6" t="s">
        <v>218</v>
      </c>
      <c r="P295" s="6" t="str">
        <f>VLOOKUP(Innings_by_innings_list[[#This Row],[Ground]],'Home Away List'!$A$2:$B$50,2,FALSE)</f>
        <v>Away</v>
      </c>
      <c r="Q295" s="7">
        <v>43330</v>
      </c>
      <c r="R295" s="8" cm="1">
        <f t="array" aca="1" ref="R295" ca="1">IF(CELL("format",Q295)="D1",TEXT(Q295,"dd/mm/yyyy"),Q295)</f>
        <v>43330</v>
      </c>
      <c r="S295" s="6" t="s">
        <v>389</v>
      </c>
    </row>
    <row r="296" spans="1:19" x14ac:dyDescent="0.3">
      <c r="A296" s="6">
        <v>12</v>
      </c>
      <c r="B296" s="6">
        <v>2</v>
      </c>
      <c r="C296" s="6">
        <f>(Innings_by_innings_list[[#This Row],[Overs]]*6)+Innings_by_innings_list[[#This Row],[Balls]]</f>
        <v>74</v>
      </c>
      <c r="D296" s="6" t="s">
        <v>10</v>
      </c>
      <c r="E296" s="6" t="s">
        <v>368</v>
      </c>
      <c r="F296" s="6">
        <f>INT(Innings_by_innings_list[[#This Row],[Runs]])</f>
        <v>37</v>
      </c>
      <c r="G296" s="6" t="s">
        <v>10</v>
      </c>
      <c r="H296" s="6">
        <f>INT(Innings_by_innings_list[[#This Row],[Wkts]])</f>
        <v>2</v>
      </c>
      <c r="I296" s="6" t="s">
        <v>217</v>
      </c>
      <c r="J296" s="6">
        <f>_xlfn.NUMBERVALUE(Innings_by_innings_list[[#This Row],[Econ]],".")</f>
        <v>3</v>
      </c>
      <c r="K296" s="6" t="s">
        <v>10</v>
      </c>
      <c r="L296" s="4">
        <v>2</v>
      </c>
      <c r="M296" s="6" t="s">
        <v>599</v>
      </c>
      <c r="N296" s="6" t="s">
        <v>114</v>
      </c>
      <c r="O296" s="6" t="s">
        <v>218</v>
      </c>
      <c r="P296" s="6" t="str">
        <f>VLOOKUP(Innings_by_innings_list[[#This Row],[Ground]],'Home Away List'!$A$2:$B$50,2,FALSE)</f>
        <v>Away</v>
      </c>
      <c r="Q296" s="7">
        <v>43330</v>
      </c>
      <c r="R296" s="8" cm="1">
        <f t="array" aca="1" ref="R296" ca="1">IF(CELL("format",Q296)="D1",TEXT(Q296,"dd/mm/yyyy"),Q296)</f>
        <v>43330</v>
      </c>
      <c r="S296" s="6" t="s">
        <v>389</v>
      </c>
    </row>
    <row r="297" spans="1:19" x14ac:dyDescent="0.3">
      <c r="A297" s="6">
        <v>29</v>
      </c>
      <c r="B297" s="6">
        <v>0</v>
      </c>
      <c r="C297" s="6">
        <f>(Innings_by_innings_list[[#This Row],[Overs]]*6)+Innings_by_innings_list[[#This Row],[Balls]]</f>
        <v>174</v>
      </c>
      <c r="D297" s="6" t="s">
        <v>75</v>
      </c>
      <c r="E297" s="6" t="s">
        <v>157</v>
      </c>
      <c r="F297" s="6">
        <f>INT(Innings_by_innings_list[[#This Row],[Runs]])</f>
        <v>85</v>
      </c>
      <c r="G297" s="6" t="s">
        <v>26</v>
      </c>
      <c r="H297" s="6">
        <f>INT(Innings_by_innings_list[[#This Row],[Wkts]])</f>
        <v>5</v>
      </c>
      <c r="I297" s="6" t="s">
        <v>502</v>
      </c>
      <c r="J297" s="6">
        <f>_xlfn.NUMBERVALUE(Innings_by_innings_list[[#This Row],[Econ]],".")</f>
        <v>2.93</v>
      </c>
      <c r="K297" s="6" t="s">
        <v>12</v>
      </c>
      <c r="L297" s="4">
        <v>4</v>
      </c>
      <c r="M297" s="6" t="s">
        <v>599</v>
      </c>
      <c r="N297" s="6" t="s">
        <v>114</v>
      </c>
      <c r="O297" s="6" t="s">
        <v>218</v>
      </c>
      <c r="P297" s="6" t="str">
        <f>VLOOKUP(Innings_by_innings_list[[#This Row],[Ground]],'Home Away List'!$A$2:$B$50,2,FALSE)</f>
        <v>Away</v>
      </c>
      <c r="Q297" s="7">
        <v>43330</v>
      </c>
      <c r="R297" s="8" cm="1">
        <f t="array" aca="1" ref="R297" ca="1">IF(CELL("format",Q297)="D1",TEXT(Q297,"dd/mm/yyyy"),Q297)</f>
        <v>43330</v>
      </c>
      <c r="S297" s="6" t="s">
        <v>389</v>
      </c>
    </row>
    <row r="298" spans="1:19" x14ac:dyDescent="0.3">
      <c r="A298" s="6">
        <v>16</v>
      </c>
      <c r="B298" s="6">
        <v>0</v>
      </c>
      <c r="C298" s="6">
        <f>(Innings_by_innings_list[[#This Row],[Overs]]*6)+Innings_by_innings_list[[#This Row],[Balls]]</f>
        <v>96</v>
      </c>
      <c r="D298" s="6" t="s">
        <v>49</v>
      </c>
      <c r="E298" s="6" t="s">
        <v>390</v>
      </c>
      <c r="F298" s="6">
        <f>INT(Innings_by_innings_list[[#This Row],[Runs]])</f>
        <v>26</v>
      </c>
      <c r="G298" s="6" t="s">
        <v>10</v>
      </c>
      <c r="H298" s="6">
        <f>INT(Innings_by_innings_list[[#This Row],[Wkts]])</f>
        <v>2</v>
      </c>
      <c r="I298" s="6" t="s">
        <v>113</v>
      </c>
      <c r="J298" s="6">
        <f>_xlfn.NUMBERVALUE(Innings_by_innings_list[[#This Row],[Econ]],".")</f>
        <v>1.62</v>
      </c>
      <c r="K298" s="6" t="s">
        <v>10</v>
      </c>
      <c r="L298" s="4">
        <v>1</v>
      </c>
      <c r="M298" s="6" t="s">
        <v>601</v>
      </c>
      <c r="N298" s="6" t="s">
        <v>114</v>
      </c>
      <c r="O298" s="6" t="s">
        <v>391</v>
      </c>
      <c r="P298" s="6" t="str">
        <f>VLOOKUP(Innings_by_innings_list[[#This Row],[Ground]],'Home Away List'!$A$2:$B$50,2,FALSE)</f>
        <v>Away</v>
      </c>
      <c r="Q298" s="7">
        <v>43342</v>
      </c>
      <c r="R298" s="8" cm="1">
        <f t="array" aca="1" ref="R298" ca="1">IF(CELL("format",Q298)="D1",TEXT(Q298,"dd/mm/yyyy"),Q298)</f>
        <v>43342</v>
      </c>
      <c r="S298" s="6" t="s">
        <v>392</v>
      </c>
    </row>
    <row r="299" spans="1:19" x14ac:dyDescent="0.3">
      <c r="A299" s="6">
        <v>15</v>
      </c>
      <c r="B299" s="6">
        <v>0</v>
      </c>
      <c r="C299" s="6">
        <f>(Innings_by_innings_list[[#This Row],[Overs]]*6)+Innings_by_innings_list[[#This Row],[Balls]]</f>
        <v>90</v>
      </c>
      <c r="D299" s="6" t="s">
        <v>15</v>
      </c>
      <c r="E299" s="6" t="s">
        <v>70</v>
      </c>
      <c r="F299" s="6">
        <f>INT(Innings_by_innings_list[[#This Row],[Runs]])</f>
        <v>36</v>
      </c>
      <c r="G299" s="6" t="s">
        <v>10</v>
      </c>
      <c r="H299" s="6">
        <f>INT(Innings_by_innings_list[[#This Row],[Wkts]])</f>
        <v>2</v>
      </c>
      <c r="I299" s="6" t="s">
        <v>271</v>
      </c>
      <c r="J299" s="6">
        <f>_xlfn.NUMBERVALUE(Innings_by_innings_list[[#This Row],[Econ]],".")</f>
        <v>2.4</v>
      </c>
      <c r="K299" s="6" t="s">
        <v>23</v>
      </c>
      <c r="L299" s="4">
        <v>3</v>
      </c>
      <c r="M299" s="6" t="s">
        <v>601</v>
      </c>
      <c r="N299" s="6" t="s">
        <v>114</v>
      </c>
      <c r="O299" s="6" t="s">
        <v>391</v>
      </c>
      <c r="P299" s="6" t="str">
        <f>VLOOKUP(Innings_by_innings_list[[#This Row],[Ground]],'Home Away List'!$A$2:$B$50,2,FALSE)</f>
        <v>Away</v>
      </c>
      <c r="Q299" s="7">
        <v>43342</v>
      </c>
      <c r="R299" s="8" cm="1">
        <f t="array" aca="1" ref="R299" ca="1">IF(CELL("format",Q299)="D1",TEXT(Q299,"dd/mm/yyyy"),Q299)</f>
        <v>43342</v>
      </c>
      <c r="S299" s="6" t="s">
        <v>392</v>
      </c>
    </row>
    <row r="300" spans="1:19" x14ac:dyDescent="0.3">
      <c r="A300" s="6">
        <v>18</v>
      </c>
      <c r="B300" s="6">
        <v>0</v>
      </c>
      <c r="C300" s="6">
        <f>(Innings_by_innings_list[[#This Row],[Overs]]*6)+Innings_by_innings_list[[#This Row],[Balls]]</f>
        <v>108</v>
      </c>
      <c r="D300" s="6" t="s">
        <v>10</v>
      </c>
      <c r="E300" s="6" t="s">
        <v>293</v>
      </c>
      <c r="F300" s="6">
        <f>INT(Innings_by_innings_list[[#This Row],[Runs]])</f>
        <v>51</v>
      </c>
      <c r="G300" s="6" t="s">
        <v>10</v>
      </c>
      <c r="H300" s="6">
        <f>INT(Innings_by_innings_list[[#This Row],[Wkts]])</f>
        <v>2</v>
      </c>
      <c r="I300" s="6" t="s">
        <v>509</v>
      </c>
      <c r="J300" s="6">
        <f>_xlfn.NUMBERVALUE(Innings_by_innings_list[[#This Row],[Econ]],".")</f>
        <v>2.83</v>
      </c>
      <c r="K300" s="6" t="s">
        <v>15</v>
      </c>
      <c r="L300" s="4">
        <v>1</v>
      </c>
      <c r="M300" s="6" t="s">
        <v>600</v>
      </c>
      <c r="N300" s="6" t="s">
        <v>114</v>
      </c>
      <c r="O300" s="6" t="s">
        <v>391</v>
      </c>
      <c r="P300" s="6" t="str">
        <f>VLOOKUP(Innings_by_innings_list[[#This Row],[Ground]],'Home Away List'!$A$2:$B$50,2,FALSE)</f>
        <v>Away</v>
      </c>
      <c r="Q300" s="7">
        <v>43342</v>
      </c>
      <c r="R300" s="8" cm="1">
        <f t="array" aca="1" ref="R300" ca="1">IF(CELL("format",Q300)="D1",TEXT(Q300,"dd/mm/yyyy"),Q300)</f>
        <v>43342</v>
      </c>
      <c r="S300" s="6" t="s">
        <v>392</v>
      </c>
    </row>
    <row r="301" spans="1:19" x14ac:dyDescent="0.3">
      <c r="A301" s="6">
        <v>16</v>
      </c>
      <c r="B301" s="6">
        <v>0</v>
      </c>
      <c r="C301" s="6">
        <f>(Innings_by_innings_list[[#This Row],[Overs]]*6)+Innings_by_innings_list[[#This Row],[Balls]]</f>
        <v>96</v>
      </c>
      <c r="D301" s="6" t="s">
        <v>21</v>
      </c>
      <c r="E301" s="6" t="s">
        <v>117</v>
      </c>
      <c r="F301" s="6">
        <f>INT(Innings_by_innings_list[[#This Row],[Runs]])</f>
        <v>57</v>
      </c>
      <c r="G301" s="6" t="s">
        <v>15</v>
      </c>
      <c r="H301" s="6">
        <f>INT(Innings_by_innings_list[[#This Row],[Wkts]])</f>
        <v>4</v>
      </c>
      <c r="I301" s="6" t="s">
        <v>441</v>
      </c>
      <c r="J301" s="6">
        <f>_xlfn.NUMBERVALUE(Innings_by_innings_list[[#This Row],[Econ]],".")</f>
        <v>3.56</v>
      </c>
      <c r="K301" s="6" t="s">
        <v>15</v>
      </c>
      <c r="L301" s="4">
        <v>3</v>
      </c>
      <c r="M301" s="6" t="s">
        <v>600</v>
      </c>
      <c r="N301" s="6" t="s">
        <v>114</v>
      </c>
      <c r="O301" s="6" t="s">
        <v>391</v>
      </c>
      <c r="P301" s="6" t="str">
        <f>VLOOKUP(Innings_by_innings_list[[#This Row],[Ground]],'Home Away List'!$A$2:$B$50,2,FALSE)</f>
        <v>Away</v>
      </c>
      <c r="Q301" s="7">
        <v>43342</v>
      </c>
      <c r="R301" s="8" cm="1">
        <f t="array" aca="1" ref="R301" ca="1">IF(CELL("format",Q301)="D1",TEXT(Q301,"dd/mm/yyyy"),Q301)</f>
        <v>43342</v>
      </c>
      <c r="S301" s="6" t="s">
        <v>392</v>
      </c>
    </row>
    <row r="302" spans="1:19" x14ac:dyDescent="0.3">
      <c r="A302" s="6">
        <v>20</v>
      </c>
      <c r="B302" s="6">
        <v>0</v>
      </c>
      <c r="C302" s="6">
        <f>(Innings_by_innings_list[[#This Row],[Overs]]*6)+Innings_by_innings_list[[#This Row],[Balls]]</f>
        <v>120</v>
      </c>
      <c r="D302" s="6" t="s">
        <v>26</v>
      </c>
      <c r="E302" s="6" t="s">
        <v>373</v>
      </c>
      <c r="F302" s="6">
        <f>INT(Innings_by_innings_list[[#This Row],[Runs]])</f>
        <v>46</v>
      </c>
      <c r="G302" s="6" t="s">
        <v>23</v>
      </c>
      <c r="H302" s="6">
        <f>INT(Innings_by_innings_list[[#This Row],[Wkts]])</f>
        <v>3</v>
      </c>
      <c r="I302" s="6" t="s">
        <v>467</v>
      </c>
      <c r="J302" s="6">
        <f>_xlfn.NUMBERVALUE(Innings_by_innings_list[[#This Row],[Econ]],".")</f>
        <v>2.2999999999999998</v>
      </c>
      <c r="K302" s="6" t="s">
        <v>12</v>
      </c>
      <c r="L302" s="4">
        <v>1</v>
      </c>
      <c r="M302" s="6" t="s">
        <v>599</v>
      </c>
      <c r="N302" s="6" t="s">
        <v>114</v>
      </c>
      <c r="O302" s="6" t="s">
        <v>391</v>
      </c>
      <c r="P302" s="6" t="str">
        <f>VLOOKUP(Innings_by_innings_list[[#This Row],[Ground]],'Home Away List'!$A$2:$B$50,2,FALSE)</f>
        <v>Away</v>
      </c>
      <c r="Q302" s="7">
        <v>43342</v>
      </c>
      <c r="R302" s="8" cm="1">
        <f t="array" aca="1" ref="R302" ca="1">IF(CELL("format",Q302)="D1",TEXT(Q302,"dd/mm/yyyy"),Q302)</f>
        <v>43342</v>
      </c>
      <c r="S302" s="6" t="s">
        <v>392</v>
      </c>
    </row>
    <row r="303" spans="1:19" x14ac:dyDescent="0.3">
      <c r="A303" s="6">
        <v>19</v>
      </c>
      <c r="B303" s="6">
        <v>0</v>
      </c>
      <c r="C303" s="6">
        <f>(Innings_by_innings_list[[#This Row],[Overs]]*6)+Innings_by_innings_list[[#This Row],[Balls]]</f>
        <v>114</v>
      </c>
      <c r="D303" s="6" t="s">
        <v>23</v>
      </c>
      <c r="E303" s="6" t="s">
        <v>293</v>
      </c>
      <c r="F303" s="6">
        <f>INT(Innings_by_innings_list[[#This Row],[Runs]])</f>
        <v>51</v>
      </c>
      <c r="G303" s="6" t="s">
        <v>12</v>
      </c>
      <c r="H303" s="6">
        <f>INT(Innings_by_innings_list[[#This Row],[Wkts]])</f>
        <v>1</v>
      </c>
      <c r="I303" s="6" t="s">
        <v>216</v>
      </c>
      <c r="J303" s="6">
        <f>_xlfn.NUMBERVALUE(Innings_by_innings_list[[#This Row],[Econ]],".")</f>
        <v>2.68</v>
      </c>
      <c r="K303" s="6" t="s">
        <v>10</v>
      </c>
      <c r="L303" s="4">
        <v>3</v>
      </c>
      <c r="M303" s="6" t="s">
        <v>599</v>
      </c>
      <c r="N303" s="6" t="s">
        <v>114</v>
      </c>
      <c r="O303" s="6" t="s">
        <v>391</v>
      </c>
      <c r="P303" s="6" t="str">
        <f>VLOOKUP(Innings_by_innings_list[[#This Row],[Ground]],'Home Away List'!$A$2:$B$50,2,FALSE)</f>
        <v>Away</v>
      </c>
      <c r="Q303" s="7">
        <v>43342</v>
      </c>
      <c r="R303" s="8" cm="1">
        <f t="array" aca="1" ref="R303" ca="1">IF(CELL("format",Q303)="D1",TEXT(Q303,"dd/mm/yyyy"),Q303)</f>
        <v>43342</v>
      </c>
      <c r="S303" s="6" t="s">
        <v>392</v>
      </c>
    </row>
    <row r="304" spans="1:19" x14ac:dyDescent="0.3">
      <c r="A304" s="6">
        <v>31</v>
      </c>
      <c r="B304" s="6">
        <v>0</v>
      </c>
      <c r="C304" s="6">
        <f>(Innings_by_innings_list[[#This Row],[Overs]]*6)+Innings_by_innings_list[[#This Row],[Balls]]</f>
        <v>186</v>
      </c>
      <c r="D304" s="6" t="s">
        <v>340</v>
      </c>
      <c r="E304" s="6" t="s">
        <v>130</v>
      </c>
      <c r="F304" s="6">
        <f>INT(Innings_by_innings_list[[#This Row],[Runs]])</f>
        <v>62</v>
      </c>
      <c r="G304" s="6" t="s">
        <v>23</v>
      </c>
      <c r="H304" s="6">
        <f>INT(Innings_by_innings_list[[#This Row],[Wkts]])</f>
        <v>3</v>
      </c>
      <c r="I304" s="6" t="s">
        <v>244</v>
      </c>
      <c r="J304" s="6">
        <f>_xlfn.NUMBERVALUE(Innings_by_innings_list[[#This Row],[Econ]],".")</f>
        <v>2</v>
      </c>
      <c r="K304" s="6" t="s">
        <v>10</v>
      </c>
      <c r="L304" s="4">
        <v>1</v>
      </c>
      <c r="M304" s="6" t="s">
        <v>601</v>
      </c>
      <c r="N304" s="6" t="s">
        <v>114</v>
      </c>
      <c r="O304" s="6" t="s">
        <v>228</v>
      </c>
      <c r="P304" s="6" t="str">
        <f>VLOOKUP(Innings_by_innings_list[[#This Row],[Ground]],'Home Away List'!$A$2:$B$50,2,FALSE)</f>
        <v>Away</v>
      </c>
      <c r="Q304" s="7">
        <v>43350</v>
      </c>
      <c r="R304" s="8" cm="1">
        <f t="array" aca="1" ref="R304" ca="1">IF(CELL("format",Q304)="D1",TEXT(Q304,"dd/mm/yyyy"),Q304)</f>
        <v>43350</v>
      </c>
      <c r="S304" s="6" t="s">
        <v>393</v>
      </c>
    </row>
    <row r="305" spans="1:19" x14ac:dyDescent="0.3">
      <c r="A305" s="6">
        <v>8</v>
      </c>
      <c r="B305" s="6">
        <v>0</v>
      </c>
      <c r="C305" s="6">
        <f>(Innings_by_innings_list[[#This Row],[Overs]]*6)+Innings_by_innings_list[[#This Row],[Balls]]</f>
        <v>48</v>
      </c>
      <c r="D305" s="6" t="s">
        <v>23</v>
      </c>
      <c r="E305" s="6" t="s">
        <v>277</v>
      </c>
      <c r="F305" s="6">
        <f>INT(Innings_by_innings_list[[#This Row],[Runs]])</f>
        <v>13</v>
      </c>
      <c r="G305" s="6" t="s">
        <v>21</v>
      </c>
      <c r="H305" s="6">
        <f>INT(Innings_by_innings_list[[#This Row],[Wkts]])</f>
        <v>0</v>
      </c>
      <c r="I305" s="6" t="s">
        <v>113</v>
      </c>
      <c r="J305" s="6">
        <f>_xlfn.NUMBERVALUE(Innings_by_innings_list[[#This Row],[Econ]],".")</f>
        <v>1.62</v>
      </c>
      <c r="K305" s="6" t="s">
        <v>10</v>
      </c>
      <c r="L305" s="4">
        <v>3</v>
      </c>
      <c r="M305" s="6" t="s">
        <v>601</v>
      </c>
      <c r="N305" s="6" t="s">
        <v>114</v>
      </c>
      <c r="O305" s="6" t="s">
        <v>228</v>
      </c>
      <c r="P305" s="6" t="str">
        <f>VLOOKUP(Innings_by_innings_list[[#This Row],[Ground]],'Home Away List'!$A$2:$B$50,2,FALSE)</f>
        <v>Away</v>
      </c>
      <c r="Q305" s="7">
        <v>43350</v>
      </c>
      <c r="R305" s="8" cm="1">
        <f t="array" aca="1" ref="R305" ca="1">IF(CELL("format",Q305)="D1",TEXT(Q305,"dd/mm/yyyy"),Q305)</f>
        <v>43350</v>
      </c>
      <c r="S305" s="6" t="s">
        <v>393</v>
      </c>
    </row>
    <row r="306" spans="1:19" x14ac:dyDescent="0.3">
      <c r="A306" s="6">
        <v>30</v>
      </c>
      <c r="B306" s="6">
        <v>0</v>
      </c>
      <c r="C306" s="6">
        <f>(Innings_by_innings_list[[#This Row],[Overs]]*6)+Innings_by_innings_list[[#This Row],[Balls]]</f>
        <v>180</v>
      </c>
      <c r="D306" s="6" t="s">
        <v>85</v>
      </c>
      <c r="E306" s="6" t="s">
        <v>174</v>
      </c>
      <c r="F306" s="6">
        <f>INT(Innings_by_innings_list[[#This Row],[Runs]])</f>
        <v>72</v>
      </c>
      <c r="G306" s="6" t="s">
        <v>21</v>
      </c>
      <c r="H306" s="6">
        <f>INT(Innings_by_innings_list[[#This Row],[Wkts]])</f>
        <v>0</v>
      </c>
      <c r="I306" s="6" t="s">
        <v>271</v>
      </c>
      <c r="J306" s="6">
        <f>_xlfn.NUMBERVALUE(Innings_by_innings_list[[#This Row],[Econ]],".")</f>
        <v>2.4</v>
      </c>
      <c r="K306" s="6" t="s">
        <v>15</v>
      </c>
      <c r="L306" s="4">
        <v>1</v>
      </c>
      <c r="M306" s="6" t="s">
        <v>600</v>
      </c>
      <c r="N306" s="6" t="s">
        <v>114</v>
      </c>
      <c r="O306" s="6" t="s">
        <v>228</v>
      </c>
      <c r="P306" s="6" t="str">
        <f>VLOOKUP(Innings_by_innings_list[[#This Row],[Ground]],'Home Away List'!$A$2:$B$50,2,FALSE)</f>
        <v>Away</v>
      </c>
      <c r="Q306" s="7">
        <v>43350</v>
      </c>
      <c r="R306" s="8" cm="1">
        <f t="array" aca="1" ref="R306" ca="1">IF(CELL("format",Q306)="D1",TEXT(Q306,"dd/mm/yyyy"),Q306)</f>
        <v>43350</v>
      </c>
      <c r="S306" s="6" t="s">
        <v>393</v>
      </c>
    </row>
    <row r="307" spans="1:19" x14ac:dyDescent="0.3">
      <c r="A307" s="6">
        <v>25</v>
      </c>
      <c r="B307" s="6">
        <v>0</v>
      </c>
      <c r="C307" s="6">
        <f>(Innings_by_innings_list[[#This Row],[Overs]]*6)+Innings_by_innings_list[[#This Row],[Balls]]</f>
        <v>150</v>
      </c>
      <c r="D307" s="6" t="s">
        <v>23</v>
      </c>
      <c r="E307" s="6" t="s">
        <v>510</v>
      </c>
      <c r="F307" s="6">
        <f>INT(Innings_by_innings_list[[#This Row],[Runs]])</f>
        <v>110</v>
      </c>
      <c r="G307" s="6" t="s">
        <v>10</v>
      </c>
      <c r="H307" s="6">
        <f>INT(Innings_by_innings_list[[#This Row],[Wkts]])</f>
        <v>2</v>
      </c>
      <c r="I307" s="6" t="s">
        <v>56</v>
      </c>
      <c r="J307" s="6">
        <f>_xlfn.NUMBERVALUE(Innings_by_innings_list[[#This Row],[Econ]],".")</f>
        <v>4.4000000000000004</v>
      </c>
      <c r="K307" s="6" t="s">
        <v>23</v>
      </c>
      <c r="L307" s="4">
        <v>3</v>
      </c>
      <c r="M307" s="6" t="s">
        <v>600</v>
      </c>
      <c r="N307" s="6" t="s">
        <v>114</v>
      </c>
      <c r="O307" s="6" t="s">
        <v>228</v>
      </c>
      <c r="P307" s="6" t="str">
        <f>VLOOKUP(Innings_by_innings_list[[#This Row],[Ground]],'Home Away List'!$A$2:$B$50,2,FALSE)</f>
        <v>Away</v>
      </c>
      <c r="Q307" s="7">
        <v>43350</v>
      </c>
      <c r="R307" s="8" cm="1">
        <f t="array" aca="1" ref="R307" ca="1">IF(CELL("format",Q307)="D1",TEXT(Q307,"dd/mm/yyyy"),Q307)</f>
        <v>43350</v>
      </c>
      <c r="S307" s="6" t="s">
        <v>393</v>
      </c>
    </row>
    <row r="308" spans="1:19" x14ac:dyDescent="0.3">
      <c r="A308" s="6">
        <v>30</v>
      </c>
      <c r="B308" s="6">
        <v>0</v>
      </c>
      <c r="C308" s="6">
        <f>(Innings_by_innings_list[[#This Row],[Overs]]*6)+Innings_by_innings_list[[#This Row],[Balls]]</f>
        <v>180</v>
      </c>
      <c r="D308" s="6" t="s">
        <v>238</v>
      </c>
      <c r="E308" s="6" t="s">
        <v>554</v>
      </c>
      <c r="F308" s="6">
        <f>INT(Innings_by_innings_list[[#This Row],[Runs]])</f>
        <v>83</v>
      </c>
      <c r="G308" s="6" t="s">
        <v>23</v>
      </c>
      <c r="H308" s="6">
        <f>INT(Innings_by_innings_list[[#This Row],[Wkts]])</f>
        <v>3</v>
      </c>
      <c r="I308" s="6" t="s">
        <v>555</v>
      </c>
      <c r="J308" s="6">
        <f>_xlfn.NUMBERVALUE(Innings_by_innings_list[[#This Row],[Econ]],".")</f>
        <v>2.76</v>
      </c>
      <c r="K308" s="6" t="s">
        <v>12</v>
      </c>
      <c r="L308" s="4">
        <v>1</v>
      </c>
      <c r="M308" s="6" t="s">
        <v>599</v>
      </c>
      <c r="N308" s="6" t="s">
        <v>114</v>
      </c>
      <c r="O308" s="6" t="s">
        <v>228</v>
      </c>
      <c r="P308" s="6" t="str">
        <f>VLOOKUP(Innings_by_innings_list[[#This Row],[Ground]],'Home Away List'!$A$2:$B$50,2,FALSE)</f>
        <v>Away</v>
      </c>
      <c r="Q308" s="7">
        <v>43350</v>
      </c>
      <c r="R308" s="8" cm="1">
        <f t="array" aca="1" ref="R308" ca="1">IF(CELL("format",Q308)="D1",TEXT(Q308,"dd/mm/yyyy"),Q308)</f>
        <v>43350</v>
      </c>
      <c r="S308" s="6" t="s">
        <v>393</v>
      </c>
    </row>
    <row r="309" spans="1:19" x14ac:dyDescent="0.3">
      <c r="A309" s="6">
        <v>23</v>
      </c>
      <c r="B309" s="6">
        <v>0</v>
      </c>
      <c r="C309" s="6">
        <f>(Innings_by_innings_list[[#This Row],[Overs]]*6)+Innings_by_innings_list[[#This Row],[Balls]]</f>
        <v>138</v>
      </c>
      <c r="D309" s="6" t="s">
        <v>15</v>
      </c>
      <c r="E309" s="6" t="s">
        <v>300</v>
      </c>
      <c r="F309" s="6">
        <f>INT(Innings_by_innings_list[[#This Row],[Runs]])</f>
        <v>61</v>
      </c>
      <c r="G309" s="6" t="s">
        <v>21</v>
      </c>
      <c r="H309" s="6">
        <f>INT(Innings_by_innings_list[[#This Row],[Wkts]])</f>
        <v>0</v>
      </c>
      <c r="I309" s="6" t="s">
        <v>556</v>
      </c>
      <c r="J309" s="6">
        <f>_xlfn.NUMBERVALUE(Innings_by_innings_list[[#This Row],[Econ]],".")</f>
        <v>2.65</v>
      </c>
      <c r="K309" s="6" t="s">
        <v>12</v>
      </c>
      <c r="L309" s="4">
        <v>3</v>
      </c>
      <c r="M309" s="6" t="s">
        <v>599</v>
      </c>
      <c r="N309" s="6" t="s">
        <v>114</v>
      </c>
      <c r="O309" s="6" t="s">
        <v>228</v>
      </c>
      <c r="P309" s="6" t="str">
        <f>VLOOKUP(Innings_by_innings_list[[#This Row],[Ground]],'Home Away List'!$A$2:$B$50,2,FALSE)</f>
        <v>Away</v>
      </c>
      <c r="Q309" s="7">
        <v>43350</v>
      </c>
      <c r="R309" s="8" cm="1">
        <f t="array" aca="1" ref="R309" ca="1">IF(CELL("format",Q309)="D1",TEXT(Q309,"dd/mm/yyyy"),Q309)</f>
        <v>43350</v>
      </c>
      <c r="S309" s="6" t="s">
        <v>393</v>
      </c>
    </row>
    <row r="310" spans="1:19" x14ac:dyDescent="0.3">
      <c r="A310" s="6">
        <v>9</v>
      </c>
      <c r="B310" s="6">
        <v>0</v>
      </c>
      <c r="C310" s="6">
        <f>(Innings_by_innings_list[[#This Row],[Overs]]*6)+Innings_by_innings_list[[#This Row],[Balls]]</f>
        <v>54</v>
      </c>
      <c r="D310" s="6" t="s">
        <v>10</v>
      </c>
      <c r="E310" s="6" t="s">
        <v>31</v>
      </c>
      <c r="F310" s="6">
        <f>INT(Innings_by_innings_list[[#This Row],[Runs]])</f>
        <v>22</v>
      </c>
      <c r="G310" s="6" t="s">
        <v>10</v>
      </c>
      <c r="H310" s="6">
        <f>INT(Innings_by_innings_list[[#This Row],[Wkts]])</f>
        <v>2</v>
      </c>
      <c r="I310" s="6" t="s">
        <v>511</v>
      </c>
      <c r="J310" s="6">
        <f>_xlfn.NUMBERVALUE(Innings_by_innings_list[[#This Row],[Econ]],".")</f>
        <v>2.44</v>
      </c>
      <c r="K310" s="6" t="s">
        <v>12</v>
      </c>
      <c r="L310" s="4">
        <v>2</v>
      </c>
      <c r="M310" s="6" t="s">
        <v>600</v>
      </c>
      <c r="N310" s="6" t="s">
        <v>198</v>
      </c>
      <c r="O310" s="6" t="s">
        <v>482</v>
      </c>
      <c r="P310" s="6" t="str">
        <f>VLOOKUP(Innings_by_innings_list[[#This Row],[Ground]],'Home Away List'!$A$2:$B$50,2,FALSE)</f>
        <v>Home</v>
      </c>
      <c r="Q310" s="7">
        <v>43377</v>
      </c>
      <c r="R310" s="8" cm="1">
        <f t="array" aca="1" ref="R310" ca="1">IF(CELL("format",Q310)="D1",TEXT(Q310,"dd/mm/yyyy"),Q310)</f>
        <v>43377</v>
      </c>
      <c r="S310" s="6" t="s">
        <v>512</v>
      </c>
    </row>
    <row r="311" spans="1:19" x14ac:dyDescent="0.3">
      <c r="A311" s="6">
        <v>3</v>
      </c>
      <c r="B311" s="6">
        <v>0</v>
      </c>
      <c r="C311" s="6">
        <f>(Innings_by_innings_list[[#This Row],[Overs]]*6)+Innings_by_innings_list[[#This Row],[Balls]]</f>
        <v>18</v>
      </c>
      <c r="D311" s="6" t="s">
        <v>21</v>
      </c>
      <c r="E311" s="6" t="s">
        <v>513</v>
      </c>
      <c r="F311" s="6">
        <f>INT(Innings_by_innings_list[[#This Row],[Runs]])</f>
        <v>11</v>
      </c>
      <c r="G311" s="6" t="s">
        <v>21</v>
      </c>
      <c r="H311" s="6">
        <f>INT(Innings_by_innings_list[[#This Row],[Wkts]])</f>
        <v>0</v>
      </c>
      <c r="I311" s="6" t="s">
        <v>32</v>
      </c>
      <c r="J311" s="6">
        <f>_xlfn.NUMBERVALUE(Innings_by_innings_list[[#This Row],[Econ]],".")</f>
        <v>3.66</v>
      </c>
      <c r="K311" s="6" t="s">
        <v>12</v>
      </c>
      <c r="L311" s="4">
        <v>3</v>
      </c>
      <c r="M311" s="6" t="s">
        <v>600</v>
      </c>
      <c r="N311" s="6" t="s">
        <v>198</v>
      </c>
      <c r="O311" s="6" t="s">
        <v>482</v>
      </c>
      <c r="P311" s="6" t="str">
        <f>VLOOKUP(Innings_by_innings_list[[#This Row],[Ground]],'Home Away List'!$A$2:$B$50,2,FALSE)</f>
        <v>Home</v>
      </c>
      <c r="Q311" s="7">
        <v>43377</v>
      </c>
      <c r="R311" s="8" cm="1">
        <f t="array" aca="1" ref="R311" ca="1">IF(CELL("format",Q311)="D1",TEXT(Q311,"dd/mm/yyyy"),Q311)</f>
        <v>43377</v>
      </c>
      <c r="S311" s="6" t="s">
        <v>512</v>
      </c>
    </row>
    <row r="312" spans="1:19" x14ac:dyDescent="0.3">
      <c r="A312" s="6">
        <v>11</v>
      </c>
      <c r="B312" s="6"/>
      <c r="C312" s="6">
        <f>(Innings_by_innings_list[[#This Row],[Overs]]*6)+Innings_by_innings_list[[#This Row],[Balls]]</f>
        <v>66</v>
      </c>
      <c r="D312" s="6">
        <v>3</v>
      </c>
      <c r="E312" s="6">
        <v>20</v>
      </c>
      <c r="F312" s="6">
        <f>INT(Innings_by_innings_list[[#This Row],[Runs]])</f>
        <v>20</v>
      </c>
      <c r="G312" s="6">
        <v>1</v>
      </c>
      <c r="H312" s="6">
        <f>INT(Innings_by_innings_list[[#This Row],[Wkts]])</f>
        <v>1</v>
      </c>
      <c r="I312" s="6">
        <v>1.81</v>
      </c>
      <c r="J312" s="6">
        <f>_xlfn.NUMBERVALUE(Innings_by_innings_list[[#This Row],[Econ]],".")</f>
        <v>1.81</v>
      </c>
      <c r="K312" s="6">
        <v>2</v>
      </c>
      <c r="L312" s="4">
        <v>2</v>
      </c>
      <c r="M312" s="6" t="s">
        <v>598</v>
      </c>
      <c r="N312" s="6" t="s">
        <v>198</v>
      </c>
      <c r="O312" s="6" t="s">
        <v>482</v>
      </c>
      <c r="P312" s="6" t="str">
        <f>VLOOKUP(Innings_by_innings_list[[#This Row],[Ground]],'Home Away List'!$A$2:$B$50,2,FALSE)</f>
        <v>Home</v>
      </c>
      <c r="Q312" s="7">
        <v>43377</v>
      </c>
      <c r="R312" s="8" cm="1">
        <f t="array" aca="1" ref="R312" ca="1">IF(CELL("format",Q312)="D1",TEXT(Q312,"dd/mm/yyyy"),Q312)</f>
        <v>43377</v>
      </c>
      <c r="S312" s="6" t="s">
        <v>512</v>
      </c>
    </row>
    <row r="313" spans="1:19" x14ac:dyDescent="0.3">
      <c r="A313" s="6">
        <v>3</v>
      </c>
      <c r="B313" s="6"/>
      <c r="C313" s="6">
        <f>(Innings_by_innings_list[[#This Row],[Overs]]*6)+Innings_by_innings_list[[#This Row],[Balls]]</f>
        <v>18</v>
      </c>
      <c r="D313" s="6">
        <v>0</v>
      </c>
      <c r="E313" s="6">
        <v>16</v>
      </c>
      <c r="F313" s="6">
        <f>INT(Innings_by_innings_list[[#This Row],[Runs]])</f>
        <v>16</v>
      </c>
      <c r="G313" s="6">
        <v>0</v>
      </c>
      <c r="H313" s="6">
        <f>INT(Innings_by_innings_list[[#This Row],[Wkts]])</f>
        <v>0</v>
      </c>
      <c r="I313" s="6">
        <v>5.33</v>
      </c>
      <c r="J313" s="6">
        <f>_xlfn.NUMBERVALUE(Innings_by_innings_list[[#This Row],[Econ]],".")</f>
        <v>5.33</v>
      </c>
      <c r="K313" s="6">
        <v>3</v>
      </c>
      <c r="L313" s="4">
        <v>3</v>
      </c>
      <c r="M313" s="6" t="s">
        <v>598</v>
      </c>
      <c r="N313" s="6" t="s">
        <v>198</v>
      </c>
      <c r="O313" s="6" t="s">
        <v>482</v>
      </c>
      <c r="P313" s="6" t="str">
        <f>VLOOKUP(Innings_by_innings_list[[#This Row],[Ground]],'Home Away List'!$A$2:$B$50,2,FALSE)</f>
        <v>Home</v>
      </c>
      <c r="Q313" s="7">
        <v>43377</v>
      </c>
      <c r="R313" s="8" cm="1">
        <f t="array" aca="1" ref="R313" ca="1">IF(CELL("format",Q313)="D1",TEXT(Q313,"dd/mm/yyyy"),Q313)</f>
        <v>43377</v>
      </c>
      <c r="S313" s="6" t="s">
        <v>512</v>
      </c>
    </row>
    <row r="314" spans="1:19" x14ac:dyDescent="0.3">
      <c r="A314" s="6">
        <v>26</v>
      </c>
      <c r="B314" s="6">
        <v>4</v>
      </c>
      <c r="C314" s="6">
        <f>(Innings_by_innings_list[[#This Row],[Overs]]*6)+Innings_by_innings_list[[#This Row],[Balls]]</f>
        <v>160</v>
      </c>
      <c r="D314" s="6">
        <v>3</v>
      </c>
      <c r="E314" s="6">
        <v>88</v>
      </c>
      <c r="F314" s="6">
        <f>INT(Innings_by_innings_list[[#This Row],[Runs]])</f>
        <v>88</v>
      </c>
      <c r="G314" s="6">
        <v>6</v>
      </c>
      <c r="H314" s="6">
        <f>INT(Innings_by_innings_list[[#This Row],[Wkts]])</f>
        <v>6</v>
      </c>
      <c r="I314" s="6">
        <v>3.3</v>
      </c>
      <c r="J314" s="6">
        <f>_xlfn.NUMBERVALUE(Innings_by_innings_list[[#This Row],[Econ]],".")</f>
        <v>3.3</v>
      </c>
      <c r="K314" s="6">
        <v>1</v>
      </c>
      <c r="L314" s="4">
        <v>1</v>
      </c>
      <c r="M314" s="6" t="s">
        <v>598</v>
      </c>
      <c r="N314" s="6" t="s">
        <v>198</v>
      </c>
      <c r="O314" s="6" t="s">
        <v>268</v>
      </c>
      <c r="P314" s="6" t="str">
        <f>VLOOKUP(Innings_by_innings_list[[#This Row],[Ground]],'Home Away List'!$A$2:$B$50,2,FALSE)</f>
        <v>Home</v>
      </c>
      <c r="Q314" s="7">
        <v>43385</v>
      </c>
      <c r="R314" s="8" cm="1">
        <f t="array" aca="1" ref="R314" ca="1">IF(CELL("format",Q314)="D1",TEXT(Q314,"dd/mm/yyyy"),Q314)</f>
        <v>43385</v>
      </c>
      <c r="S314" s="6" t="s">
        <v>595</v>
      </c>
    </row>
    <row r="315" spans="1:19" x14ac:dyDescent="0.3">
      <c r="A315" s="6">
        <v>12</v>
      </c>
      <c r="B315" s="6">
        <v>1</v>
      </c>
      <c r="C315" s="6">
        <f>(Innings_by_innings_list[[#This Row],[Overs]]*6)+Innings_by_innings_list[[#This Row],[Balls]]</f>
        <v>73</v>
      </c>
      <c r="D315" s="6">
        <v>3</v>
      </c>
      <c r="E315" s="6">
        <v>45</v>
      </c>
      <c r="F315" s="6">
        <f>INT(Innings_by_innings_list[[#This Row],[Runs]])</f>
        <v>45</v>
      </c>
      <c r="G315" s="6">
        <v>4</v>
      </c>
      <c r="H315" s="6">
        <f>INT(Innings_by_innings_list[[#This Row],[Wkts]])</f>
        <v>4</v>
      </c>
      <c r="I315" s="6">
        <v>3.69</v>
      </c>
      <c r="J315" s="6">
        <f>_xlfn.NUMBERVALUE(Innings_by_innings_list[[#This Row],[Econ]],".")</f>
        <v>3.69</v>
      </c>
      <c r="K315" s="6">
        <v>1</v>
      </c>
      <c r="L315" s="4">
        <v>3</v>
      </c>
      <c r="M315" s="6" t="s">
        <v>598</v>
      </c>
      <c r="N315" s="6" t="s">
        <v>198</v>
      </c>
      <c r="O315" s="6" t="s">
        <v>268</v>
      </c>
      <c r="P315" s="6" t="str">
        <f>VLOOKUP(Innings_by_innings_list[[#This Row],[Ground]],'Home Away List'!$A$2:$B$50,2,FALSE)</f>
        <v>Home</v>
      </c>
      <c r="Q315" s="7">
        <v>43385</v>
      </c>
      <c r="R315" s="8" cm="1">
        <f t="array" aca="1" ref="R315" ca="1">IF(CELL("format",Q315)="D1",TEXT(Q315,"dd/mm/yyyy"),Q315)</f>
        <v>43385</v>
      </c>
      <c r="S315" s="6" t="s">
        <v>595</v>
      </c>
    </row>
    <row r="316" spans="1:19" x14ac:dyDescent="0.3">
      <c r="A316" s="6">
        <v>20</v>
      </c>
      <c r="B316" s="6">
        <v>0</v>
      </c>
      <c r="C316" s="6">
        <f>(Innings_by_innings_list[[#This Row],[Overs]]*6)+Innings_by_innings_list[[#This Row],[Balls]]</f>
        <v>120</v>
      </c>
      <c r="D316" s="6" t="s">
        <v>49</v>
      </c>
      <c r="E316" s="6" t="s">
        <v>137</v>
      </c>
      <c r="F316" s="6">
        <f>INT(Innings_by_innings_list[[#This Row],[Runs]])</f>
        <v>47</v>
      </c>
      <c r="G316" s="6" t="s">
        <v>10</v>
      </c>
      <c r="H316" s="6">
        <f>INT(Innings_by_innings_list[[#This Row],[Wkts]])</f>
        <v>2</v>
      </c>
      <c r="I316" s="6" t="s">
        <v>376</v>
      </c>
      <c r="J316" s="6">
        <f>_xlfn.NUMBERVALUE(Innings_by_innings_list[[#This Row],[Econ]],".")</f>
        <v>2.35</v>
      </c>
      <c r="K316" s="6" t="s">
        <v>12</v>
      </c>
      <c r="L316" s="4">
        <v>2</v>
      </c>
      <c r="M316" s="6" t="s">
        <v>601</v>
      </c>
      <c r="N316" s="6" t="s">
        <v>36</v>
      </c>
      <c r="O316" s="6" t="s">
        <v>52</v>
      </c>
      <c r="P316" s="6" t="str">
        <f>VLOOKUP(Innings_by_innings_list[[#This Row],[Ground]],'Home Away List'!$A$2:$B$50,2,FALSE)</f>
        <v>Away</v>
      </c>
      <c r="Q316" s="7">
        <v>43440</v>
      </c>
      <c r="R316" s="8" cm="1">
        <f t="array" aca="1" ref="R316" ca="1">IF(CELL("format",Q316)="D1",TEXT(Q316,"dd/mm/yyyy"),Q316)</f>
        <v>43440</v>
      </c>
      <c r="S316" s="6" t="s">
        <v>394</v>
      </c>
    </row>
    <row r="317" spans="1:19" x14ac:dyDescent="0.3">
      <c r="A317" s="6">
        <v>19</v>
      </c>
      <c r="B317" s="6">
        <v>0</v>
      </c>
      <c r="C317" s="6">
        <f>(Innings_by_innings_list[[#This Row],[Overs]]*6)+Innings_by_innings_list[[#This Row],[Balls]]</f>
        <v>114</v>
      </c>
      <c r="D317" s="6" t="s">
        <v>15</v>
      </c>
      <c r="E317" s="6" t="s">
        <v>149</v>
      </c>
      <c r="F317" s="6">
        <f>INT(Innings_by_innings_list[[#This Row],[Runs]])</f>
        <v>48</v>
      </c>
      <c r="G317" s="6" t="s">
        <v>12</v>
      </c>
      <c r="H317" s="6">
        <f>INT(Innings_by_innings_list[[#This Row],[Wkts]])</f>
        <v>1</v>
      </c>
      <c r="I317" s="6" t="s">
        <v>395</v>
      </c>
      <c r="J317" s="6">
        <f>_xlfn.NUMBERVALUE(Innings_by_innings_list[[#This Row],[Econ]],".")</f>
        <v>2.52</v>
      </c>
      <c r="K317" s="6" t="s">
        <v>12</v>
      </c>
      <c r="L317" s="4">
        <v>4</v>
      </c>
      <c r="M317" s="6" t="s">
        <v>601</v>
      </c>
      <c r="N317" s="6" t="s">
        <v>36</v>
      </c>
      <c r="O317" s="6" t="s">
        <v>52</v>
      </c>
      <c r="P317" s="6" t="str">
        <f>VLOOKUP(Innings_by_innings_list[[#This Row],[Ground]],'Home Away List'!$A$2:$B$50,2,FALSE)</f>
        <v>Away</v>
      </c>
      <c r="Q317" s="7">
        <v>43440</v>
      </c>
      <c r="R317" s="8" cm="1">
        <f t="array" aca="1" ref="R317" ca="1">IF(CELL("format",Q317)="D1",TEXT(Q317,"dd/mm/yyyy"),Q317)</f>
        <v>43440</v>
      </c>
      <c r="S317" s="6" t="s">
        <v>394</v>
      </c>
    </row>
    <row r="318" spans="1:19" x14ac:dyDescent="0.3">
      <c r="A318" s="6">
        <v>16</v>
      </c>
      <c r="B318" s="6">
        <v>4</v>
      </c>
      <c r="C318" s="6">
        <f>(Innings_by_innings_list[[#This Row],[Overs]]*6)+Innings_by_innings_list[[#This Row],[Balls]]</f>
        <v>100</v>
      </c>
      <c r="D318" s="6" t="s">
        <v>49</v>
      </c>
      <c r="E318" s="6" t="s">
        <v>453</v>
      </c>
      <c r="F318" s="6">
        <f>INT(Innings_by_innings_list[[#This Row],[Runs]])</f>
        <v>58</v>
      </c>
      <c r="G318" s="6" t="s">
        <v>10</v>
      </c>
      <c r="H318" s="6">
        <f>INT(Innings_by_innings_list[[#This Row],[Wkts]])</f>
        <v>2</v>
      </c>
      <c r="I318" s="6" t="s">
        <v>515</v>
      </c>
      <c r="J318" s="6">
        <f>_xlfn.NUMBERVALUE(Innings_by_innings_list[[#This Row],[Econ]],".")</f>
        <v>3.48</v>
      </c>
      <c r="K318" s="6" t="s">
        <v>23</v>
      </c>
      <c r="L318" s="4">
        <v>2</v>
      </c>
      <c r="M318" s="6" t="s">
        <v>600</v>
      </c>
      <c r="N318" s="6" t="s">
        <v>36</v>
      </c>
      <c r="O318" s="6" t="s">
        <v>52</v>
      </c>
      <c r="P318" s="6" t="str">
        <f>VLOOKUP(Innings_by_innings_list[[#This Row],[Ground]],'Home Away List'!$A$2:$B$50,2,FALSE)</f>
        <v>Away</v>
      </c>
      <c r="Q318" s="7">
        <v>43440</v>
      </c>
      <c r="R318" s="8" cm="1">
        <f t="array" aca="1" ref="R318" ca="1">IF(CELL("format",Q318)="D1",TEXT(Q318,"dd/mm/yyyy"),Q318)</f>
        <v>43440</v>
      </c>
      <c r="S318" s="6" t="s">
        <v>394</v>
      </c>
    </row>
    <row r="319" spans="1:19" x14ac:dyDescent="0.3">
      <c r="A319" s="6">
        <v>20</v>
      </c>
      <c r="B319" s="6">
        <v>0</v>
      </c>
      <c r="C319" s="6">
        <f>(Innings_by_innings_list[[#This Row],[Overs]]*6)+Innings_by_innings_list[[#This Row],[Balls]]</f>
        <v>120</v>
      </c>
      <c r="D319" s="6" t="s">
        <v>15</v>
      </c>
      <c r="E319" s="6" t="s">
        <v>481</v>
      </c>
      <c r="F319" s="6">
        <f>INT(Innings_by_innings_list[[#This Row],[Runs]])</f>
        <v>65</v>
      </c>
      <c r="G319" s="6" t="s">
        <v>23</v>
      </c>
      <c r="H319" s="6">
        <f>INT(Innings_by_innings_list[[#This Row],[Wkts]])</f>
        <v>3</v>
      </c>
      <c r="I319" s="6" t="s">
        <v>318</v>
      </c>
      <c r="J319" s="6">
        <f>_xlfn.NUMBERVALUE(Innings_by_innings_list[[#This Row],[Econ]],".")</f>
        <v>3.25</v>
      </c>
      <c r="K319" s="6" t="s">
        <v>15</v>
      </c>
      <c r="L319" s="4">
        <v>4</v>
      </c>
      <c r="M319" s="6" t="s">
        <v>600</v>
      </c>
      <c r="N319" s="6" t="s">
        <v>36</v>
      </c>
      <c r="O319" s="6" t="s">
        <v>52</v>
      </c>
      <c r="P319" s="6" t="str">
        <f>VLOOKUP(Innings_by_innings_list[[#This Row],[Ground]],'Home Away List'!$A$2:$B$50,2,FALSE)</f>
        <v>Away</v>
      </c>
      <c r="Q319" s="7">
        <v>43440</v>
      </c>
      <c r="R319" s="8" cm="1">
        <f t="array" aca="1" ref="R319" ca="1">IF(CELL("format",Q319)="D1",TEXT(Q319,"dd/mm/yyyy"),Q319)</f>
        <v>43440</v>
      </c>
      <c r="S319" s="6" t="s">
        <v>394</v>
      </c>
    </row>
    <row r="320" spans="1:19" x14ac:dyDescent="0.3">
      <c r="A320" s="6">
        <v>24</v>
      </c>
      <c r="B320" s="6">
        <v>0</v>
      </c>
      <c r="C320" s="6">
        <f>(Innings_by_innings_list[[#This Row],[Overs]]*6)+Innings_by_innings_list[[#This Row],[Balls]]</f>
        <v>144</v>
      </c>
      <c r="D320" s="6" t="s">
        <v>238</v>
      </c>
      <c r="E320" s="6" t="s">
        <v>137</v>
      </c>
      <c r="F320" s="6">
        <f>INT(Innings_by_innings_list[[#This Row],[Runs]])</f>
        <v>47</v>
      </c>
      <c r="G320" s="6" t="s">
        <v>23</v>
      </c>
      <c r="H320" s="6">
        <f>INT(Innings_by_innings_list[[#This Row],[Wkts]])</f>
        <v>3</v>
      </c>
      <c r="I320" s="6" t="s">
        <v>557</v>
      </c>
      <c r="J320" s="6">
        <f>_xlfn.NUMBERVALUE(Innings_by_innings_list[[#This Row],[Econ]],".")</f>
        <v>1.95</v>
      </c>
      <c r="K320" s="6" t="s">
        <v>10</v>
      </c>
      <c r="L320" s="4">
        <v>2</v>
      </c>
      <c r="M320" s="6" t="s">
        <v>599</v>
      </c>
      <c r="N320" s="6" t="s">
        <v>36</v>
      </c>
      <c r="O320" s="6" t="s">
        <v>52</v>
      </c>
      <c r="P320" s="6" t="str">
        <f>VLOOKUP(Innings_by_innings_list[[#This Row],[Ground]],'Home Away List'!$A$2:$B$50,2,FALSE)</f>
        <v>Away</v>
      </c>
      <c r="Q320" s="7">
        <v>43440</v>
      </c>
      <c r="R320" s="8" cm="1">
        <f t="array" aca="1" ref="R320" ca="1">IF(CELL("format",Q320)="D1",TEXT(Q320,"dd/mm/yyyy"),Q320)</f>
        <v>43440</v>
      </c>
      <c r="S320" s="6" t="s">
        <v>394</v>
      </c>
    </row>
    <row r="321" spans="1:19" x14ac:dyDescent="0.3">
      <c r="A321" s="6">
        <v>24</v>
      </c>
      <c r="B321" s="6">
        <v>0</v>
      </c>
      <c r="C321" s="6">
        <f>(Innings_by_innings_list[[#This Row],[Overs]]*6)+Innings_by_innings_list[[#This Row],[Balls]]</f>
        <v>144</v>
      </c>
      <c r="D321" s="6" t="s">
        <v>75</v>
      </c>
      <c r="E321" s="6" t="s">
        <v>92</v>
      </c>
      <c r="F321" s="6">
        <f>INT(Innings_by_innings_list[[#This Row],[Runs]])</f>
        <v>68</v>
      </c>
      <c r="G321" s="6" t="s">
        <v>23</v>
      </c>
      <c r="H321" s="6">
        <f>INT(Innings_by_innings_list[[#This Row],[Wkts]])</f>
        <v>3</v>
      </c>
      <c r="I321" s="6" t="s">
        <v>509</v>
      </c>
      <c r="J321" s="6">
        <f>_xlfn.NUMBERVALUE(Innings_by_innings_list[[#This Row],[Econ]],".")</f>
        <v>2.83</v>
      </c>
      <c r="K321" s="6" t="s">
        <v>10</v>
      </c>
      <c r="L321" s="4">
        <v>4</v>
      </c>
      <c r="M321" s="6" t="s">
        <v>599</v>
      </c>
      <c r="N321" s="6" t="s">
        <v>36</v>
      </c>
      <c r="O321" s="6" t="s">
        <v>52</v>
      </c>
      <c r="P321" s="6" t="str">
        <f>VLOOKUP(Innings_by_innings_list[[#This Row],[Ground]],'Home Away List'!$A$2:$B$50,2,FALSE)</f>
        <v>Away</v>
      </c>
      <c r="Q321" s="7">
        <v>43440</v>
      </c>
      <c r="R321" s="8" cm="1">
        <f t="array" aca="1" ref="R321" ca="1">IF(CELL("format",Q321)="D1",TEXT(Q321,"dd/mm/yyyy"),Q321)</f>
        <v>43440</v>
      </c>
      <c r="S321" s="6" t="s">
        <v>394</v>
      </c>
    </row>
    <row r="322" spans="1:19" x14ac:dyDescent="0.3">
      <c r="A322" s="6">
        <v>20</v>
      </c>
      <c r="B322" s="6">
        <v>3</v>
      </c>
      <c r="C322" s="6">
        <f>(Innings_by_innings_list[[#This Row],[Overs]]*6)+Innings_by_innings_list[[#This Row],[Balls]]</f>
        <v>123</v>
      </c>
      <c r="D322" s="6" t="s">
        <v>85</v>
      </c>
      <c r="E322" s="6" t="s">
        <v>309</v>
      </c>
      <c r="F322" s="6">
        <f>INT(Innings_by_innings_list[[#This Row],[Runs]])</f>
        <v>41</v>
      </c>
      <c r="G322" s="6" t="s">
        <v>15</v>
      </c>
      <c r="H322" s="6">
        <f>INT(Innings_by_innings_list[[#This Row],[Wkts]])</f>
        <v>4</v>
      </c>
      <c r="I322" s="6" t="s">
        <v>244</v>
      </c>
      <c r="J322" s="6">
        <f>_xlfn.NUMBERVALUE(Innings_by_innings_list[[#This Row],[Econ]],".")</f>
        <v>2</v>
      </c>
      <c r="K322" s="6" t="s">
        <v>12</v>
      </c>
      <c r="L322" s="4">
        <v>1</v>
      </c>
      <c r="M322" s="6" t="s">
        <v>601</v>
      </c>
      <c r="N322" s="6" t="s">
        <v>36</v>
      </c>
      <c r="O322" s="6" t="s">
        <v>44</v>
      </c>
      <c r="P322" s="6" t="str">
        <f>VLOOKUP(Innings_by_innings_list[[#This Row],[Ground]],'Home Away List'!$A$2:$B$50,2,FALSE)</f>
        <v>Away</v>
      </c>
      <c r="Q322" s="7">
        <v>43448</v>
      </c>
      <c r="R322" s="8" cm="1">
        <f t="array" aca="1" ref="R322" ca="1">IF(CELL("format",Q322)="D1",TEXT(Q322,"dd/mm/yyyy"),Q322)</f>
        <v>43448</v>
      </c>
      <c r="S322" s="6" t="s">
        <v>396</v>
      </c>
    </row>
    <row r="323" spans="1:19" x14ac:dyDescent="0.3">
      <c r="A323" s="6">
        <v>16</v>
      </c>
      <c r="B323" s="6">
        <v>0</v>
      </c>
      <c r="C323" s="6">
        <f>(Innings_by_innings_list[[#This Row],[Overs]]*6)+Innings_by_innings_list[[#This Row],[Balls]]</f>
        <v>96</v>
      </c>
      <c r="D323" s="6" t="s">
        <v>12</v>
      </c>
      <c r="E323" s="6" t="s">
        <v>266</v>
      </c>
      <c r="F323" s="6">
        <f>INT(Innings_by_innings_list[[#This Row],[Runs]])</f>
        <v>45</v>
      </c>
      <c r="G323" s="6" t="s">
        <v>12</v>
      </c>
      <c r="H323" s="6">
        <f>INT(Innings_by_innings_list[[#This Row],[Wkts]])</f>
        <v>1</v>
      </c>
      <c r="I323" s="6" t="s">
        <v>131</v>
      </c>
      <c r="J323" s="6">
        <f>_xlfn.NUMBERVALUE(Innings_by_innings_list[[#This Row],[Econ]],".")</f>
        <v>2.81</v>
      </c>
      <c r="K323" s="6" t="s">
        <v>12</v>
      </c>
      <c r="L323" s="4">
        <v>3</v>
      </c>
      <c r="M323" s="6" t="s">
        <v>601</v>
      </c>
      <c r="N323" s="6" t="s">
        <v>36</v>
      </c>
      <c r="O323" s="6" t="s">
        <v>44</v>
      </c>
      <c r="P323" s="6" t="str">
        <f>VLOOKUP(Innings_by_innings_list[[#This Row],[Ground]],'Home Away List'!$A$2:$B$50,2,FALSE)</f>
        <v>Away</v>
      </c>
      <c r="Q323" s="7">
        <v>43448</v>
      </c>
      <c r="R323" s="8" cm="1">
        <f t="array" aca="1" ref="R323" ca="1">IF(CELL("format",Q323)="D1",TEXT(Q323,"dd/mm/yyyy"),Q323)</f>
        <v>43448</v>
      </c>
      <c r="S323" s="6" t="s">
        <v>396</v>
      </c>
    </row>
    <row r="324" spans="1:19" x14ac:dyDescent="0.3">
      <c r="A324" s="6">
        <v>24</v>
      </c>
      <c r="B324" s="6">
        <v>0</v>
      </c>
      <c r="C324" s="6">
        <f>(Innings_by_innings_list[[#This Row],[Overs]]*6)+Innings_by_innings_list[[#This Row],[Balls]]</f>
        <v>144</v>
      </c>
      <c r="D324" s="6" t="s">
        <v>23</v>
      </c>
      <c r="E324" s="6" t="s">
        <v>230</v>
      </c>
      <c r="F324" s="6">
        <f>INT(Innings_by_innings_list[[#This Row],[Runs]])</f>
        <v>80</v>
      </c>
      <c r="G324" s="6" t="s">
        <v>21</v>
      </c>
      <c r="H324" s="6">
        <f>INT(Innings_by_innings_list[[#This Row],[Wkts]])</f>
        <v>0</v>
      </c>
      <c r="I324" s="6" t="s">
        <v>155</v>
      </c>
      <c r="J324" s="6">
        <f>_xlfn.NUMBERVALUE(Innings_by_innings_list[[#This Row],[Econ]],".")</f>
        <v>3.33</v>
      </c>
      <c r="K324" s="6" t="s">
        <v>15</v>
      </c>
      <c r="L324" s="4">
        <v>1</v>
      </c>
      <c r="M324" s="6" t="s">
        <v>600</v>
      </c>
      <c r="N324" s="6" t="s">
        <v>36</v>
      </c>
      <c r="O324" s="6" t="s">
        <v>44</v>
      </c>
      <c r="P324" s="6" t="str">
        <f>VLOOKUP(Innings_by_innings_list[[#This Row],[Ground]],'Home Away List'!$A$2:$B$50,2,FALSE)</f>
        <v>Away</v>
      </c>
      <c r="Q324" s="7">
        <v>43448</v>
      </c>
      <c r="R324" s="8" cm="1">
        <f t="array" aca="1" ref="R324" ca="1">IF(CELL("format",Q324)="D1",TEXT(Q324,"dd/mm/yyyy"),Q324)</f>
        <v>43448</v>
      </c>
      <c r="S324" s="6" t="s">
        <v>396</v>
      </c>
    </row>
    <row r="325" spans="1:19" x14ac:dyDescent="0.3">
      <c r="A325" s="6">
        <v>24</v>
      </c>
      <c r="B325" s="6">
        <v>0</v>
      </c>
      <c r="C325" s="6">
        <f>(Innings_by_innings_list[[#This Row],[Overs]]*6)+Innings_by_innings_list[[#This Row],[Balls]]</f>
        <v>144</v>
      </c>
      <c r="D325" s="6" t="s">
        <v>75</v>
      </c>
      <c r="E325" s="6" t="s">
        <v>349</v>
      </c>
      <c r="F325" s="6">
        <f>INT(Innings_by_innings_list[[#This Row],[Runs]])</f>
        <v>56</v>
      </c>
      <c r="G325" s="6" t="s">
        <v>49</v>
      </c>
      <c r="H325" s="6">
        <f>INT(Innings_by_innings_list[[#This Row],[Wkts]])</f>
        <v>6</v>
      </c>
      <c r="I325" s="6" t="s">
        <v>338</v>
      </c>
      <c r="J325" s="6">
        <f>_xlfn.NUMBERVALUE(Innings_by_innings_list[[#This Row],[Econ]],".")</f>
        <v>2.33</v>
      </c>
      <c r="K325" s="6" t="s">
        <v>23</v>
      </c>
      <c r="L325" s="4">
        <v>3</v>
      </c>
      <c r="M325" s="6" t="s">
        <v>600</v>
      </c>
      <c r="N325" s="6" t="s">
        <v>36</v>
      </c>
      <c r="O325" s="6" t="s">
        <v>44</v>
      </c>
      <c r="P325" s="6" t="str">
        <f>VLOOKUP(Innings_by_innings_list[[#This Row],[Ground]],'Home Away List'!$A$2:$B$50,2,FALSE)</f>
        <v>Away</v>
      </c>
      <c r="Q325" s="7">
        <v>43448</v>
      </c>
      <c r="R325" s="8" cm="1">
        <f t="array" aca="1" ref="R325" ca="1">IF(CELL("format",Q325)="D1",TEXT(Q325,"dd/mm/yyyy"),Q325)</f>
        <v>43448</v>
      </c>
      <c r="S325" s="6" t="s">
        <v>396</v>
      </c>
    </row>
    <row r="326" spans="1:19" x14ac:dyDescent="0.3">
      <c r="A326" s="6">
        <v>26</v>
      </c>
      <c r="B326" s="6">
        <v>0</v>
      </c>
      <c r="C326" s="6">
        <f>(Innings_by_innings_list[[#This Row],[Overs]]*6)+Innings_by_innings_list[[#This Row],[Balls]]</f>
        <v>156</v>
      </c>
      <c r="D326" s="6" t="s">
        <v>75</v>
      </c>
      <c r="E326" s="6" t="s">
        <v>207</v>
      </c>
      <c r="F326" s="6">
        <f>INT(Innings_by_innings_list[[#This Row],[Runs]])</f>
        <v>53</v>
      </c>
      <c r="G326" s="6" t="s">
        <v>10</v>
      </c>
      <c r="H326" s="6">
        <f>INT(Innings_by_innings_list[[#This Row],[Wkts]])</f>
        <v>2</v>
      </c>
      <c r="I326" s="6" t="s">
        <v>558</v>
      </c>
      <c r="J326" s="6">
        <f>_xlfn.NUMBERVALUE(Innings_by_innings_list[[#This Row],[Econ]],".")</f>
        <v>2.0299999999999998</v>
      </c>
      <c r="K326" s="6" t="s">
        <v>10</v>
      </c>
      <c r="L326" s="4">
        <v>1</v>
      </c>
      <c r="M326" s="6" t="s">
        <v>599</v>
      </c>
      <c r="N326" s="6" t="s">
        <v>36</v>
      </c>
      <c r="O326" s="6" t="s">
        <v>44</v>
      </c>
      <c r="P326" s="6" t="str">
        <f>VLOOKUP(Innings_by_innings_list[[#This Row],[Ground]],'Home Away List'!$A$2:$B$50,2,FALSE)</f>
        <v>Away</v>
      </c>
      <c r="Q326" s="7">
        <v>43448</v>
      </c>
      <c r="R326" s="8" cm="1">
        <f t="array" aca="1" ref="R326" ca="1">IF(CELL("format",Q326)="D1",TEXT(Q326,"dd/mm/yyyy"),Q326)</f>
        <v>43448</v>
      </c>
      <c r="S326" s="6" t="s">
        <v>396</v>
      </c>
    </row>
    <row r="327" spans="1:19" x14ac:dyDescent="0.3">
      <c r="A327" s="6">
        <v>25</v>
      </c>
      <c r="B327" s="6">
        <v>2</v>
      </c>
      <c r="C327" s="6">
        <f>(Innings_by_innings_list[[#This Row],[Overs]]*6)+Innings_by_innings_list[[#This Row],[Balls]]</f>
        <v>152</v>
      </c>
      <c r="D327" s="6" t="s">
        <v>24</v>
      </c>
      <c r="E327" s="6" t="s">
        <v>542</v>
      </c>
      <c r="F327" s="6">
        <f>INT(Innings_by_innings_list[[#This Row],[Runs]])</f>
        <v>39</v>
      </c>
      <c r="G327" s="6" t="s">
        <v>23</v>
      </c>
      <c r="H327" s="6">
        <f>INT(Innings_by_innings_list[[#This Row],[Wkts]])</f>
        <v>3</v>
      </c>
      <c r="I327" s="6" t="s">
        <v>560</v>
      </c>
      <c r="J327" s="6">
        <f>_xlfn.NUMBERVALUE(Innings_by_innings_list[[#This Row],[Econ]],".")</f>
        <v>1.53</v>
      </c>
      <c r="K327" s="6" t="s">
        <v>10</v>
      </c>
      <c r="L327" s="4">
        <v>3</v>
      </c>
      <c r="M327" s="6" t="s">
        <v>599</v>
      </c>
      <c r="N327" s="6" t="s">
        <v>36</v>
      </c>
      <c r="O327" s="6" t="s">
        <v>44</v>
      </c>
      <c r="P327" s="6" t="str">
        <f>VLOOKUP(Innings_by_innings_list[[#This Row],[Ground]],'Home Away List'!$A$2:$B$50,2,FALSE)</f>
        <v>Away</v>
      </c>
      <c r="Q327" s="7">
        <v>43448</v>
      </c>
      <c r="R327" s="8" cm="1">
        <f t="array" aca="1" ref="R327" ca="1">IF(CELL("format",Q327)="D1",TEXT(Q327,"dd/mm/yyyy"),Q327)</f>
        <v>43448</v>
      </c>
      <c r="S327" s="6" t="s">
        <v>396</v>
      </c>
    </row>
    <row r="328" spans="1:19" x14ac:dyDescent="0.3">
      <c r="A328" s="6">
        <v>23</v>
      </c>
      <c r="B328" s="6"/>
      <c r="C328" s="6">
        <f>(Innings_by_innings_list[[#This Row],[Overs]]*6)+Innings_by_innings_list[[#This Row],[Balls]]</f>
        <v>138</v>
      </c>
      <c r="D328" s="6">
        <v>3</v>
      </c>
      <c r="E328" s="6">
        <v>78</v>
      </c>
      <c r="F328" s="6">
        <f>INT(Innings_by_innings_list[[#This Row],[Runs]])</f>
        <v>78</v>
      </c>
      <c r="G328" s="6">
        <v>2</v>
      </c>
      <c r="H328" s="6">
        <f>INT(Innings_by_innings_list[[#This Row],[Wkts]])</f>
        <v>2</v>
      </c>
      <c r="I328" s="6">
        <v>3.39</v>
      </c>
      <c r="J328" s="6">
        <f>_xlfn.NUMBERVALUE(Innings_by_innings_list[[#This Row],[Econ]],".")</f>
        <v>3.39</v>
      </c>
      <c r="K328" s="6">
        <v>3</v>
      </c>
      <c r="L328" s="4">
        <v>1</v>
      </c>
      <c r="M328" s="6" t="s">
        <v>598</v>
      </c>
      <c r="N328" s="6" t="s">
        <v>36</v>
      </c>
      <c r="O328" s="6" t="s">
        <v>44</v>
      </c>
      <c r="P328" s="6" t="str">
        <f>VLOOKUP(Innings_by_innings_list[[#This Row],[Ground]],'Home Away List'!$A$2:$B$50,2,FALSE)</f>
        <v>Away</v>
      </c>
      <c r="Q328" s="7">
        <v>43448</v>
      </c>
      <c r="R328" s="8" cm="1">
        <f t="array" aca="1" ref="R328" ca="1">IF(CELL("format",Q328)="D1",TEXT(Q328,"dd/mm/yyyy"),Q328)</f>
        <v>43448</v>
      </c>
      <c r="S328" s="6" t="s">
        <v>396</v>
      </c>
    </row>
    <row r="329" spans="1:19" x14ac:dyDescent="0.3">
      <c r="A329" s="6">
        <v>14</v>
      </c>
      <c r="B329" s="6"/>
      <c r="C329" s="6">
        <f>(Innings_by_innings_list[[#This Row],[Overs]]*6)+Innings_by_innings_list[[#This Row],[Balls]]</f>
        <v>84</v>
      </c>
      <c r="D329" s="6">
        <v>0</v>
      </c>
      <c r="E329" s="6">
        <v>61</v>
      </c>
      <c r="F329" s="6">
        <f>INT(Innings_by_innings_list[[#This Row],[Runs]])</f>
        <v>61</v>
      </c>
      <c r="G329" s="6">
        <v>0</v>
      </c>
      <c r="H329" s="6">
        <f>INT(Innings_by_innings_list[[#This Row],[Wkts]])</f>
        <v>0</v>
      </c>
      <c r="I329" s="6">
        <v>4.3499999999999996</v>
      </c>
      <c r="J329" s="6">
        <f>_xlfn.NUMBERVALUE(Innings_by_innings_list[[#This Row],[Econ]],".")</f>
        <v>4.3499999999999996</v>
      </c>
      <c r="K329" s="6">
        <v>4</v>
      </c>
      <c r="L329" s="4">
        <v>3</v>
      </c>
      <c r="M329" s="6" t="s">
        <v>598</v>
      </c>
      <c r="N329" s="6" t="s">
        <v>36</v>
      </c>
      <c r="O329" s="6" t="s">
        <v>44</v>
      </c>
      <c r="P329" s="6" t="str">
        <f>VLOOKUP(Innings_by_innings_list[[#This Row],[Ground]],'Home Away List'!$A$2:$B$50,2,FALSE)</f>
        <v>Away</v>
      </c>
      <c r="Q329" s="7">
        <v>43448</v>
      </c>
      <c r="R329" s="8" cm="1">
        <f t="array" aca="1" ref="R329" ca="1">IF(CELL("format",Q329)="D1",TEXT(Q329,"dd/mm/yyyy"),Q329)</f>
        <v>43448</v>
      </c>
      <c r="S329" s="6" t="s">
        <v>396</v>
      </c>
    </row>
    <row r="330" spans="1:19" x14ac:dyDescent="0.3">
      <c r="A330" s="6">
        <v>13</v>
      </c>
      <c r="B330" s="6">
        <v>0</v>
      </c>
      <c r="C330" s="6">
        <f>(Innings_by_innings_list[[#This Row],[Overs]]*6)+Innings_by_innings_list[[#This Row],[Balls]]</f>
        <v>78</v>
      </c>
      <c r="D330" s="6" t="s">
        <v>10</v>
      </c>
      <c r="E330" s="6" t="s">
        <v>309</v>
      </c>
      <c r="F330" s="6">
        <f>INT(Innings_by_innings_list[[#This Row],[Runs]])</f>
        <v>41</v>
      </c>
      <c r="G330" s="6" t="s">
        <v>12</v>
      </c>
      <c r="H330" s="6">
        <f>INT(Innings_by_innings_list[[#This Row],[Wkts]])</f>
        <v>1</v>
      </c>
      <c r="I330" s="6" t="s">
        <v>397</v>
      </c>
      <c r="J330" s="6">
        <f>_xlfn.NUMBERVALUE(Innings_by_innings_list[[#This Row],[Econ]],".")</f>
        <v>3.15</v>
      </c>
      <c r="K330" s="6" t="s">
        <v>12</v>
      </c>
      <c r="L330" s="4">
        <v>2</v>
      </c>
      <c r="M330" s="6" t="s">
        <v>601</v>
      </c>
      <c r="N330" s="6" t="s">
        <v>36</v>
      </c>
      <c r="O330" s="6" t="s">
        <v>245</v>
      </c>
      <c r="P330" s="6" t="str">
        <f>VLOOKUP(Innings_by_innings_list[[#This Row],[Ground]],'Home Away List'!$A$2:$B$50,2,FALSE)</f>
        <v>Away</v>
      </c>
      <c r="Q330" s="7">
        <v>43460</v>
      </c>
      <c r="R330" s="8" cm="1">
        <f t="array" aca="1" ref="R330" ca="1">IF(CELL("format",Q330)="D1",TEXT(Q330,"dd/mm/yyyy"),Q330)</f>
        <v>43460</v>
      </c>
      <c r="S330" s="6" t="s">
        <v>398</v>
      </c>
    </row>
    <row r="331" spans="1:19" x14ac:dyDescent="0.3">
      <c r="A331" s="6">
        <v>14</v>
      </c>
      <c r="B331" s="6">
        <v>3</v>
      </c>
      <c r="C331" s="6">
        <f>(Innings_by_innings_list[[#This Row],[Overs]]*6)+Innings_by_innings_list[[#This Row],[Balls]]</f>
        <v>87</v>
      </c>
      <c r="D331" s="6" t="s">
        <v>12</v>
      </c>
      <c r="E331" s="6" t="s">
        <v>89</v>
      </c>
      <c r="F331" s="6">
        <f>INT(Innings_by_innings_list[[#This Row],[Runs]])</f>
        <v>40</v>
      </c>
      <c r="G331" s="6" t="s">
        <v>10</v>
      </c>
      <c r="H331" s="6">
        <f>INT(Innings_by_innings_list[[#This Row],[Wkts]])</f>
        <v>2</v>
      </c>
      <c r="I331" s="6" t="s">
        <v>399</v>
      </c>
      <c r="J331" s="6">
        <f>_xlfn.NUMBERVALUE(Innings_by_innings_list[[#This Row],[Econ]],".")</f>
        <v>2.75</v>
      </c>
      <c r="K331" s="6" t="s">
        <v>12</v>
      </c>
      <c r="L331" s="4">
        <v>4</v>
      </c>
      <c r="M331" s="6" t="s">
        <v>601</v>
      </c>
      <c r="N331" s="6" t="s">
        <v>36</v>
      </c>
      <c r="O331" s="6" t="s">
        <v>245</v>
      </c>
      <c r="P331" s="6" t="str">
        <f>VLOOKUP(Innings_by_innings_list[[#This Row],[Ground]],'Home Away List'!$A$2:$B$50,2,FALSE)</f>
        <v>Away</v>
      </c>
      <c r="Q331" s="7">
        <v>43460</v>
      </c>
      <c r="R331" s="8" cm="1">
        <f t="array" aca="1" ref="R331" ca="1">IF(CELL("format",Q331)="D1",TEXT(Q331,"dd/mm/yyyy"),Q331)</f>
        <v>43460</v>
      </c>
      <c r="S331" s="6" t="s">
        <v>398</v>
      </c>
    </row>
    <row r="332" spans="1:19" x14ac:dyDescent="0.3">
      <c r="A332" s="6">
        <v>10</v>
      </c>
      <c r="B332" s="6">
        <v>0</v>
      </c>
      <c r="C332" s="6">
        <f>(Innings_by_innings_list[[#This Row],[Overs]]*6)+Innings_by_innings_list[[#This Row],[Balls]]</f>
        <v>60</v>
      </c>
      <c r="D332" s="6" t="s">
        <v>10</v>
      </c>
      <c r="E332" s="6" t="s">
        <v>255</v>
      </c>
      <c r="F332" s="6">
        <f>INT(Innings_by_innings_list[[#This Row],[Runs]])</f>
        <v>27</v>
      </c>
      <c r="G332" s="6" t="s">
        <v>12</v>
      </c>
      <c r="H332" s="6">
        <f>INT(Innings_by_innings_list[[#This Row],[Wkts]])</f>
        <v>1</v>
      </c>
      <c r="I332" s="6" t="s">
        <v>292</v>
      </c>
      <c r="J332" s="6">
        <f>_xlfn.NUMBERVALUE(Innings_by_innings_list[[#This Row],[Econ]],".")</f>
        <v>2.7</v>
      </c>
      <c r="K332" s="6" t="s">
        <v>15</v>
      </c>
      <c r="L332" s="4">
        <v>2</v>
      </c>
      <c r="M332" s="6" t="s">
        <v>600</v>
      </c>
      <c r="N332" s="6" t="s">
        <v>36</v>
      </c>
      <c r="O332" s="6" t="s">
        <v>245</v>
      </c>
      <c r="P332" s="6" t="str">
        <f>VLOOKUP(Innings_by_innings_list[[#This Row],[Ground]],'Home Away List'!$A$2:$B$50,2,FALSE)</f>
        <v>Away</v>
      </c>
      <c r="Q332" s="7">
        <v>43460</v>
      </c>
      <c r="R332" s="8" cm="1">
        <f t="array" aca="1" ref="R332" ca="1">IF(CELL("format",Q332)="D1",TEXT(Q332,"dd/mm/yyyy"),Q332)</f>
        <v>43460</v>
      </c>
      <c r="S332" s="6" t="s">
        <v>398</v>
      </c>
    </row>
    <row r="333" spans="1:19" x14ac:dyDescent="0.3">
      <c r="A333" s="6">
        <v>21</v>
      </c>
      <c r="B333" s="6">
        <v>0</v>
      </c>
      <c r="C333" s="6">
        <f>(Innings_by_innings_list[[#This Row],[Overs]]*6)+Innings_by_innings_list[[#This Row],[Balls]]</f>
        <v>126</v>
      </c>
      <c r="D333" s="6" t="s">
        <v>10</v>
      </c>
      <c r="E333" s="6" t="s">
        <v>179</v>
      </c>
      <c r="F333" s="6">
        <f>INT(Innings_by_innings_list[[#This Row],[Runs]])</f>
        <v>71</v>
      </c>
      <c r="G333" s="6" t="s">
        <v>10</v>
      </c>
      <c r="H333" s="6">
        <f>INT(Innings_by_innings_list[[#This Row],[Wkts]])</f>
        <v>2</v>
      </c>
      <c r="I333" s="6" t="s">
        <v>516</v>
      </c>
      <c r="J333" s="6">
        <f>_xlfn.NUMBERVALUE(Innings_by_innings_list[[#This Row],[Econ]],".")</f>
        <v>3.38</v>
      </c>
      <c r="K333" s="6" t="s">
        <v>15</v>
      </c>
      <c r="L333" s="4">
        <v>4</v>
      </c>
      <c r="M333" s="6" t="s">
        <v>600</v>
      </c>
      <c r="N333" s="6" t="s">
        <v>36</v>
      </c>
      <c r="O333" s="6" t="s">
        <v>245</v>
      </c>
      <c r="P333" s="6" t="str">
        <f>VLOOKUP(Innings_by_innings_list[[#This Row],[Ground]],'Home Away List'!$A$2:$B$50,2,FALSE)</f>
        <v>Away</v>
      </c>
      <c r="Q333" s="7">
        <v>43460</v>
      </c>
      <c r="R333" s="8" cm="1">
        <f t="array" aca="1" ref="R333" ca="1">IF(CELL("format",Q333)="D1",TEXT(Q333,"dd/mm/yyyy"),Q333)</f>
        <v>43460</v>
      </c>
      <c r="S333" s="6" t="s">
        <v>398</v>
      </c>
    </row>
    <row r="334" spans="1:19" x14ac:dyDescent="0.3">
      <c r="A334" s="6">
        <v>15</v>
      </c>
      <c r="B334" s="6">
        <v>5</v>
      </c>
      <c r="C334" s="6">
        <f>(Innings_by_innings_list[[#This Row],[Overs]]*6)+Innings_by_innings_list[[#This Row],[Balls]]</f>
        <v>95</v>
      </c>
      <c r="D334" s="6" t="s">
        <v>15</v>
      </c>
      <c r="E334" s="6" t="s">
        <v>78</v>
      </c>
      <c r="F334" s="6">
        <f>INT(Innings_by_innings_list[[#This Row],[Runs]])</f>
        <v>33</v>
      </c>
      <c r="G334" s="6" t="s">
        <v>49</v>
      </c>
      <c r="H334" s="6">
        <f>INT(Innings_by_innings_list[[#This Row],[Wkts]])</f>
        <v>6</v>
      </c>
      <c r="I334" s="6" t="s">
        <v>561</v>
      </c>
      <c r="J334" s="6">
        <f>_xlfn.NUMBERVALUE(Innings_by_innings_list[[#This Row],[Econ]],".")</f>
        <v>2.08</v>
      </c>
      <c r="K334" s="6" t="s">
        <v>10</v>
      </c>
      <c r="L334" s="4">
        <v>2</v>
      </c>
      <c r="M334" s="6" t="s">
        <v>599</v>
      </c>
      <c r="N334" s="6" t="s">
        <v>36</v>
      </c>
      <c r="O334" s="6" t="s">
        <v>245</v>
      </c>
      <c r="P334" s="6" t="str">
        <f>VLOOKUP(Innings_by_innings_list[[#This Row],[Ground]],'Home Away List'!$A$2:$B$50,2,FALSE)</f>
        <v>Away</v>
      </c>
      <c r="Q334" s="7">
        <v>43460</v>
      </c>
      <c r="R334" s="8" cm="1">
        <f t="array" aca="1" ref="R334" ca="1">IF(CELL("format",Q334)="D1",TEXT(Q334,"dd/mm/yyyy"),Q334)</f>
        <v>43460</v>
      </c>
      <c r="S334" s="6" t="s">
        <v>398</v>
      </c>
    </row>
    <row r="335" spans="1:19" x14ac:dyDescent="0.3">
      <c r="A335" s="6">
        <v>19</v>
      </c>
      <c r="B335" s="6">
        <v>0</v>
      </c>
      <c r="C335" s="6">
        <f>(Innings_by_innings_list[[#This Row],[Overs]]*6)+Innings_by_innings_list[[#This Row],[Balls]]</f>
        <v>114</v>
      </c>
      <c r="D335" s="6" t="s">
        <v>23</v>
      </c>
      <c r="E335" s="6" t="s">
        <v>207</v>
      </c>
      <c r="F335" s="6">
        <f>INT(Innings_by_innings_list[[#This Row],[Runs]])</f>
        <v>53</v>
      </c>
      <c r="G335" s="6" t="s">
        <v>23</v>
      </c>
      <c r="H335" s="6">
        <f>INT(Innings_by_innings_list[[#This Row],[Wkts]])</f>
        <v>3</v>
      </c>
      <c r="I335" s="6" t="s">
        <v>562</v>
      </c>
      <c r="J335" s="6">
        <f>_xlfn.NUMBERVALUE(Innings_by_innings_list[[#This Row],[Econ]],".")</f>
        <v>2.78</v>
      </c>
      <c r="K335" s="6" t="s">
        <v>10</v>
      </c>
      <c r="L335" s="4">
        <v>4</v>
      </c>
      <c r="M335" s="6" t="s">
        <v>599</v>
      </c>
      <c r="N335" s="6" t="s">
        <v>36</v>
      </c>
      <c r="O335" s="6" t="s">
        <v>245</v>
      </c>
      <c r="P335" s="6" t="str">
        <f>VLOOKUP(Innings_by_innings_list[[#This Row],[Ground]],'Home Away List'!$A$2:$B$50,2,FALSE)</f>
        <v>Away</v>
      </c>
      <c r="Q335" s="7">
        <v>43460</v>
      </c>
      <c r="R335" s="8" cm="1">
        <f t="array" aca="1" ref="R335" ca="1">IF(CELL("format",Q335)="D1",TEXT(Q335,"dd/mm/yyyy"),Q335)</f>
        <v>43460</v>
      </c>
      <c r="S335" s="6" t="s">
        <v>398</v>
      </c>
    </row>
    <row r="336" spans="1:19" x14ac:dyDescent="0.3">
      <c r="A336" s="6">
        <v>19</v>
      </c>
      <c r="B336" s="6">
        <v>0</v>
      </c>
      <c r="C336" s="6">
        <f>(Innings_by_innings_list[[#This Row],[Overs]]*6)+Innings_by_innings_list[[#This Row],[Balls]]</f>
        <v>114</v>
      </c>
      <c r="D336" s="6" t="s">
        <v>10</v>
      </c>
      <c r="E336" s="6" t="s">
        <v>453</v>
      </c>
      <c r="F336" s="6">
        <f>INT(Innings_by_innings_list[[#This Row],[Runs]])</f>
        <v>58</v>
      </c>
      <c r="G336" s="6" t="s">
        <v>10</v>
      </c>
      <c r="H336" s="6">
        <f>INT(Innings_by_innings_list[[#This Row],[Wkts]])</f>
        <v>2</v>
      </c>
      <c r="I336" s="6" t="s">
        <v>454</v>
      </c>
      <c r="J336" s="6">
        <f>_xlfn.NUMBERVALUE(Innings_by_innings_list[[#This Row],[Econ]],".")</f>
        <v>3.05</v>
      </c>
      <c r="K336" s="6" t="s">
        <v>12</v>
      </c>
      <c r="L336" s="4">
        <v>2</v>
      </c>
      <c r="M336" s="6" t="s">
        <v>600</v>
      </c>
      <c r="N336" s="6" t="s">
        <v>36</v>
      </c>
      <c r="O336" s="6" t="s">
        <v>37</v>
      </c>
      <c r="P336" s="6" t="str">
        <f>VLOOKUP(Innings_by_innings_list[[#This Row],[Ground]],'Home Away List'!$A$2:$B$50,2,FALSE)</f>
        <v>Away</v>
      </c>
      <c r="Q336" s="7">
        <v>43468</v>
      </c>
      <c r="R336" s="8" cm="1">
        <f t="array" aca="1" ref="R336" ca="1">IF(CELL("format",Q336)="D1",TEXT(Q336,"dd/mm/yyyy"),Q336)</f>
        <v>43468</v>
      </c>
      <c r="S336" s="6" t="s">
        <v>517</v>
      </c>
    </row>
    <row r="337" spans="1:19" x14ac:dyDescent="0.3">
      <c r="A337" s="6">
        <v>2</v>
      </c>
      <c r="B337" s="6">
        <v>0</v>
      </c>
      <c r="C337" s="6">
        <f>(Innings_by_innings_list[[#This Row],[Overs]]*6)+Innings_by_innings_list[[#This Row],[Balls]]</f>
        <v>12</v>
      </c>
      <c r="D337" s="6" t="s">
        <v>12</v>
      </c>
      <c r="E337" s="6" t="s">
        <v>15</v>
      </c>
      <c r="F337" s="6">
        <f>INT(Innings_by_innings_list[[#This Row],[Runs]])</f>
        <v>4</v>
      </c>
      <c r="G337" s="6" t="s">
        <v>21</v>
      </c>
      <c r="H337" s="6">
        <f>INT(Innings_by_innings_list[[#This Row],[Wkts]])</f>
        <v>0</v>
      </c>
      <c r="I337" s="6" t="s">
        <v>244</v>
      </c>
      <c r="J337" s="6">
        <f>_xlfn.NUMBERVALUE(Innings_by_innings_list[[#This Row],[Econ]],".")</f>
        <v>2</v>
      </c>
      <c r="K337" s="6" t="s">
        <v>12</v>
      </c>
      <c r="L337" s="4">
        <v>3</v>
      </c>
      <c r="M337" s="6" t="s">
        <v>600</v>
      </c>
      <c r="N337" s="6" t="s">
        <v>36</v>
      </c>
      <c r="O337" s="6" t="s">
        <v>37</v>
      </c>
      <c r="P337" s="6" t="str">
        <f>VLOOKUP(Innings_by_innings_list[[#This Row],[Ground]],'Home Away List'!$A$2:$B$50,2,FALSE)</f>
        <v>Away</v>
      </c>
      <c r="Q337" s="7">
        <v>43468</v>
      </c>
      <c r="R337" s="8" cm="1">
        <f t="array" aca="1" ref="R337" ca="1">IF(CELL("format",Q337)="D1",TEXT(Q337,"dd/mm/yyyy"),Q337)</f>
        <v>43468</v>
      </c>
      <c r="S337" s="6" t="s">
        <v>517</v>
      </c>
    </row>
    <row r="338" spans="1:19" x14ac:dyDescent="0.3">
      <c r="A338" s="6">
        <v>21</v>
      </c>
      <c r="B338" s="6">
        <v>0</v>
      </c>
      <c r="C338" s="6">
        <f>(Innings_by_innings_list[[#This Row],[Overs]]*6)+Innings_by_innings_list[[#This Row],[Balls]]</f>
        <v>126</v>
      </c>
      <c r="D338" s="6" t="s">
        <v>26</v>
      </c>
      <c r="E338" s="6" t="s">
        <v>130</v>
      </c>
      <c r="F338" s="6">
        <f>INT(Innings_by_innings_list[[#This Row],[Runs]])</f>
        <v>62</v>
      </c>
      <c r="G338" s="6" t="s">
        <v>12</v>
      </c>
      <c r="H338" s="6">
        <f>INT(Innings_by_innings_list[[#This Row],[Wkts]])</f>
        <v>1</v>
      </c>
      <c r="I338" s="6" t="s">
        <v>563</v>
      </c>
      <c r="J338" s="6">
        <f>_xlfn.NUMBERVALUE(Innings_by_innings_list[[#This Row],[Econ]],".")</f>
        <v>2.95</v>
      </c>
      <c r="K338" s="6" t="s">
        <v>10</v>
      </c>
      <c r="L338" s="4">
        <v>2</v>
      </c>
      <c r="M338" s="6" t="s">
        <v>599</v>
      </c>
      <c r="N338" s="6" t="s">
        <v>36</v>
      </c>
      <c r="O338" s="6" t="s">
        <v>37</v>
      </c>
      <c r="P338" s="6" t="str">
        <f>VLOOKUP(Innings_by_innings_list[[#This Row],[Ground]],'Home Away List'!$A$2:$B$50,2,FALSE)</f>
        <v>Away</v>
      </c>
      <c r="Q338" s="7">
        <v>43468</v>
      </c>
      <c r="R338" s="8" cm="1">
        <f t="array" aca="1" ref="R338" ca="1">IF(CELL("format",Q338)="D1",TEXT(Q338,"dd/mm/yyyy"),Q338)</f>
        <v>43468</v>
      </c>
      <c r="S338" s="6" t="s">
        <v>517</v>
      </c>
    </row>
    <row r="339" spans="1:19" x14ac:dyDescent="0.3">
      <c r="A339" s="6">
        <v>2</v>
      </c>
      <c r="B339" s="6">
        <v>0</v>
      </c>
      <c r="C339" s="6">
        <f>(Innings_by_innings_list[[#This Row],[Overs]]*6)+Innings_by_innings_list[[#This Row],[Balls]]</f>
        <v>12</v>
      </c>
      <c r="D339" s="6" t="s">
        <v>12</v>
      </c>
      <c r="E339" s="6" t="s">
        <v>10</v>
      </c>
      <c r="F339" s="6">
        <f>INT(Innings_by_innings_list[[#This Row],[Runs]])</f>
        <v>2</v>
      </c>
      <c r="G339" s="6" t="s">
        <v>21</v>
      </c>
      <c r="H339" s="6">
        <f>INT(Innings_by_innings_list[[#This Row],[Wkts]])</f>
        <v>0</v>
      </c>
      <c r="I339" s="6" t="s">
        <v>270</v>
      </c>
      <c r="J339" s="6">
        <f>_xlfn.NUMBERVALUE(Innings_by_innings_list[[#This Row],[Econ]],".")</f>
        <v>1</v>
      </c>
      <c r="K339" s="6" t="s">
        <v>10</v>
      </c>
      <c r="L339" s="4">
        <v>3</v>
      </c>
      <c r="M339" s="6" t="s">
        <v>599</v>
      </c>
      <c r="N339" s="6" t="s">
        <v>36</v>
      </c>
      <c r="O339" s="6" t="s">
        <v>37</v>
      </c>
      <c r="P339" s="6" t="str">
        <f>VLOOKUP(Innings_by_innings_list[[#This Row],[Ground]],'Home Away List'!$A$2:$B$50,2,FALSE)</f>
        <v>Away</v>
      </c>
      <c r="Q339" s="7">
        <v>43468</v>
      </c>
      <c r="R339" s="8" cm="1">
        <f t="array" aca="1" ref="R339" ca="1">IF(CELL("format",Q339)="D1",TEXT(Q339,"dd/mm/yyyy"),Q339)</f>
        <v>43468</v>
      </c>
      <c r="S339" s="6" t="s">
        <v>517</v>
      </c>
    </row>
    <row r="340" spans="1:19" x14ac:dyDescent="0.3">
      <c r="A340" s="6">
        <v>17</v>
      </c>
      <c r="B340" s="6">
        <v>0</v>
      </c>
      <c r="C340" s="6">
        <f>(Innings_by_innings_list[[#This Row],[Overs]]*6)+Innings_by_innings_list[[#This Row],[Balls]]</f>
        <v>102</v>
      </c>
      <c r="D340" s="6" t="s">
        <v>26</v>
      </c>
      <c r="E340" s="6" t="s">
        <v>182</v>
      </c>
      <c r="F340" s="6">
        <f>INT(Innings_by_innings_list[[#This Row],[Runs]])</f>
        <v>43</v>
      </c>
      <c r="G340" s="6" t="s">
        <v>26</v>
      </c>
      <c r="H340" s="6">
        <f>INT(Innings_by_innings_list[[#This Row],[Wkts]])</f>
        <v>5</v>
      </c>
      <c r="I340" s="6" t="s">
        <v>395</v>
      </c>
      <c r="J340" s="6">
        <f>_xlfn.NUMBERVALUE(Innings_by_innings_list[[#This Row],[Econ]],".")</f>
        <v>2.52</v>
      </c>
      <c r="K340" s="6" t="s">
        <v>12</v>
      </c>
      <c r="L340" s="4">
        <v>2</v>
      </c>
      <c r="M340" s="6" t="s">
        <v>601</v>
      </c>
      <c r="N340" s="6" t="s">
        <v>198</v>
      </c>
      <c r="O340" s="6" t="s">
        <v>345</v>
      </c>
      <c r="P340" s="6" t="str">
        <f>VLOOKUP(Innings_by_innings_list[[#This Row],[Ground]],'Home Away List'!$A$2:$B$50,2,FALSE)</f>
        <v>Away</v>
      </c>
      <c r="Q340" s="7">
        <v>43699</v>
      </c>
      <c r="R340" s="8" cm="1">
        <f t="array" aca="1" ref="R340" ca="1">IF(CELL("format",Q340)="D1",TEXT(Q340,"dd/mm/yyyy"),Q340)</f>
        <v>43699</v>
      </c>
      <c r="S340" s="6" t="s">
        <v>400</v>
      </c>
    </row>
    <row r="341" spans="1:19" x14ac:dyDescent="0.3">
      <c r="A341" s="6">
        <v>9</v>
      </c>
      <c r="B341" s="6">
        <v>5</v>
      </c>
      <c r="C341" s="6">
        <f>(Innings_by_innings_list[[#This Row],[Overs]]*6)+Innings_by_innings_list[[#This Row],[Balls]]</f>
        <v>59</v>
      </c>
      <c r="D341" s="6" t="s">
        <v>12</v>
      </c>
      <c r="E341" s="6" t="s">
        <v>109</v>
      </c>
      <c r="F341" s="6">
        <f>INT(Innings_by_innings_list[[#This Row],[Runs]])</f>
        <v>31</v>
      </c>
      <c r="G341" s="6" t="s">
        <v>23</v>
      </c>
      <c r="H341" s="6">
        <f>INT(Innings_by_innings_list[[#This Row],[Wkts]])</f>
        <v>3</v>
      </c>
      <c r="I341" s="6" t="s">
        <v>397</v>
      </c>
      <c r="J341" s="6">
        <f>_xlfn.NUMBERVALUE(Innings_by_innings_list[[#This Row],[Econ]],".")</f>
        <v>3.15</v>
      </c>
      <c r="K341" s="6" t="s">
        <v>12</v>
      </c>
      <c r="L341" s="4">
        <v>4</v>
      </c>
      <c r="M341" s="6" t="s">
        <v>601</v>
      </c>
      <c r="N341" s="6" t="s">
        <v>198</v>
      </c>
      <c r="O341" s="6" t="s">
        <v>345</v>
      </c>
      <c r="P341" s="6" t="str">
        <f>VLOOKUP(Innings_by_innings_list[[#This Row],[Ground]],'Home Away List'!$A$2:$B$50,2,FALSE)</f>
        <v>Away</v>
      </c>
      <c r="Q341" s="7">
        <v>43699</v>
      </c>
      <c r="R341" s="8" cm="1">
        <f t="array" aca="1" ref="R341" ca="1">IF(CELL("format",Q341)="D1",TEXT(Q341,"dd/mm/yyyy"),Q341)</f>
        <v>43699</v>
      </c>
      <c r="S341" s="6" t="s">
        <v>400</v>
      </c>
    </row>
    <row r="342" spans="1:19" x14ac:dyDescent="0.3">
      <c r="A342" s="6">
        <v>17</v>
      </c>
      <c r="B342" s="6">
        <v>0</v>
      </c>
      <c r="C342" s="6">
        <f>(Innings_by_innings_list[[#This Row],[Overs]]*6)+Innings_by_innings_list[[#This Row],[Balls]]</f>
        <v>102</v>
      </c>
      <c r="D342" s="6" t="s">
        <v>23</v>
      </c>
      <c r="E342" s="6" t="s">
        <v>149</v>
      </c>
      <c r="F342" s="6">
        <f>INT(Innings_by_innings_list[[#This Row],[Runs]])</f>
        <v>48</v>
      </c>
      <c r="G342" s="6" t="s">
        <v>10</v>
      </c>
      <c r="H342" s="6">
        <f>INT(Innings_by_innings_list[[#This Row],[Wkts]])</f>
        <v>2</v>
      </c>
      <c r="I342" s="6" t="s">
        <v>518</v>
      </c>
      <c r="J342" s="6">
        <f>_xlfn.NUMBERVALUE(Innings_by_innings_list[[#This Row],[Econ]],".")</f>
        <v>2.82</v>
      </c>
      <c r="K342" s="6" t="s">
        <v>23</v>
      </c>
      <c r="L342" s="4">
        <v>2</v>
      </c>
      <c r="M342" s="6" t="s">
        <v>600</v>
      </c>
      <c r="N342" s="6" t="s">
        <v>198</v>
      </c>
      <c r="O342" s="6" t="s">
        <v>345</v>
      </c>
      <c r="P342" s="6" t="str">
        <f>VLOOKUP(Innings_by_innings_list[[#This Row],[Ground]],'Home Away List'!$A$2:$B$50,2,FALSE)</f>
        <v>Away</v>
      </c>
      <c r="Q342" s="7">
        <v>43699</v>
      </c>
      <c r="R342" s="8" cm="1">
        <f t="array" aca="1" ref="R342" ca="1">IF(CELL("format",Q342)="D1",TEXT(Q342,"dd/mm/yyyy"),Q342)</f>
        <v>43699</v>
      </c>
      <c r="S342" s="6" t="s">
        <v>400</v>
      </c>
    </row>
    <row r="343" spans="1:19" x14ac:dyDescent="0.3">
      <c r="A343" s="6">
        <v>5</v>
      </c>
      <c r="B343" s="6">
        <v>0</v>
      </c>
      <c r="C343" s="6">
        <f>(Innings_by_innings_list[[#This Row],[Overs]]*6)+Innings_by_innings_list[[#This Row],[Balls]]</f>
        <v>30</v>
      </c>
      <c r="D343" s="6" t="s">
        <v>23</v>
      </c>
      <c r="E343" s="6" t="s">
        <v>277</v>
      </c>
      <c r="F343" s="6">
        <f>INT(Innings_by_innings_list[[#This Row],[Runs]])</f>
        <v>13</v>
      </c>
      <c r="G343" s="6" t="s">
        <v>10</v>
      </c>
      <c r="H343" s="6">
        <f>INT(Innings_by_innings_list[[#This Row],[Wkts]])</f>
        <v>2</v>
      </c>
      <c r="I343" s="6" t="s">
        <v>466</v>
      </c>
      <c r="J343" s="6">
        <f>_xlfn.NUMBERVALUE(Innings_by_innings_list[[#This Row],[Econ]],".")</f>
        <v>2.6</v>
      </c>
      <c r="K343" s="6" t="s">
        <v>15</v>
      </c>
      <c r="L343" s="4">
        <v>4</v>
      </c>
      <c r="M343" s="6" t="s">
        <v>600</v>
      </c>
      <c r="N343" s="6" t="s">
        <v>198</v>
      </c>
      <c r="O343" s="6" t="s">
        <v>345</v>
      </c>
      <c r="P343" s="6" t="str">
        <f>VLOOKUP(Innings_by_innings_list[[#This Row],[Ground]],'Home Away List'!$A$2:$B$50,2,FALSE)</f>
        <v>Away</v>
      </c>
      <c r="Q343" s="7">
        <v>43699</v>
      </c>
      <c r="R343" s="8" cm="1">
        <f t="array" aca="1" ref="R343" ca="1">IF(CELL("format",Q343)="D1",TEXT(Q343,"dd/mm/yyyy"),Q343)</f>
        <v>43699</v>
      </c>
      <c r="S343" s="6" t="s">
        <v>400</v>
      </c>
    </row>
    <row r="344" spans="1:19" x14ac:dyDescent="0.3">
      <c r="A344" s="6">
        <v>18</v>
      </c>
      <c r="B344" s="6">
        <v>0</v>
      </c>
      <c r="C344" s="6">
        <f>(Innings_by_innings_list[[#This Row],[Overs]]*6)+Innings_by_innings_list[[#This Row],[Balls]]</f>
        <v>108</v>
      </c>
      <c r="D344" s="6" t="s">
        <v>15</v>
      </c>
      <c r="E344" s="6" t="s">
        <v>55</v>
      </c>
      <c r="F344" s="6">
        <f>INT(Innings_by_innings_list[[#This Row],[Runs]])</f>
        <v>55</v>
      </c>
      <c r="G344" s="6" t="s">
        <v>12</v>
      </c>
      <c r="H344" s="6">
        <f>INT(Innings_by_innings_list[[#This Row],[Wkts]])</f>
        <v>1</v>
      </c>
      <c r="I344" s="6" t="s">
        <v>454</v>
      </c>
      <c r="J344" s="6">
        <f>_xlfn.NUMBERVALUE(Innings_by_innings_list[[#This Row],[Econ]],".")</f>
        <v>3.05</v>
      </c>
      <c r="K344" s="6" t="s">
        <v>10</v>
      </c>
      <c r="L344" s="4">
        <v>2</v>
      </c>
      <c r="M344" s="6" t="s">
        <v>599</v>
      </c>
      <c r="N344" s="6" t="s">
        <v>198</v>
      </c>
      <c r="O344" s="6" t="s">
        <v>345</v>
      </c>
      <c r="P344" s="6" t="str">
        <f>VLOOKUP(Innings_by_innings_list[[#This Row],[Ground]],'Home Away List'!$A$2:$B$50,2,FALSE)</f>
        <v>Away</v>
      </c>
      <c r="Q344" s="7">
        <v>43699</v>
      </c>
      <c r="R344" s="8" cm="1">
        <f t="array" aca="1" ref="R344" ca="1">IF(CELL("format",Q344)="D1",TEXT(Q344,"dd/mm/yyyy"),Q344)</f>
        <v>43699</v>
      </c>
      <c r="S344" s="6" t="s">
        <v>400</v>
      </c>
    </row>
    <row r="345" spans="1:19" x14ac:dyDescent="0.3">
      <c r="A345" s="6">
        <v>8</v>
      </c>
      <c r="B345" s="6">
        <v>0</v>
      </c>
      <c r="C345" s="6">
        <f>(Innings_by_innings_list[[#This Row],[Overs]]*6)+Innings_by_innings_list[[#This Row],[Balls]]</f>
        <v>48</v>
      </c>
      <c r="D345" s="6" t="s">
        <v>15</v>
      </c>
      <c r="E345" s="6" t="s">
        <v>85</v>
      </c>
      <c r="F345" s="6">
        <f>INT(Innings_by_innings_list[[#This Row],[Runs]])</f>
        <v>7</v>
      </c>
      <c r="G345" s="6" t="s">
        <v>26</v>
      </c>
      <c r="H345" s="6">
        <f>INT(Innings_by_innings_list[[#This Row],[Wkts]])</f>
        <v>5</v>
      </c>
      <c r="I345" s="6" t="s">
        <v>564</v>
      </c>
      <c r="J345" s="6">
        <f>_xlfn.NUMBERVALUE(Innings_by_innings_list[[#This Row],[Econ]],".")</f>
        <v>0.87</v>
      </c>
      <c r="K345" s="6" t="s">
        <v>10</v>
      </c>
      <c r="L345" s="4">
        <v>4</v>
      </c>
      <c r="M345" s="6" t="s">
        <v>599</v>
      </c>
      <c r="N345" s="6" t="s">
        <v>198</v>
      </c>
      <c r="O345" s="6" t="s">
        <v>345</v>
      </c>
      <c r="P345" s="6" t="str">
        <f>VLOOKUP(Innings_by_innings_list[[#This Row],[Ground]],'Home Away List'!$A$2:$B$50,2,FALSE)</f>
        <v>Away</v>
      </c>
      <c r="Q345" s="7">
        <v>43699</v>
      </c>
      <c r="R345" s="8" cm="1">
        <f t="array" aca="1" ref="R345" ca="1">IF(CELL("format",Q345)="D1",TEXT(Q345,"dd/mm/yyyy"),Q345)</f>
        <v>43699</v>
      </c>
      <c r="S345" s="6" t="s">
        <v>400</v>
      </c>
    </row>
    <row r="346" spans="1:19" x14ac:dyDescent="0.3">
      <c r="A346" s="6">
        <v>10</v>
      </c>
      <c r="B346" s="6">
        <v>5</v>
      </c>
      <c r="C346" s="6">
        <f>(Innings_by_innings_list[[#This Row],[Overs]]*6)+Innings_by_innings_list[[#This Row],[Balls]]</f>
        <v>65</v>
      </c>
      <c r="D346" s="6" t="s">
        <v>23</v>
      </c>
      <c r="E346" s="6" t="s">
        <v>322</v>
      </c>
      <c r="F346" s="6">
        <f>INT(Innings_by_innings_list[[#This Row],[Runs]])</f>
        <v>24</v>
      </c>
      <c r="G346" s="6" t="s">
        <v>12</v>
      </c>
      <c r="H346" s="6">
        <f>INT(Innings_by_innings_list[[#This Row],[Wkts]])</f>
        <v>1</v>
      </c>
      <c r="I346" s="6" t="s">
        <v>402</v>
      </c>
      <c r="J346" s="6">
        <f>_xlfn.NUMBERVALUE(Innings_by_innings_list[[#This Row],[Econ]],".")</f>
        <v>2.21</v>
      </c>
      <c r="K346" s="6" t="s">
        <v>12</v>
      </c>
      <c r="L346" s="4">
        <v>2</v>
      </c>
      <c r="M346" s="6" t="s">
        <v>601</v>
      </c>
      <c r="N346" s="6" t="s">
        <v>198</v>
      </c>
      <c r="O346" s="6" t="s">
        <v>199</v>
      </c>
      <c r="P346" s="6" t="str">
        <f>VLOOKUP(Innings_by_innings_list[[#This Row],[Ground]],'Home Away List'!$A$2:$B$50,2,FALSE)</f>
        <v>Away</v>
      </c>
      <c r="Q346" s="7">
        <v>43707</v>
      </c>
      <c r="R346" s="8" cm="1">
        <f t="array" aca="1" ref="R346" ca="1">IF(CELL("format",Q346)="D1",TEXT(Q346,"dd/mm/yyyy"),Q346)</f>
        <v>43707</v>
      </c>
      <c r="S346" s="6" t="s">
        <v>403</v>
      </c>
    </row>
    <row r="347" spans="1:19" x14ac:dyDescent="0.3">
      <c r="A347" s="6">
        <v>12</v>
      </c>
      <c r="B347" s="6">
        <v>0</v>
      </c>
      <c r="C347" s="6">
        <f>(Innings_by_innings_list[[#This Row],[Overs]]*6)+Innings_by_innings_list[[#This Row],[Balls]]</f>
        <v>72</v>
      </c>
      <c r="D347" s="6" t="s">
        <v>23</v>
      </c>
      <c r="E347" s="6" t="s">
        <v>368</v>
      </c>
      <c r="F347" s="6">
        <f>INT(Innings_by_innings_list[[#This Row],[Runs]])</f>
        <v>37</v>
      </c>
      <c r="G347" s="6" t="s">
        <v>10</v>
      </c>
      <c r="H347" s="6">
        <f>INT(Innings_by_innings_list[[#This Row],[Wkts]])</f>
        <v>2</v>
      </c>
      <c r="I347" s="6" t="s">
        <v>404</v>
      </c>
      <c r="J347" s="6">
        <f>_xlfn.NUMBERVALUE(Innings_by_innings_list[[#This Row],[Econ]],".")</f>
        <v>3.08</v>
      </c>
      <c r="K347" s="6" t="s">
        <v>12</v>
      </c>
      <c r="L347" s="4">
        <v>4</v>
      </c>
      <c r="M347" s="6" t="s">
        <v>601</v>
      </c>
      <c r="N347" s="6" t="s">
        <v>198</v>
      </c>
      <c r="O347" s="6" t="s">
        <v>199</v>
      </c>
      <c r="P347" s="6" t="str">
        <f>VLOOKUP(Innings_by_innings_list[[#This Row],[Ground]],'Home Away List'!$A$2:$B$50,2,FALSE)</f>
        <v>Away</v>
      </c>
      <c r="Q347" s="7">
        <v>43707</v>
      </c>
      <c r="R347" s="8" cm="1">
        <f t="array" aca="1" ref="R347" ca="1">IF(CELL("format",Q347)="D1",TEXT(Q347,"dd/mm/yyyy"),Q347)</f>
        <v>43707</v>
      </c>
      <c r="S347" s="6" t="s">
        <v>403</v>
      </c>
    </row>
    <row r="348" spans="1:19" x14ac:dyDescent="0.3">
      <c r="A348" s="6">
        <v>13</v>
      </c>
      <c r="B348" s="6">
        <v>0</v>
      </c>
      <c r="C348" s="6">
        <f>(Innings_by_innings_list[[#This Row],[Overs]]*6)+Innings_by_innings_list[[#This Row],[Balls]]</f>
        <v>78</v>
      </c>
      <c r="D348" s="6" t="s">
        <v>23</v>
      </c>
      <c r="E348" s="6" t="s">
        <v>42</v>
      </c>
      <c r="F348" s="6">
        <f>INT(Innings_by_innings_list[[#This Row],[Runs]])</f>
        <v>34</v>
      </c>
      <c r="G348" s="6" t="s">
        <v>10</v>
      </c>
      <c r="H348" s="6">
        <f>INT(Innings_by_innings_list[[#This Row],[Wkts]])</f>
        <v>2</v>
      </c>
      <c r="I348" s="6" t="s">
        <v>519</v>
      </c>
      <c r="J348" s="6">
        <f>_xlfn.NUMBERVALUE(Innings_by_innings_list[[#This Row],[Econ]],".")</f>
        <v>2.61</v>
      </c>
      <c r="K348" s="6" t="s">
        <v>23</v>
      </c>
      <c r="L348" s="4">
        <v>2</v>
      </c>
      <c r="M348" s="6" t="s">
        <v>600</v>
      </c>
      <c r="N348" s="6" t="s">
        <v>198</v>
      </c>
      <c r="O348" s="6" t="s">
        <v>199</v>
      </c>
      <c r="P348" s="6" t="str">
        <f>VLOOKUP(Innings_by_innings_list[[#This Row],[Ground]],'Home Away List'!$A$2:$B$50,2,FALSE)</f>
        <v>Away</v>
      </c>
      <c r="Q348" s="7">
        <v>43707</v>
      </c>
      <c r="R348" s="8" cm="1">
        <f t="array" aca="1" ref="R348" ca="1">IF(CELL("format",Q348)="D1",TEXT(Q348,"dd/mm/yyyy"),Q348)</f>
        <v>43707</v>
      </c>
      <c r="S348" s="6" t="s">
        <v>403</v>
      </c>
    </row>
    <row r="349" spans="1:19" x14ac:dyDescent="0.3">
      <c r="A349" s="6">
        <v>16</v>
      </c>
      <c r="B349" s="6">
        <v>0</v>
      </c>
      <c r="C349" s="6">
        <f>(Innings_by_innings_list[[#This Row],[Overs]]*6)+Innings_by_innings_list[[#This Row],[Balls]]</f>
        <v>96</v>
      </c>
      <c r="D349" s="6" t="s">
        <v>10</v>
      </c>
      <c r="E349" s="6" t="s">
        <v>481</v>
      </c>
      <c r="F349" s="6">
        <f>INT(Innings_by_innings_list[[#This Row],[Runs]])</f>
        <v>65</v>
      </c>
      <c r="G349" s="6" t="s">
        <v>23</v>
      </c>
      <c r="H349" s="6">
        <f>INT(Innings_by_innings_list[[#This Row],[Wkts]])</f>
        <v>3</v>
      </c>
      <c r="I349" s="6" t="s">
        <v>520</v>
      </c>
      <c r="J349" s="6">
        <f>_xlfn.NUMBERVALUE(Innings_by_innings_list[[#This Row],[Econ]],".")</f>
        <v>4.0599999999999996</v>
      </c>
      <c r="K349" s="6" t="s">
        <v>23</v>
      </c>
      <c r="L349" s="4">
        <v>4</v>
      </c>
      <c r="M349" s="6" t="s">
        <v>600</v>
      </c>
      <c r="N349" s="6" t="s">
        <v>198</v>
      </c>
      <c r="O349" s="6" t="s">
        <v>199</v>
      </c>
      <c r="P349" s="6" t="str">
        <f>VLOOKUP(Innings_by_innings_list[[#This Row],[Ground]],'Home Away List'!$A$2:$B$50,2,FALSE)</f>
        <v>Away</v>
      </c>
      <c r="Q349" s="7">
        <v>43707</v>
      </c>
      <c r="R349" s="8" cm="1">
        <f t="array" aca="1" ref="R349" ca="1">IF(CELL("format",Q349)="D1",TEXT(Q349,"dd/mm/yyyy"),Q349)</f>
        <v>43707</v>
      </c>
      <c r="S349" s="6" t="s">
        <v>403</v>
      </c>
    </row>
    <row r="350" spans="1:19" x14ac:dyDescent="0.3">
      <c r="A350" s="6">
        <v>12</v>
      </c>
      <c r="B350" s="6">
        <v>1</v>
      </c>
      <c r="C350" s="6">
        <f>(Innings_by_innings_list[[#This Row],[Overs]]*6)+Innings_by_innings_list[[#This Row],[Balls]]</f>
        <v>73</v>
      </c>
      <c r="D350" s="6" t="s">
        <v>23</v>
      </c>
      <c r="E350" s="6" t="s">
        <v>255</v>
      </c>
      <c r="F350" s="6">
        <f>INT(Innings_by_innings_list[[#This Row],[Runs]])</f>
        <v>27</v>
      </c>
      <c r="G350" s="6" t="s">
        <v>49</v>
      </c>
      <c r="H350" s="6">
        <f>INT(Innings_by_innings_list[[#This Row],[Wkts]])</f>
        <v>6</v>
      </c>
      <c r="I350" s="6" t="s">
        <v>402</v>
      </c>
      <c r="J350" s="6">
        <f>_xlfn.NUMBERVALUE(Innings_by_innings_list[[#This Row],[Econ]],".")</f>
        <v>2.21</v>
      </c>
      <c r="K350" s="6" t="s">
        <v>10</v>
      </c>
      <c r="L350" s="4">
        <v>2</v>
      </c>
      <c r="M350" s="6" t="s">
        <v>599</v>
      </c>
      <c r="N350" s="6" t="s">
        <v>198</v>
      </c>
      <c r="O350" s="6" t="s">
        <v>199</v>
      </c>
      <c r="P350" s="6" t="str">
        <f>VLOOKUP(Innings_by_innings_list[[#This Row],[Ground]],'Home Away List'!$A$2:$B$50,2,FALSE)</f>
        <v>Away</v>
      </c>
      <c r="Q350" s="7">
        <v>43707</v>
      </c>
      <c r="R350" s="8" cm="1">
        <f t="array" aca="1" ref="R350" ca="1">IF(CELL("format",Q350)="D1",TEXT(Q350,"dd/mm/yyyy"),Q350)</f>
        <v>43707</v>
      </c>
      <c r="S350" s="6" t="s">
        <v>403</v>
      </c>
    </row>
    <row r="351" spans="1:19" x14ac:dyDescent="0.3">
      <c r="A351" s="6">
        <v>11</v>
      </c>
      <c r="B351" s="6">
        <v>0</v>
      </c>
      <c r="C351" s="6">
        <f>(Innings_by_innings_list[[#This Row],[Overs]]*6)+Innings_by_innings_list[[#This Row],[Balls]]</f>
        <v>66</v>
      </c>
      <c r="D351" s="6" t="s">
        <v>15</v>
      </c>
      <c r="E351" s="6" t="s">
        <v>109</v>
      </c>
      <c r="F351" s="6">
        <f>INT(Innings_by_innings_list[[#This Row],[Runs]])</f>
        <v>31</v>
      </c>
      <c r="G351" s="6" t="s">
        <v>12</v>
      </c>
      <c r="H351" s="6">
        <f>INT(Innings_by_innings_list[[#This Row],[Wkts]])</f>
        <v>1</v>
      </c>
      <c r="I351" s="6" t="s">
        <v>131</v>
      </c>
      <c r="J351" s="6">
        <f>_xlfn.NUMBERVALUE(Innings_by_innings_list[[#This Row],[Econ]],".")</f>
        <v>2.81</v>
      </c>
      <c r="K351" s="6" t="s">
        <v>10</v>
      </c>
      <c r="L351" s="4">
        <v>4</v>
      </c>
      <c r="M351" s="6" t="s">
        <v>599</v>
      </c>
      <c r="N351" s="6" t="s">
        <v>198</v>
      </c>
      <c r="O351" s="6" t="s">
        <v>199</v>
      </c>
      <c r="P351" s="6" t="str">
        <f>VLOOKUP(Innings_by_innings_list[[#This Row],[Ground]],'Home Away List'!$A$2:$B$50,2,FALSE)</f>
        <v>Away</v>
      </c>
      <c r="Q351" s="7">
        <v>43707</v>
      </c>
      <c r="R351" s="8" cm="1">
        <f t="array" aca="1" ref="R351" ca="1">IF(CELL("format",Q351)="D1",TEXT(Q351,"dd/mm/yyyy"),Q351)</f>
        <v>43707</v>
      </c>
      <c r="S351" s="6" t="s">
        <v>403</v>
      </c>
    </row>
    <row r="352" spans="1:19" x14ac:dyDescent="0.3">
      <c r="A352" s="6">
        <v>16</v>
      </c>
      <c r="B352" s="6">
        <v>0</v>
      </c>
      <c r="C352" s="6">
        <f>(Innings_by_innings_list[[#This Row],[Overs]]*6)+Innings_by_innings_list[[#This Row],[Balls]]</f>
        <v>96</v>
      </c>
      <c r="D352" s="6" t="s">
        <v>10</v>
      </c>
      <c r="E352" s="6" t="s">
        <v>177</v>
      </c>
      <c r="F352" s="6">
        <f>INT(Innings_by_innings_list[[#This Row],[Runs]])</f>
        <v>54</v>
      </c>
      <c r="G352" s="6" t="s">
        <v>12</v>
      </c>
      <c r="H352" s="6">
        <f>INT(Innings_by_innings_list[[#This Row],[Wkts]])</f>
        <v>1</v>
      </c>
      <c r="I352" s="6" t="s">
        <v>256</v>
      </c>
      <c r="J352" s="6">
        <f>_xlfn.NUMBERVALUE(Innings_by_innings_list[[#This Row],[Econ]],".")</f>
        <v>3.37</v>
      </c>
      <c r="K352" s="6" t="s">
        <v>12</v>
      </c>
      <c r="L352" s="4">
        <v>2</v>
      </c>
      <c r="M352" s="6" t="s">
        <v>601</v>
      </c>
      <c r="N352" s="6" t="s">
        <v>57</v>
      </c>
      <c r="O352" s="6" t="s">
        <v>405</v>
      </c>
      <c r="P352" s="6" t="str">
        <f>VLOOKUP(Innings_by_innings_list[[#This Row],[Ground]],'Home Away List'!$A$2:$B$50,2,FALSE)</f>
        <v>Home</v>
      </c>
      <c r="Q352" s="7">
        <v>43740</v>
      </c>
      <c r="R352" s="8" cm="1">
        <f t="array" aca="1" ref="R352" ca="1">IF(CELL("format",Q352)="D1",TEXT(Q352,"dd/mm/yyyy"),Q352)</f>
        <v>43740</v>
      </c>
      <c r="S352" s="6" t="s">
        <v>406</v>
      </c>
    </row>
    <row r="353" spans="1:19" x14ac:dyDescent="0.3">
      <c r="A353" s="6">
        <v>7</v>
      </c>
      <c r="B353" s="6">
        <v>0</v>
      </c>
      <c r="C353" s="6">
        <f>(Innings_by_innings_list[[#This Row],[Overs]]*6)+Innings_by_innings_list[[#This Row],[Balls]]</f>
        <v>42</v>
      </c>
      <c r="D353" s="6" t="s">
        <v>10</v>
      </c>
      <c r="E353" s="6" t="s">
        <v>61</v>
      </c>
      <c r="F353" s="6">
        <f>INT(Innings_by_innings_list[[#This Row],[Runs]])</f>
        <v>18</v>
      </c>
      <c r="G353" s="6" t="s">
        <v>21</v>
      </c>
      <c r="H353" s="6">
        <f>INT(Innings_by_innings_list[[#This Row],[Wkts]])</f>
        <v>0</v>
      </c>
      <c r="I353" s="6" t="s">
        <v>407</v>
      </c>
      <c r="J353" s="6">
        <f>_xlfn.NUMBERVALUE(Innings_by_innings_list[[#This Row],[Econ]],".")</f>
        <v>2.57</v>
      </c>
      <c r="K353" s="6" t="s">
        <v>15</v>
      </c>
      <c r="L353" s="4">
        <v>4</v>
      </c>
      <c r="M353" s="6" t="s">
        <v>601</v>
      </c>
      <c r="N353" s="6" t="s">
        <v>57</v>
      </c>
      <c r="O353" s="6" t="s">
        <v>405</v>
      </c>
      <c r="P353" s="6" t="str">
        <f>VLOOKUP(Innings_by_innings_list[[#This Row],[Ground]],'Home Away List'!$A$2:$B$50,2,FALSE)</f>
        <v>Home</v>
      </c>
      <c r="Q353" s="7">
        <v>43740</v>
      </c>
      <c r="R353" s="8" cm="1">
        <f t="array" aca="1" ref="R353" ca="1">IF(CELL("format",Q353)="D1",TEXT(Q353,"dd/mm/yyyy"),Q353)</f>
        <v>43740</v>
      </c>
      <c r="S353" s="6" t="s">
        <v>406</v>
      </c>
    </row>
    <row r="354" spans="1:19" x14ac:dyDescent="0.3">
      <c r="A354" s="6">
        <v>18</v>
      </c>
      <c r="B354" s="6">
        <v>0</v>
      </c>
      <c r="C354" s="6">
        <f>(Innings_by_innings_list[[#This Row],[Overs]]*6)+Innings_by_innings_list[[#This Row],[Balls]]</f>
        <v>108</v>
      </c>
      <c r="D354" s="6" t="s">
        <v>15</v>
      </c>
      <c r="E354" s="6" t="s">
        <v>137</v>
      </c>
      <c r="F354" s="6">
        <f>INT(Innings_by_innings_list[[#This Row],[Runs]])</f>
        <v>47</v>
      </c>
      <c r="G354" s="6" t="s">
        <v>21</v>
      </c>
      <c r="H354" s="6">
        <f>INT(Innings_by_innings_list[[#This Row],[Wkts]])</f>
        <v>0</v>
      </c>
      <c r="I354" s="6" t="s">
        <v>519</v>
      </c>
      <c r="J354" s="6">
        <f>_xlfn.NUMBERVALUE(Innings_by_innings_list[[#This Row],[Econ]],".")</f>
        <v>2.61</v>
      </c>
      <c r="K354" s="6" t="s">
        <v>10</v>
      </c>
      <c r="L354" s="4">
        <v>2</v>
      </c>
      <c r="M354" s="6" t="s">
        <v>600</v>
      </c>
      <c r="N354" s="6" t="s">
        <v>57</v>
      </c>
      <c r="O354" s="6" t="s">
        <v>405</v>
      </c>
      <c r="P354" s="6" t="str">
        <f>VLOOKUP(Innings_by_innings_list[[#This Row],[Ground]],'Home Away List'!$A$2:$B$50,2,FALSE)</f>
        <v>Home</v>
      </c>
      <c r="Q354" s="7">
        <v>43740</v>
      </c>
      <c r="R354" s="8" cm="1">
        <f t="array" aca="1" ref="R354" ca="1">IF(CELL("format",Q354)="D1",TEXT(Q354,"dd/mm/yyyy"),Q354)</f>
        <v>43740</v>
      </c>
      <c r="S354" s="6" t="s">
        <v>406</v>
      </c>
    </row>
    <row r="355" spans="1:19" x14ac:dyDescent="0.3">
      <c r="A355" s="6">
        <v>10</v>
      </c>
      <c r="B355" s="6">
        <v>5</v>
      </c>
      <c r="C355" s="6">
        <f>(Innings_by_innings_list[[#This Row],[Overs]]*6)+Innings_by_innings_list[[#This Row],[Balls]]</f>
        <v>65</v>
      </c>
      <c r="D355" s="6" t="s">
        <v>10</v>
      </c>
      <c r="E355" s="6" t="s">
        <v>273</v>
      </c>
      <c r="F355" s="6">
        <f>INT(Innings_by_innings_list[[#This Row],[Runs]])</f>
        <v>35</v>
      </c>
      <c r="G355" s="6" t="s">
        <v>26</v>
      </c>
      <c r="H355" s="6">
        <f>INT(Innings_by_innings_list[[#This Row],[Wkts]])</f>
        <v>5</v>
      </c>
      <c r="I355" s="6" t="s">
        <v>93</v>
      </c>
      <c r="J355" s="6">
        <f>_xlfn.NUMBERVALUE(Innings_by_innings_list[[#This Row],[Econ]],".")</f>
        <v>3.23</v>
      </c>
      <c r="K355" s="6" t="s">
        <v>23</v>
      </c>
      <c r="L355" s="4">
        <v>4</v>
      </c>
      <c r="M355" s="6" t="s">
        <v>600</v>
      </c>
      <c r="N355" s="6" t="s">
        <v>57</v>
      </c>
      <c r="O355" s="6" t="s">
        <v>405</v>
      </c>
      <c r="P355" s="6" t="str">
        <f>VLOOKUP(Innings_by_innings_list[[#This Row],[Ground]],'Home Away List'!$A$2:$B$50,2,FALSE)</f>
        <v>Home</v>
      </c>
      <c r="Q355" s="7">
        <v>43740</v>
      </c>
      <c r="R355" s="8" cm="1">
        <f t="array" aca="1" ref="R355" ca="1">IF(CELL("format",Q355)="D1",TEXT(Q355,"dd/mm/yyyy"),Q355)</f>
        <v>43740</v>
      </c>
      <c r="S355" s="6" t="s">
        <v>406</v>
      </c>
    </row>
    <row r="356" spans="1:19" x14ac:dyDescent="0.3">
      <c r="A356" s="6">
        <v>10</v>
      </c>
      <c r="B356" s="6">
        <v>0</v>
      </c>
      <c r="C356" s="6">
        <f>(Innings_by_innings_list[[#This Row],[Overs]]*6)+Innings_by_innings_list[[#This Row],[Balls]]</f>
        <v>60</v>
      </c>
      <c r="D356" s="6" t="s">
        <v>12</v>
      </c>
      <c r="E356" s="6" t="s">
        <v>70</v>
      </c>
      <c r="F356" s="6">
        <f>INT(Innings_by_innings_list[[#This Row],[Runs]])</f>
        <v>36</v>
      </c>
      <c r="G356" s="6" t="s">
        <v>21</v>
      </c>
      <c r="H356" s="6">
        <f>INT(Innings_by_innings_list[[#This Row],[Wkts]])</f>
        <v>0</v>
      </c>
      <c r="I356" s="6" t="s">
        <v>331</v>
      </c>
      <c r="J356" s="6">
        <f>_xlfn.NUMBERVALUE(Innings_by_innings_list[[#This Row],[Econ]],".")</f>
        <v>3.6</v>
      </c>
      <c r="K356" s="6" t="s">
        <v>12</v>
      </c>
      <c r="L356" s="4">
        <v>2</v>
      </c>
      <c r="M356" s="6" t="s">
        <v>601</v>
      </c>
      <c r="N356" s="6" t="s">
        <v>57</v>
      </c>
      <c r="O356" s="6" t="s">
        <v>361</v>
      </c>
      <c r="P356" s="6" t="str">
        <f>VLOOKUP(Innings_by_innings_list[[#This Row],[Ground]],'Home Away List'!$A$2:$B$50,2,FALSE)</f>
        <v>Home</v>
      </c>
      <c r="Q356" s="7">
        <v>43748</v>
      </c>
      <c r="R356" s="8" cm="1">
        <f t="array" aca="1" ref="R356" ca="1">IF(CELL("format",Q356)="D1",TEXT(Q356,"dd/mm/yyyy"),Q356)</f>
        <v>43748</v>
      </c>
      <c r="S356" s="6" t="s">
        <v>408</v>
      </c>
    </row>
    <row r="357" spans="1:19" x14ac:dyDescent="0.3">
      <c r="A357" s="6">
        <v>5</v>
      </c>
      <c r="B357" s="6">
        <v>0</v>
      </c>
      <c r="C357" s="6">
        <f>(Innings_by_innings_list[[#This Row],[Overs]]*6)+Innings_by_innings_list[[#This Row],[Balls]]</f>
        <v>30</v>
      </c>
      <c r="D357" s="6" t="s">
        <v>10</v>
      </c>
      <c r="E357" s="6" t="s">
        <v>357</v>
      </c>
      <c r="F357" s="6">
        <f>INT(Innings_by_innings_list[[#This Row],[Runs]])</f>
        <v>17</v>
      </c>
      <c r="G357" s="6" t="s">
        <v>12</v>
      </c>
      <c r="H357" s="6">
        <f>INT(Innings_by_innings_list[[#This Row],[Wkts]])</f>
        <v>1</v>
      </c>
      <c r="I357" s="6" t="s">
        <v>409</v>
      </c>
      <c r="J357" s="6">
        <f>_xlfn.NUMBERVALUE(Innings_by_innings_list[[#This Row],[Econ]],".")</f>
        <v>3.4</v>
      </c>
      <c r="K357" s="6" t="s">
        <v>12</v>
      </c>
      <c r="L357" s="4">
        <v>3</v>
      </c>
      <c r="M357" s="6" t="s">
        <v>601</v>
      </c>
      <c r="N357" s="6" t="s">
        <v>57</v>
      </c>
      <c r="O357" s="6" t="s">
        <v>361</v>
      </c>
      <c r="P357" s="6" t="str">
        <f>VLOOKUP(Innings_by_innings_list[[#This Row],[Ground]],'Home Away List'!$A$2:$B$50,2,FALSE)</f>
        <v>Home</v>
      </c>
      <c r="Q357" s="7">
        <v>43748</v>
      </c>
      <c r="R357" s="8" cm="1">
        <f t="array" aca="1" ref="R357" ca="1">IF(CELL("format",Q357)="D1",TEXT(Q357,"dd/mm/yyyy"),Q357)</f>
        <v>43748</v>
      </c>
      <c r="S357" s="6" t="s">
        <v>408</v>
      </c>
    </row>
    <row r="358" spans="1:19" x14ac:dyDescent="0.3">
      <c r="A358" s="6">
        <v>17</v>
      </c>
      <c r="B358" s="6">
        <v>0</v>
      </c>
      <c r="C358" s="6">
        <f>(Innings_by_innings_list[[#This Row],[Overs]]*6)+Innings_by_innings_list[[#This Row],[Balls]]</f>
        <v>102</v>
      </c>
      <c r="D358" s="6" t="s">
        <v>23</v>
      </c>
      <c r="E358" s="6" t="s">
        <v>343</v>
      </c>
      <c r="F358" s="6">
        <f>INT(Innings_by_innings_list[[#This Row],[Runs]])</f>
        <v>44</v>
      </c>
      <c r="G358" s="6" t="s">
        <v>10</v>
      </c>
      <c r="H358" s="6">
        <f>INT(Innings_by_innings_list[[#This Row],[Wkts]])</f>
        <v>2</v>
      </c>
      <c r="I358" s="6" t="s">
        <v>521</v>
      </c>
      <c r="J358" s="6">
        <f>_xlfn.NUMBERVALUE(Innings_by_innings_list[[#This Row],[Econ]],".")</f>
        <v>2.58</v>
      </c>
      <c r="K358" s="6" t="s">
        <v>15</v>
      </c>
      <c r="L358" s="4">
        <v>2</v>
      </c>
      <c r="M358" s="6" t="s">
        <v>600</v>
      </c>
      <c r="N358" s="6" t="s">
        <v>57</v>
      </c>
      <c r="O358" s="6" t="s">
        <v>361</v>
      </c>
      <c r="P358" s="6" t="str">
        <f>VLOOKUP(Innings_by_innings_list[[#This Row],[Ground]],'Home Away List'!$A$2:$B$50,2,FALSE)</f>
        <v>Home</v>
      </c>
      <c r="Q358" s="7">
        <v>43748</v>
      </c>
      <c r="R358" s="8" cm="1">
        <f t="array" aca="1" ref="R358" ca="1">IF(CELL("format",Q358)="D1",TEXT(Q358,"dd/mm/yyyy"),Q358)</f>
        <v>43748</v>
      </c>
      <c r="S358" s="6" t="s">
        <v>408</v>
      </c>
    </row>
    <row r="359" spans="1:19" x14ac:dyDescent="0.3">
      <c r="A359" s="6">
        <v>9</v>
      </c>
      <c r="B359" s="6">
        <v>0</v>
      </c>
      <c r="C359" s="6">
        <f>(Innings_by_innings_list[[#This Row],[Overs]]*6)+Innings_by_innings_list[[#This Row],[Balls]]</f>
        <v>54</v>
      </c>
      <c r="D359" s="6" t="s">
        <v>10</v>
      </c>
      <c r="E359" s="6" t="s">
        <v>42</v>
      </c>
      <c r="F359" s="6">
        <f>INT(Innings_by_innings_list[[#This Row],[Runs]])</f>
        <v>34</v>
      </c>
      <c r="G359" s="6" t="s">
        <v>12</v>
      </c>
      <c r="H359" s="6">
        <f>INT(Innings_by_innings_list[[#This Row],[Wkts]])</f>
        <v>1</v>
      </c>
      <c r="I359" s="6" t="s">
        <v>125</v>
      </c>
      <c r="J359" s="6">
        <f>_xlfn.NUMBERVALUE(Innings_by_innings_list[[#This Row],[Econ]],".")</f>
        <v>3.77</v>
      </c>
      <c r="K359" s="6" t="s">
        <v>23</v>
      </c>
      <c r="L359" s="4">
        <v>3</v>
      </c>
      <c r="M359" s="6" t="s">
        <v>600</v>
      </c>
      <c r="N359" s="6" t="s">
        <v>57</v>
      </c>
      <c r="O359" s="6" t="s">
        <v>361</v>
      </c>
      <c r="P359" s="6" t="str">
        <f>VLOOKUP(Innings_by_innings_list[[#This Row],[Ground]],'Home Away List'!$A$2:$B$50,2,FALSE)</f>
        <v>Home</v>
      </c>
      <c r="Q359" s="7">
        <v>43748</v>
      </c>
      <c r="R359" s="8" cm="1">
        <f t="array" aca="1" ref="R359" ca="1">IF(CELL("format",Q359)="D1",TEXT(Q359,"dd/mm/yyyy"),Q359)</f>
        <v>43748</v>
      </c>
      <c r="S359" s="6" t="s">
        <v>408</v>
      </c>
    </row>
    <row r="360" spans="1:19" x14ac:dyDescent="0.3">
      <c r="A360" s="6">
        <v>13</v>
      </c>
      <c r="B360" s="6"/>
      <c r="C360" s="6">
        <f>(Innings_by_innings_list[[#This Row],[Overs]]*6)+Innings_by_innings_list[[#This Row],[Balls]]</f>
        <v>78</v>
      </c>
      <c r="D360" s="6">
        <v>2</v>
      </c>
      <c r="E360" s="6">
        <v>37</v>
      </c>
      <c r="F360" s="6">
        <f>INT(Innings_by_innings_list[[#This Row],[Runs]])</f>
        <v>37</v>
      </c>
      <c r="G360" s="6">
        <v>3</v>
      </c>
      <c r="H360" s="6">
        <f>INT(Innings_by_innings_list[[#This Row],[Wkts]])</f>
        <v>3</v>
      </c>
      <c r="I360" s="6">
        <v>2.84</v>
      </c>
      <c r="J360" s="6">
        <f>_xlfn.NUMBERVALUE(Innings_by_innings_list[[#This Row],[Econ]],".")</f>
        <v>2.84</v>
      </c>
      <c r="K360" s="6">
        <v>2</v>
      </c>
      <c r="L360" s="4">
        <v>2</v>
      </c>
      <c r="M360" s="6" t="s">
        <v>598</v>
      </c>
      <c r="N360" s="6" t="s">
        <v>57</v>
      </c>
      <c r="O360" s="6" t="s">
        <v>361</v>
      </c>
      <c r="P360" s="6" t="str">
        <f>VLOOKUP(Innings_by_innings_list[[#This Row],[Ground]],'Home Away List'!$A$2:$B$50,2,FALSE)</f>
        <v>Home</v>
      </c>
      <c r="Q360" s="7">
        <v>43748</v>
      </c>
      <c r="R360" s="8" cm="1">
        <f t="array" aca="1" ref="R360" ca="1">IF(CELL("format",Q360)="D1",TEXT(Q360,"dd/mm/yyyy"),Q360)</f>
        <v>43748</v>
      </c>
      <c r="S360" s="6" t="s">
        <v>408</v>
      </c>
    </row>
    <row r="361" spans="1:19" x14ac:dyDescent="0.3">
      <c r="A361" s="6">
        <v>8</v>
      </c>
      <c r="B361" s="6"/>
      <c r="C361" s="6">
        <f>(Innings_by_innings_list[[#This Row],[Overs]]*6)+Innings_by_innings_list[[#This Row],[Balls]]</f>
        <v>48</v>
      </c>
      <c r="D361" s="6">
        <v>3</v>
      </c>
      <c r="E361" s="6">
        <v>22</v>
      </c>
      <c r="F361" s="6">
        <f>INT(Innings_by_innings_list[[#This Row],[Runs]])</f>
        <v>22</v>
      </c>
      <c r="G361" s="6">
        <v>3</v>
      </c>
      <c r="H361" s="6">
        <f>INT(Innings_by_innings_list[[#This Row],[Wkts]])</f>
        <v>3</v>
      </c>
      <c r="I361" s="6">
        <v>2.75</v>
      </c>
      <c r="J361" s="6">
        <f>_xlfn.NUMBERVALUE(Innings_by_innings_list[[#This Row],[Econ]],".")</f>
        <v>2.75</v>
      </c>
      <c r="K361" s="6">
        <v>2</v>
      </c>
      <c r="L361" s="4">
        <v>3</v>
      </c>
      <c r="M361" s="6" t="s">
        <v>598</v>
      </c>
      <c r="N361" s="6" t="s">
        <v>57</v>
      </c>
      <c r="O361" s="6" t="s">
        <v>361</v>
      </c>
      <c r="P361" s="6" t="str">
        <f>VLOOKUP(Innings_by_innings_list[[#This Row],[Ground]],'Home Away List'!$A$2:$B$50,2,FALSE)</f>
        <v>Home</v>
      </c>
      <c r="Q361" s="7">
        <v>43748</v>
      </c>
      <c r="R361" s="8" cm="1">
        <f t="array" aca="1" ref="R361" ca="1">IF(CELL("format",Q361)="D1",TEXT(Q361,"dd/mm/yyyy"),Q361)</f>
        <v>43748</v>
      </c>
      <c r="S361" s="6" t="s">
        <v>408</v>
      </c>
    </row>
    <row r="362" spans="1:19" x14ac:dyDescent="0.3">
      <c r="A362" s="6">
        <v>10</v>
      </c>
      <c r="B362" s="6">
        <v>0</v>
      </c>
      <c r="C362" s="6">
        <f>(Innings_by_innings_list[[#This Row],[Overs]]*6)+Innings_by_innings_list[[#This Row],[Balls]]</f>
        <v>60</v>
      </c>
      <c r="D362" s="6" t="s">
        <v>15</v>
      </c>
      <c r="E362" s="6" t="s">
        <v>31</v>
      </c>
      <c r="F362" s="6">
        <f>INT(Innings_by_innings_list[[#This Row],[Runs]])</f>
        <v>22</v>
      </c>
      <c r="G362" s="6" t="s">
        <v>10</v>
      </c>
      <c r="H362" s="6">
        <f>INT(Innings_by_innings_list[[#This Row],[Wkts]])</f>
        <v>2</v>
      </c>
      <c r="I362" s="6" t="s">
        <v>344</v>
      </c>
      <c r="J362" s="6">
        <f>_xlfn.NUMBERVALUE(Innings_by_innings_list[[#This Row],[Econ]],".")</f>
        <v>2.2000000000000002</v>
      </c>
      <c r="K362" s="6" t="s">
        <v>12</v>
      </c>
      <c r="L362" s="4">
        <v>2</v>
      </c>
      <c r="M362" s="6" t="s">
        <v>600</v>
      </c>
      <c r="N362" s="6" t="s">
        <v>57</v>
      </c>
      <c r="O362" s="6" t="s">
        <v>366</v>
      </c>
      <c r="P362" s="6" t="str">
        <f>VLOOKUP(Innings_by_innings_list[[#This Row],[Ground]],'Home Away List'!$A$2:$B$50,2,FALSE)</f>
        <v>Home</v>
      </c>
      <c r="Q362" s="7">
        <v>43757</v>
      </c>
      <c r="R362" s="8" cm="1">
        <f t="array" aca="1" ref="R362" ca="1">IF(CELL("format",Q362)="D1",TEXT(Q362,"dd/mm/yyyy"),Q362)</f>
        <v>43757</v>
      </c>
      <c r="S362" s="6" t="s">
        <v>522</v>
      </c>
    </row>
    <row r="363" spans="1:19" x14ac:dyDescent="0.3">
      <c r="A363" s="6">
        <v>10</v>
      </c>
      <c r="B363" s="6">
        <v>0</v>
      </c>
      <c r="C363" s="6">
        <f>(Innings_by_innings_list[[#This Row],[Overs]]*6)+Innings_by_innings_list[[#This Row],[Balls]]</f>
        <v>60</v>
      </c>
      <c r="D363" s="6" t="s">
        <v>49</v>
      </c>
      <c r="E363" s="6" t="s">
        <v>24</v>
      </c>
      <c r="F363" s="6">
        <f>INT(Innings_by_innings_list[[#This Row],[Runs]])</f>
        <v>10</v>
      </c>
      <c r="G363" s="6" t="s">
        <v>23</v>
      </c>
      <c r="H363" s="6">
        <f>INT(Innings_by_innings_list[[#This Row],[Wkts]])</f>
        <v>3</v>
      </c>
      <c r="I363" s="6" t="s">
        <v>270</v>
      </c>
      <c r="J363" s="6">
        <f>_xlfn.NUMBERVALUE(Innings_by_innings_list[[#This Row],[Econ]],".")</f>
        <v>1</v>
      </c>
      <c r="K363" s="6" t="s">
        <v>12</v>
      </c>
      <c r="L363" s="4">
        <v>3</v>
      </c>
      <c r="M363" s="6" t="s">
        <v>600</v>
      </c>
      <c r="N363" s="6" t="s">
        <v>57</v>
      </c>
      <c r="O363" s="6" t="s">
        <v>366</v>
      </c>
      <c r="P363" s="6" t="str">
        <f>VLOOKUP(Innings_by_innings_list[[#This Row],[Ground]],'Home Away List'!$A$2:$B$50,2,FALSE)</f>
        <v>Home</v>
      </c>
      <c r="Q363" s="7">
        <v>43757</v>
      </c>
      <c r="R363" s="8" cm="1">
        <f t="array" aca="1" ref="R363" ca="1">IF(CELL("format",Q363)="D1",TEXT(Q363,"dd/mm/yyyy"),Q363)</f>
        <v>43757</v>
      </c>
      <c r="S363" s="6" t="s">
        <v>522</v>
      </c>
    </row>
    <row r="364" spans="1:19" x14ac:dyDescent="0.3">
      <c r="A364" s="6">
        <v>9</v>
      </c>
      <c r="B364" s="6"/>
      <c r="C364" s="6">
        <f>(Innings_by_innings_list[[#This Row],[Overs]]*6)+Innings_by_innings_list[[#This Row],[Balls]]</f>
        <v>54</v>
      </c>
      <c r="D364" s="6">
        <v>1</v>
      </c>
      <c r="E364" s="6">
        <v>40</v>
      </c>
      <c r="F364" s="6">
        <f>INT(Innings_by_innings_list[[#This Row],[Runs]])</f>
        <v>40</v>
      </c>
      <c r="G364" s="6">
        <v>3</v>
      </c>
      <c r="H364" s="6">
        <f>INT(Innings_by_innings_list[[#This Row],[Wkts]])</f>
        <v>3</v>
      </c>
      <c r="I364" s="6">
        <v>4.4400000000000004</v>
      </c>
      <c r="J364" s="6">
        <f>_xlfn.NUMBERVALUE(Innings_by_innings_list[[#This Row],[Econ]],".")</f>
        <v>4.4400000000000004</v>
      </c>
      <c r="K364" s="6">
        <v>2</v>
      </c>
      <c r="L364" s="4">
        <v>2</v>
      </c>
      <c r="M364" s="6" t="s">
        <v>598</v>
      </c>
      <c r="N364" s="6" t="s">
        <v>57</v>
      </c>
      <c r="O364" s="6" t="s">
        <v>366</v>
      </c>
      <c r="P364" s="6" t="str">
        <f>VLOOKUP(Innings_by_innings_list[[#This Row],[Ground]],'Home Away List'!$A$2:$B$50,2,FALSE)</f>
        <v>Home</v>
      </c>
      <c r="Q364" s="7">
        <v>43757</v>
      </c>
      <c r="R364" s="8" cm="1">
        <f t="array" aca="1" ref="R364" ca="1">IF(CELL("format",Q364)="D1",TEXT(Q364,"dd/mm/yyyy"),Q364)</f>
        <v>43757</v>
      </c>
      <c r="S364" s="6" t="s">
        <v>522</v>
      </c>
    </row>
    <row r="365" spans="1:19" x14ac:dyDescent="0.3">
      <c r="A365" s="6">
        <v>9</v>
      </c>
      <c r="B365" s="6"/>
      <c r="C365" s="6">
        <f>(Innings_by_innings_list[[#This Row],[Overs]]*6)+Innings_by_innings_list[[#This Row],[Balls]]</f>
        <v>54</v>
      </c>
      <c r="D365" s="6">
        <v>1</v>
      </c>
      <c r="E365" s="6">
        <v>35</v>
      </c>
      <c r="F365" s="6">
        <f>INT(Innings_by_innings_list[[#This Row],[Runs]])</f>
        <v>35</v>
      </c>
      <c r="G365" s="6">
        <v>2</v>
      </c>
      <c r="H365" s="6">
        <f>INT(Innings_by_innings_list[[#This Row],[Wkts]])</f>
        <v>2</v>
      </c>
      <c r="I365" s="6">
        <v>3.88</v>
      </c>
      <c r="J365" s="6">
        <f>_xlfn.NUMBERVALUE(Innings_by_innings_list[[#This Row],[Econ]],".")</f>
        <v>3.88</v>
      </c>
      <c r="K365" s="6">
        <v>2</v>
      </c>
      <c r="L365" s="4">
        <v>3</v>
      </c>
      <c r="M365" s="6" t="s">
        <v>598</v>
      </c>
      <c r="N365" s="6" t="s">
        <v>57</v>
      </c>
      <c r="O365" s="6" t="s">
        <v>366</v>
      </c>
      <c r="P365" s="6" t="str">
        <f>VLOOKUP(Innings_by_innings_list[[#This Row],[Ground]],'Home Away List'!$A$2:$B$50,2,FALSE)</f>
        <v>Home</v>
      </c>
      <c r="Q365" s="7">
        <v>43757</v>
      </c>
      <c r="R365" s="8" cm="1">
        <f t="array" aca="1" ref="R365" ca="1">IF(CELL("format",Q365)="D1",TEXT(Q365,"dd/mm/yyyy"),Q365)</f>
        <v>43757</v>
      </c>
      <c r="S365" s="6" t="s">
        <v>522</v>
      </c>
    </row>
    <row r="366" spans="1:19" x14ac:dyDescent="0.3">
      <c r="A366" s="6">
        <v>12</v>
      </c>
      <c r="B366" s="6">
        <v>0</v>
      </c>
      <c r="C366" s="6">
        <f>(Innings_by_innings_list[[#This Row],[Overs]]*6)+Innings_by_innings_list[[#This Row],[Balls]]</f>
        <v>72</v>
      </c>
      <c r="D366" s="6" t="s">
        <v>49</v>
      </c>
      <c r="E366" s="6" t="s">
        <v>76</v>
      </c>
      <c r="F366" s="6">
        <f>INT(Innings_by_innings_list[[#This Row],[Runs]])</f>
        <v>20</v>
      </c>
      <c r="G366" s="6" t="s">
        <v>10</v>
      </c>
      <c r="H366" s="6">
        <f>INT(Innings_by_innings_list[[#This Row],[Wkts]])</f>
        <v>2</v>
      </c>
      <c r="I366" s="6" t="s">
        <v>410</v>
      </c>
      <c r="J366" s="6">
        <f>_xlfn.NUMBERVALUE(Innings_by_innings_list[[#This Row],[Econ]],".")</f>
        <v>1.66</v>
      </c>
      <c r="K366" s="6" t="s">
        <v>12</v>
      </c>
      <c r="L366" s="4">
        <v>1</v>
      </c>
      <c r="M366" s="6" t="s">
        <v>601</v>
      </c>
      <c r="N366" s="6" t="s">
        <v>16</v>
      </c>
      <c r="O366" s="6" t="s">
        <v>411</v>
      </c>
      <c r="P366" s="6" t="str">
        <f>VLOOKUP(Innings_by_innings_list[[#This Row],[Ground]],'Home Away List'!$A$2:$B$50,2,FALSE)</f>
        <v>Home</v>
      </c>
      <c r="Q366" s="7">
        <v>43783</v>
      </c>
      <c r="R366" s="8" cm="1">
        <f t="array" aca="1" ref="R366" ca="1">IF(CELL("format",Q366)="D1",TEXT(Q366,"dd/mm/yyyy"),Q366)</f>
        <v>43783</v>
      </c>
      <c r="S366" s="6" t="s">
        <v>412</v>
      </c>
    </row>
    <row r="367" spans="1:19" x14ac:dyDescent="0.3">
      <c r="A367" s="6">
        <v>11</v>
      </c>
      <c r="B367" s="6">
        <v>0</v>
      </c>
      <c r="C367" s="6">
        <f>(Innings_by_innings_list[[#This Row],[Overs]]*6)+Innings_by_innings_list[[#This Row],[Balls]]</f>
        <v>66</v>
      </c>
      <c r="D367" s="6" t="s">
        <v>23</v>
      </c>
      <c r="E367" s="6" t="s">
        <v>109</v>
      </c>
      <c r="F367" s="6">
        <f>INT(Innings_by_innings_list[[#This Row],[Runs]])</f>
        <v>31</v>
      </c>
      <c r="G367" s="6" t="s">
        <v>12</v>
      </c>
      <c r="H367" s="6">
        <f>INT(Innings_by_innings_list[[#This Row],[Wkts]])</f>
        <v>1</v>
      </c>
      <c r="I367" s="6" t="s">
        <v>131</v>
      </c>
      <c r="J367" s="6">
        <f>_xlfn.NUMBERVALUE(Innings_by_innings_list[[#This Row],[Econ]],".")</f>
        <v>2.81</v>
      </c>
      <c r="K367" s="6" t="s">
        <v>12</v>
      </c>
      <c r="L367" s="4">
        <v>3</v>
      </c>
      <c r="M367" s="6" t="s">
        <v>601</v>
      </c>
      <c r="N367" s="6" t="s">
        <v>16</v>
      </c>
      <c r="O367" s="6" t="s">
        <v>411</v>
      </c>
      <c r="P367" s="6" t="str">
        <f>VLOOKUP(Innings_by_innings_list[[#This Row],[Ground]],'Home Away List'!$A$2:$B$50,2,FALSE)</f>
        <v>Home</v>
      </c>
      <c r="Q367" s="7">
        <v>43783</v>
      </c>
      <c r="R367" s="8" cm="1">
        <f t="array" aca="1" ref="R367" ca="1">IF(CELL("format",Q367)="D1",TEXT(Q367,"dd/mm/yyyy"),Q367)</f>
        <v>43783</v>
      </c>
      <c r="S367" s="6" t="s">
        <v>412</v>
      </c>
    </row>
    <row r="368" spans="1:19" x14ac:dyDescent="0.3">
      <c r="A368" s="6">
        <v>13</v>
      </c>
      <c r="B368" s="6">
        <v>0</v>
      </c>
      <c r="C368" s="6">
        <f>(Innings_by_innings_list[[#This Row],[Overs]]*6)+Innings_by_innings_list[[#This Row],[Balls]]</f>
        <v>78</v>
      </c>
      <c r="D368" s="6" t="s">
        <v>26</v>
      </c>
      <c r="E368" s="6" t="s">
        <v>255</v>
      </c>
      <c r="F368" s="6">
        <f>INT(Innings_by_innings_list[[#This Row],[Runs]])</f>
        <v>27</v>
      </c>
      <c r="G368" s="6" t="s">
        <v>23</v>
      </c>
      <c r="H368" s="6">
        <f>INT(Innings_by_innings_list[[#This Row],[Wkts]])</f>
        <v>3</v>
      </c>
      <c r="I368" s="6" t="s">
        <v>523</v>
      </c>
      <c r="J368" s="6">
        <f>_xlfn.NUMBERVALUE(Innings_by_innings_list[[#This Row],[Econ]],".")</f>
        <v>2.0699999999999998</v>
      </c>
      <c r="K368" s="6" t="s">
        <v>23</v>
      </c>
      <c r="L368" s="4">
        <v>1</v>
      </c>
      <c r="M368" s="6" t="s">
        <v>600</v>
      </c>
      <c r="N368" s="6" t="s">
        <v>16</v>
      </c>
      <c r="O368" s="6" t="s">
        <v>411</v>
      </c>
      <c r="P368" s="6" t="str">
        <f>VLOOKUP(Innings_by_innings_list[[#This Row],[Ground]],'Home Away List'!$A$2:$B$50,2,FALSE)</f>
        <v>Home</v>
      </c>
      <c r="Q368" s="7">
        <v>43783</v>
      </c>
      <c r="R368" s="8" cm="1">
        <f t="array" aca="1" ref="R368" ca="1">IF(CELL("format",Q368)="D1",TEXT(Q368,"dd/mm/yyyy"),Q368)</f>
        <v>43783</v>
      </c>
      <c r="S368" s="6" t="s">
        <v>412</v>
      </c>
    </row>
    <row r="369" spans="1:19" x14ac:dyDescent="0.3">
      <c r="A369" s="6">
        <v>16</v>
      </c>
      <c r="B369" s="6">
        <v>0</v>
      </c>
      <c r="C369" s="6">
        <f>(Innings_by_innings_list[[#This Row],[Overs]]*6)+Innings_by_innings_list[[#This Row],[Balls]]</f>
        <v>96</v>
      </c>
      <c r="D369" s="6" t="s">
        <v>85</v>
      </c>
      <c r="E369" s="6" t="s">
        <v>109</v>
      </c>
      <c r="F369" s="6">
        <f>INT(Innings_by_innings_list[[#This Row],[Runs]])</f>
        <v>31</v>
      </c>
      <c r="G369" s="6" t="s">
        <v>15</v>
      </c>
      <c r="H369" s="6">
        <f>INT(Innings_by_innings_list[[#This Row],[Wkts]])</f>
        <v>4</v>
      </c>
      <c r="I369" s="6" t="s">
        <v>379</v>
      </c>
      <c r="J369" s="6">
        <f>_xlfn.NUMBERVALUE(Innings_by_innings_list[[#This Row],[Econ]],".")</f>
        <v>1.93</v>
      </c>
      <c r="K369" s="6" t="s">
        <v>23</v>
      </c>
      <c r="L369" s="4">
        <v>3</v>
      </c>
      <c r="M369" s="6" t="s">
        <v>600</v>
      </c>
      <c r="N369" s="6" t="s">
        <v>16</v>
      </c>
      <c r="O369" s="6" t="s">
        <v>411</v>
      </c>
      <c r="P369" s="6" t="str">
        <f>VLOOKUP(Innings_by_innings_list[[#This Row],[Ground]],'Home Away List'!$A$2:$B$50,2,FALSE)</f>
        <v>Home</v>
      </c>
      <c r="Q369" s="7">
        <v>43783</v>
      </c>
      <c r="R369" s="8" cm="1">
        <f t="array" aca="1" ref="R369" ca="1">IF(CELL("format",Q369)="D1",TEXT(Q369,"dd/mm/yyyy"),Q369)</f>
        <v>43783</v>
      </c>
      <c r="S369" s="6" t="s">
        <v>412</v>
      </c>
    </row>
    <row r="370" spans="1:19" x14ac:dyDescent="0.3">
      <c r="A370" s="6">
        <v>14</v>
      </c>
      <c r="B370" s="6">
        <v>3</v>
      </c>
      <c r="C370" s="6">
        <f>(Innings_by_innings_list[[#This Row],[Overs]]*6)+Innings_by_innings_list[[#This Row],[Balls]]</f>
        <v>87</v>
      </c>
      <c r="D370" s="6">
        <v>3</v>
      </c>
      <c r="E370" s="6">
        <v>47</v>
      </c>
      <c r="F370" s="6">
        <f>INT(Innings_by_innings_list[[#This Row],[Runs]])</f>
        <v>47</v>
      </c>
      <c r="G370" s="6">
        <v>2</v>
      </c>
      <c r="H370" s="6">
        <f>INT(Innings_by_innings_list[[#This Row],[Wkts]])</f>
        <v>2</v>
      </c>
      <c r="I370" s="6">
        <v>3.24</v>
      </c>
      <c r="J370" s="6">
        <f>_xlfn.NUMBERVALUE(Innings_by_innings_list[[#This Row],[Econ]],".")</f>
        <v>3.24</v>
      </c>
      <c r="K370" s="6">
        <v>2</v>
      </c>
      <c r="L370" s="4">
        <v>1</v>
      </c>
      <c r="M370" s="6" t="s">
        <v>598</v>
      </c>
      <c r="N370" s="6" t="s">
        <v>16</v>
      </c>
      <c r="O370" s="6" t="s">
        <v>411</v>
      </c>
      <c r="P370" s="6" t="str">
        <f>VLOOKUP(Innings_by_innings_list[[#This Row],[Ground]],'Home Away List'!$A$2:$B$50,2,FALSE)</f>
        <v>Home</v>
      </c>
      <c r="Q370" s="7">
        <v>43783</v>
      </c>
      <c r="R370" s="8" cm="1">
        <f t="array" aca="1" ref="R370" ca="1">IF(CELL("format",Q370)="D1",TEXT(Q370,"dd/mm/yyyy"),Q370)</f>
        <v>43783</v>
      </c>
      <c r="S370" s="6" t="s">
        <v>412</v>
      </c>
    </row>
    <row r="371" spans="1:19" x14ac:dyDescent="0.3">
      <c r="A371" s="6">
        <v>14</v>
      </c>
      <c r="B371" s="6"/>
      <c r="C371" s="6">
        <f>(Innings_by_innings_list[[#This Row],[Overs]]*6)+Innings_by_innings_list[[#This Row],[Balls]]</f>
        <v>84</v>
      </c>
      <c r="D371" s="6">
        <v>1</v>
      </c>
      <c r="E371" s="6">
        <v>51</v>
      </c>
      <c r="F371" s="6">
        <f>INT(Innings_by_innings_list[[#This Row],[Runs]])</f>
        <v>51</v>
      </c>
      <c r="G371" s="6">
        <v>2</v>
      </c>
      <c r="H371" s="6">
        <f>INT(Innings_by_innings_list[[#This Row],[Wkts]])</f>
        <v>2</v>
      </c>
      <c r="I371" s="6">
        <v>3.64</v>
      </c>
      <c r="J371" s="6">
        <f>_xlfn.NUMBERVALUE(Innings_by_innings_list[[#This Row],[Econ]],".")</f>
        <v>3.64</v>
      </c>
      <c r="K371" s="6">
        <v>2</v>
      </c>
      <c r="L371" s="4">
        <v>3</v>
      </c>
      <c r="M371" s="6" t="s">
        <v>598</v>
      </c>
      <c r="N371" s="6" t="s">
        <v>16</v>
      </c>
      <c r="O371" s="6" t="s">
        <v>411</v>
      </c>
      <c r="P371" s="6" t="str">
        <f>VLOOKUP(Innings_by_innings_list[[#This Row],[Ground]],'Home Away List'!$A$2:$B$50,2,FALSE)</f>
        <v>Home</v>
      </c>
      <c r="Q371" s="7">
        <v>43783</v>
      </c>
      <c r="R371" s="8" cm="1">
        <f t="array" aca="1" ref="R371" ca="1">IF(CELL("format",Q371)="D1",TEXT(Q371,"dd/mm/yyyy"),Q371)</f>
        <v>43783</v>
      </c>
      <c r="S371" s="6" t="s">
        <v>412</v>
      </c>
    </row>
    <row r="372" spans="1:19" x14ac:dyDescent="0.3">
      <c r="A372" s="6">
        <v>12</v>
      </c>
      <c r="B372" s="6">
        <v>0</v>
      </c>
      <c r="C372" s="6">
        <f>(Innings_by_innings_list[[#This Row],[Overs]]*6)+Innings_by_innings_list[[#This Row],[Balls]]</f>
        <v>72</v>
      </c>
      <c r="D372" s="6" t="s">
        <v>15</v>
      </c>
      <c r="E372" s="6" t="s">
        <v>31</v>
      </c>
      <c r="F372" s="6">
        <f>INT(Innings_by_innings_list[[#This Row],[Runs]])</f>
        <v>22</v>
      </c>
      <c r="G372" s="6" t="s">
        <v>26</v>
      </c>
      <c r="H372" s="6">
        <f>INT(Innings_by_innings_list[[#This Row],[Wkts]])</f>
        <v>5</v>
      </c>
      <c r="I372" s="6" t="s">
        <v>413</v>
      </c>
      <c r="J372" s="6">
        <f>_xlfn.NUMBERVALUE(Innings_by_innings_list[[#This Row],[Econ]],".")</f>
        <v>1.83</v>
      </c>
      <c r="K372" s="6" t="s">
        <v>12</v>
      </c>
      <c r="L372" s="4">
        <v>1</v>
      </c>
      <c r="M372" s="6" t="s">
        <v>601</v>
      </c>
      <c r="N372" s="6" t="s">
        <v>16</v>
      </c>
      <c r="O372" s="6" t="s">
        <v>162</v>
      </c>
      <c r="P372" s="6" t="str">
        <f>VLOOKUP(Innings_by_innings_list[[#This Row],[Ground]],'Home Away List'!$A$2:$B$50,2,FALSE)</f>
        <v>Home</v>
      </c>
      <c r="Q372" s="7">
        <v>43791</v>
      </c>
      <c r="R372" s="8" cm="1">
        <f t="array" aca="1" ref="R372" ca="1">IF(CELL("format",Q372)="D1",TEXT(Q372,"dd/mm/yyyy"),Q372)</f>
        <v>43791</v>
      </c>
      <c r="S372" s="6" t="s">
        <v>414</v>
      </c>
    </row>
    <row r="373" spans="1:19" x14ac:dyDescent="0.3">
      <c r="A373" s="6">
        <v>13</v>
      </c>
      <c r="B373" s="6">
        <v>0</v>
      </c>
      <c r="C373" s="6">
        <f>(Innings_by_innings_list[[#This Row],[Overs]]*6)+Innings_by_innings_list[[#This Row],[Balls]]</f>
        <v>78</v>
      </c>
      <c r="D373" s="6" t="s">
        <v>10</v>
      </c>
      <c r="E373" s="6" t="s">
        <v>349</v>
      </c>
      <c r="F373" s="6">
        <f>INT(Innings_by_innings_list[[#This Row],[Runs]])</f>
        <v>56</v>
      </c>
      <c r="G373" s="6" t="s">
        <v>15</v>
      </c>
      <c r="H373" s="6">
        <f>INT(Innings_by_innings_list[[#This Row],[Wkts]])</f>
        <v>4</v>
      </c>
      <c r="I373" s="6" t="s">
        <v>415</v>
      </c>
      <c r="J373" s="6">
        <f>_xlfn.NUMBERVALUE(Innings_by_innings_list[[#This Row],[Econ]],".")</f>
        <v>4.3</v>
      </c>
      <c r="K373" s="6" t="s">
        <v>12</v>
      </c>
      <c r="L373" s="4">
        <v>3</v>
      </c>
      <c r="M373" s="6" t="s">
        <v>601</v>
      </c>
      <c r="N373" s="6" t="s">
        <v>16</v>
      </c>
      <c r="O373" s="6" t="s">
        <v>162</v>
      </c>
      <c r="P373" s="6" t="str">
        <f>VLOOKUP(Innings_by_innings_list[[#This Row],[Ground]],'Home Away List'!$A$2:$B$50,2,FALSE)</f>
        <v>Home</v>
      </c>
      <c r="Q373" s="7">
        <v>43791</v>
      </c>
      <c r="R373" s="8" cm="1">
        <f t="array" aca="1" ref="R373" ca="1">IF(CELL("format",Q373)="D1",TEXT(Q373,"dd/mm/yyyy"),Q373)</f>
        <v>43791</v>
      </c>
      <c r="S373" s="6" t="s">
        <v>414</v>
      </c>
    </row>
    <row r="374" spans="1:19" x14ac:dyDescent="0.3">
      <c r="A374" s="6">
        <v>10</v>
      </c>
      <c r="B374" s="6">
        <v>3</v>
      </c>
      <c r="C374" s="6">
        <f>(Innings_by_innings_list[[#This Row],[Overs]]*6)+Innings_by_innings_list[[#This Row],[Balls]]</f>
        <v>63</v>
      </c>
      <c r="D374" s="6" t="s">
        <v>10</v>
      </c>
      <c r="E374" s="6" t="s">
        <v>70</v>
      </c>
      <c r="F374" s="6">
        <f>INT(Innings_by_innings_list[[#This Row],[Runs]])</f>
        <v>36</v>
      </c>
      <c r="G374" s="6" t="s">
        <v>10</v>
      </c>
      <c r="H374" s="6">
        <f>INT(Innings_by_innings_list[[#This Row],[Wkts]])</f>
        <v>2</v>
      </c>
      <c r="I374" s="6" t="s">
        <v>323</v>
      </c>
      <c r="J374" s="6">
        <f>_xlfn.NUMBERVALUE(Innings_by_innings_list[[#This Row],[Econ]],".")</f>
        <v>3.42</v>
      </c>
      <c r="K374" s="6" t="s">
        <v>23</v>
      </c>
      <c r="L374" s="4">
        <v>1</v>
      </c>
      <c r="M374" s="6" t="s">
        <v>600</v>
      </c>
      <c r="N374" s="6" t="s">
        <v>16</v>
      </c>
      <c r="O374" s="6" t="s">
        <v>162</v>
      </c>
      <c r="P374" s="6" t="str">
        <f>VLOOKUP(Innings_by_innings_list[[#This Row],[Ground]],'Home Away List'!$A$2:$B$50,2,FALSE)</f>
        <v>Home</v>
      </c>
      <c r="Q374" s="7">
        <v>43791</v>
      </c>
      <c r="R374" s="8" cm="1">
        <f t="array" aca="1" ref="R374" ca="1">IF(CELL("format",Q374)="D1",TEXT(Q374,"dd/mm/yyyy"),Q374)</f>
        <v>43791</v>
      </c>
      <c r="S374" s="6" t="s">
        <v>414</v>
      </c>
    </row>
    <row r="375" spans="1:19" x14ac:dyDescent="0.3">
      <c r="A375" s="6">
        <v>8</v>
      </c>
      <c r="B375" s="6">
        <v>0</v>
      </c>
      <c r="C375" s="6">
        <f>(Innings_by_innings_list[[#This Row],[Overs]]*6)+Innings_by_innings_list[[#This Row],[Balls]]</f>
        <v>48</v>
      </c>
      <c r="D375" s="6" t="s">
        <v>21</v>
      </c>
      <c r="E375" s="6" t="s">
        <v>97</v>
      </c>
      <c r="F375" s="6">
        <f>INT(Innings_by_innings_list[[#This Row],[Runs]])</f>
        <v>42</v>
      </c>
      <c r="G375" s="6" t="s">
        <v>21</v>
      </c>
      <c r="H375" s="6">
        <f>INT(Innings_by_innings_list[[#This Row],[Wkts]])</f>
        <v>0</v>
      </c>
      <c r="I375" s="6" t="s">
        <v>525</v>
      </c>
      <c r="J375" s="6">
        <f>_xlfn.NUMBERVALUE(Innings_by_innings_list[[#This Row],[Econ]],".")</f>
        <v>5.25</v>
      </c>
      <c r="K375" s="6" t="s">
        <v>23</v>
      </c>
      <c r="L375" s="4">
        <v>3</v>
      </c>
      <c r="M375" s="6" t="s">
        <v>600</v>
      </c>
      <c r="N375" s="6" t="s">
        <v>16</v>
      </c>
      <c r="O375" s="6" t="s">
        <v>162</v>
      </c>
      <c r="P375" s="6" t="str">
        <f>VLOOKUP(Innings_by_innings_list[[#This Row],[Ground]],'Home Away List'!$A$2:$B$50,2,FALSE)</f>
        <v>Home</v>
      </c>
      <c r="Q375" s="7">
        <v>43791</v>
      </c>
      <c r="R375" s="8" cm="1">
        <f t="array" aca="1" ref="R375" ca="1">IF(CELL("format",Q375)="D1",TEXT(Q375,"dd/mm/yyyy"),Q375)</f>
        <v>43791</v>
      </c>
      <c r="S375" s="6" t="s">
        <v>414</v>
      </c>
    </row>
    <row r="376" spans="1:19" x14ac:dyDescent="0.3">
      <c r="A376" s="6">
        <v>7</v>
      </c>
      <c r="B376" s="6"/>
      <c r="C376" s="6">
        <f>(Innings_by_innings_list[[#This Row],[Overs]]*6)+Innings_by_innings_list[[#This Row],[Balls]]</f>
        <v>42</v>
      </c>
      <c r="D376" s="6">
        <v>2</v>
      </c>
      <c r="E376" s="6">
        <v>29</v>
      </c>
      <c r="F376" s="6">
        <f>INT(Innings_by_innings_list[[#This Row],[Runs]])</f>
        <v>29</v>
      </c>
      <c r="G376" s="6">
        <v>3</v>
      </c>
      <c r="H376" s="6">
        <f>INT(Innings_by_innings_list[[#This Row],[Wkts]])</f>
        <v>3</v>
      </c>
      <c r="I376" s="6">
        <v>4.1399999999999997</v>
      </c>
      <c r="J376" s="6">
        <f>_xlfn.NUMBERVALUE(Innings_by_innings_list[[#This Row],[Econ]],".")</f>
        <v>4.1399999999999997</v>
      </c>
      <c r="K376" s="6">
        <v>2</v>
      </c>
      <c r="L376" s="4">
        <v>1</v>
      </c>
      <c r="M376" s="6" t="s">
        <v>598</v>
      </c>
      <c r="N376" s="6" t="s">
        <v>16</v>
      </c>
      <c r="O376" s="6" t="s">
        <v>162</v>
      </c>
      <c r="P376" s="6" t="str">
        <f>VLOOKUP(Innings_by_innings_list[[#This Row],[Ground]],'Home Away List'!$A$2:$B$50,2,FALSE)</f>
        <v>Home</v>
      </c>
      <c r="Q376" s="7">
        <v>43791</v>
      </c>
      <c r="R376" s="8" cm="1">
        <f t="array" aca="1" ref="R376" ca="1">IF(CELL("format",Q376)="D1",TEXT(Q376,"dd/mm/yyyy"),Q376)</f>
        <v>43791</v>
      </c>
      <c r="S376" s="6" t="s">
        <v>414</v>
      </c>
    </row>
    <row r="377" spans="1:19" x14ac:dyDescent="0.3">
      <c r="A377" s="6">
        <v>14</v>
      </c>
      <c r="B377" s="6">
        <v>1</v>
      </c>
      <c r="C377" s="6">
        <f>(Innings_by_innings_list[[#This Row],[Overs]]*6)+Innings_by_innings_list[[#This Row],[Balls]]</f>
        <v>85</v>
      </c>
      <c r="D377" s="6">
        <v>1</v>
      </c>
      <c r="E377" s="6">
        <v>53</v>
      </c>
      <c r="F377" s="6">
        <f>INT(Innings_by_innings_list[[#This Row],[Runs]])</f>
        <v>53</v>
      </c>
      <c r="G377" s="6">
        <v>5</v>
      </c>
      <c r="H377" s="6">
        <f>INT(Innings_by_innings_list[[#This Row],[Wkts]])</f>
        <v>5</v>
      </c>
      <c r="I377" s="6">
        <v>3.74</v>
      </c>
      <c r="J377" s="6">
        <f>_xlfn.NUMBERVALUE(Innings_by_innings_list[[#This Row],[Econ]],".")</f>
        <v>3.74</v>
      </c>
      <c r="K377" s="6">
        <v>2</v>
      </c>
      <c r="L377" s="4">
        <v>3</v>
      </c>
      <c r="M377" s="6" t="s">
        <v>598</v>
      </c>
      <c r="N377" s="6" t="s">
        <v>16</v>
      </c>
      <c r="O377" s="6" t="s">
        <v>162</v>
      </c>
      <c r="P377" s="6" t="str">
        <f>VLOOKUP(Innings_by_innings_list[[#This Row],[Ground]],'Home Away List'!$A$2:$B$50,2,FALSE)</f>
        <v>Home</v>
      </c>
      <c r="Q377" s="7">
        <v>43791</v>
      </c>
      <c r="R377" s="8" cm="1">
        <f t="array" aca="1" ref="R377" ca="1">IF(CELL("format",Q377)="D1",TEXT(Q377,"dd/mm/yyyy"),Q377)</f>
        <v>43791</v>
      </c>
      <c r="S377" s="6" t="s">
        <v>414</v>
      </c>
    </row>
    <row r="378" spans="1:19" x14ac:dyDescent="0.3">
      <c r="A378" s="6">
        <v>22</v>
      </c>
      <c r="B378" s="6">
        <v>2</v>
      </c>
      <c r="C378" s="6">
        <f>(Innings_by_innings_list[[#This Row],[Overs]]*6)+Innings_by_innings_list[[#This Row],[Balls]]</f>
        <v>134</v>
      </c>
      <c r="D378" s="6" t="s">
        <v>49</v>
      </c>
      <c r="E378" s="6" t="s">
        <v>92</v>
      </c>
      <c r="F378" s="6">
        <f>INT(Innings_by_innings_list[[#This Row],[Runs]])</f>
        <v>68</v>
      </c>
      <c r="G378" s="6" t="s">
        <v>26</v>
      </c>
      <c r="H378" s="6">
        <f>INT(Innings_by_innings_list[[#This Row],[Wkts]])</f>
        <v>5</v>
      </c>
      <c r="I378" s="6" t="s">
        <v>416</v>
      </c>
      <c r="J378" s="6">
        <f>_xlfn.NUMBERVALUE(Innings_by_innings_list[[#This Row],[Econ]],".")</f>
        <v>3.04</v>
      </c>
      <c r="K378" s="6" t="s">
        <v>10</v>
      </c>
      <c r="L378" s="4">
        <v>2</v>
      </c>
      <c r="M378" s="6" t="s">
        <v>601</v>
      </c>
      <c r="N378" s="6" t="s">
        <v>126</v>
      </c>
      <c r="O378" s="6" t="s">
        <v>139</v>
      </c>
      <c r="P378" s="6" t="str">
        <f>VLOOKUP(Innings_by_innings_list[[#This Row],[Ground]],'Home Away List'!$A$2:$B$50,2,FALSE)</f>
        <v>Away</v>
      </c>
      <c r="Q378" s="7">
        <v>43882</v>
      </c>
      <c r="R378" s="8" cm="1">
        <f t="array" aca="1" ref="R378" ca="1">IF(CELL("format",Q378)="D1",TEXT(Q378,"dd/mm/yyyy"),Q378)</f>
        <v>43882</v>
      </c>
      <c r="S378" s="6" t="s">
        <v>417</v>
      </c>
    </row>
    <row r="379" spans="1:19" x14ac:dyDescent="0.3">
      <c r="A379" s="6">
        <v>1</v>
      </c>
      <c r="B379" s="6">
        <v>0</v>
      </c>
      <c r="C379" s="6">
        <f>(Innings_by_innings_list[[#This Row],[Overs]]*6)+Innings_by_innings_list[[#This Row],[Balls]]</f>
        <v>6</v>
      </c>
      <c r="D379" s="6" t="s">
        <v>21</v>
      </c>
      <c r="E379" s="6" t="s">
        <v>75</v>
      </c>
      <c r="F379" s="6">
        <f>INT(Innings_by_innings_list[[#This Row],[Runs]])</f>
        <v>8</v>
      </c>
      <c r="G379" s="6" t="s">
        <v>21</v>
      </c>
      <c r="H379" s="6">
        <f>INT(Innings_by_innings_list[[#This Row],[Wkts]])</f>
        <v>0</v>
      </c>
      <c r="I379" s="6" t="s">
        <v>418</v>
      </c>
      <c r="J379" s="6">
        <f>_xlfn.NUMBERVALUE(Innings_by_innings_list[[#This Row],[Econ]],".")</f>
        <v>8</v>
      </c>
      <c r="K379" s="6" t="s">
        <v>12</v>
      </c>
      <c r="L379" s="4">
        <v>4</v>
      </c>
      <c r="M379" s="6" t="s">
        <v>601</v>
      </c>
      <c r="N379" s="6" t="s">
        <v>126</v>
      </c>
      <c r="O379" s="6" t="s">
        <v>139</v>
      </c>
      <c r="P379" s="6" t="str">
        <f>VLOOKUP(Innings_by_innings_list[[#This Row],[Ground]],'Home Away List'!$A$2:$B$50,2,FALSE)</f>
        <v>Away</v>
      </c>
      <c r="Q379" s="7">
        <v>43882</v>
      </c>
      <c r="R379" s="8" cm="1">
        <f t="array" aca="1" ref="R379" ca="1">IF(CELL("format",Q379)="D1",TEXT(Q379,"dd/mm/yyyy"),Q379)</f>
        <v>43882</v>
      </c>
      <c r="S379" s="6" t="s">
        <v>417</v>
      </c>
    </row>
    <row r="380" spans="1:19" x14ac:dyDescent="0.3">
      <c r="A380" s="6">
        <v>23</v>
      </c>
      <c r="B380" s="6">
        <v>0</v>
      </c>
      <c r="C380" s="6">
        <f>(Innings_by_innings_list[[#This Row],[Overs]]*6)+Innings_by_innings_list[[#This Row],[Balls]]</f>
        <v>138</v>
      </c>
      <c r="D380" s="6" t="s">
        <v>10</v>
      </c>
      <c r="E380" s="6" t="s">
        <v>283</v>
      </c>
      <c r="F380" s="6">
        <f>INT(Innings_by_innings_list[[#This Row],[Runs]])</f>
        <v>91</v>
      </c>
      <c r="G380" s="6" t="s">
        <v>12</v>
      </c>
      <c r="H380" s="6">
        <f>INT(Innings_by_innings_list[[#This Row],[Wkts]])</f>
        <v>1</v>
      </c>
      <c r="I380" s="6" t="s">
        <v>526</v>
      </c>
      <c r="J380" s="6">
        <f>_xlfn.NUMBERVALUE(Innings_by_innings_list[[#This Row],[Econ]],".")</f>
        <v>3.95</v>
      </c>
      <c r="K380" s="6" t="s">
        <v>23</v>
      </c>
      <c r="L380" s="4">
        <v>2</v>
      </c>
      <c r="M380" s="6" t="s">
        <v>600</v>
      </c>
      <c r="N380" s="6" t="s">
        <v>126</v>
      </c>
      <c r="O380" s="6" t="s">
        <v>139</v>
      </c>
      <c r="P380" s="6" t="str">
        <f>VLOOKUP(Innings_by_innings_list[[#This Row],[Ground]],'Home Away List'!$A$2:$B$50,2,FALSE)</f>
        <v>Away</v>
      </c>
      <c r="Q380" s="7">
        <v>43882</v>
      </c>
      <c r="R380" s="8" cm="1">
        <f t="array" aca="1" ref="R380" ca="1">IF(CELL("format",Q380)="D1",TEXT(Q380,"dd/mm/yyyy"),Q380)</f>
        <v>43882</v>
      </c>
      <c r="S380" s="6" t="s">
        <v>417</v>
      </c>
    </row>
    <row r="381" spans="1:19" x14ac:dyDescent="0.3">
      <c r="A381" s="6">
        <v>26</v>
      </c>
      <c r="B381" s="6">
        <v>0</v>
      </c>
      <c r="C381" s="6">
        <f>(Innings_by_innings_list[[#This Row],[Overs]]*6)+Innings_by_innings_list[[#This Row],[Balls]]</f>
        <v>156</v>
      </c>
      <c r="D381" s="6" t="s">
        <v>26</v>
      </c>
      <c r="E381" s="6" t="s">
        <v>566</v>
      </c>
      <c r="F381" s="6">
        <f>INT(Innings_by_innings_list[[#This Row],[Runs]])</f>
        <v>88</v>
      </c>
      <c r="G381" s="6" t="s">
        <v>12</v>
      </c>
      <c r="H381" s="6">
        <f>INT(Innings_by_innings_list[[#This Row],[Wkts]])</f>
        <v>1</v>
      </c>
      <c r="I381" s="6" t="s">
        <v>516</v>
      </c>
      <c r="J381" s="6">
        <f>_xlfn.NUMBERVALUE(Innings_by_innings_list[[#This Row],[Econ]],".")</f>
        <v>3.38</v>
      </c>
      <c r="K381" s="6" t="s">
        <v>12</v>
      </c>
      <c r="L381" s="4">
        <v>2</v>
      </c>
      <c r="M381" s="6" t="s">
        <v>599</v>
      </c>
      <c r="N381" s="6" t="s">
        <v>126</v>
      </c>
      <c r="O381" s="6" t="s">
        <v>139</v>
      </c>
      <c r="P381" s="6" t="str">
        <f>VLOOKUP(Innings_by_innings_list[[#This Row],[Ground]],'Home Away List'!$A$2:$B$50,2,FALSE)</f>
        <v>Away</v>
      </c>
      <c r="Q381" s="7">
        <v>43882</v>
      </c>
      <c r="R381" s="8" cm="1">
        <f t="array" aca="1" ref="R381" ca="1">IF(CELL("format",Q381)="D1",TEXT(Q381,"dd/mm/yyyy"),Q381)</f>
        <v>43882</v>
      </c>
      <c r="S381" s="6" t="s">
        <v>417</v>
      </c>
    </row>
    <row r="382" spans="1:19" x14ac:dyDescent="0.3">
      <c r="A382" s="6">
        <v>0</v>
      </c>
      <c r="B382" s="6">
        <v>4</v>
      </c>
      <c r="C382" s="6">
        <f>(Innings_by_innings_list[[#This Row],[Overs]]*6)+Innings_by_innings_list[[#This Row],[Balls]]</f>
        <v>4</v>
      </c>
      <c r="D382" s="6" t="s">
        <v>21</v>
      </c>
      <c r="E382" s="6" t="s">
        <v>12</v>
      </c>
      <c r="F382" s="6">
        <f>INT(Innings_by_innings_list[[#This Row],[Runs]])</f>
        <v>1</v>
      </c>
      <c r="G382" s="6" t="s">
        <v>21</v>
      </c>
      <c r="H382" s="6">
        <f>INT(Innings_by_innings_list[[#This Row],[Wkts]])</f>
        <v>0</v>
      </c>
      <c r="I382" s="6" t="s">
        <v>568</v>
      </c>
      <c r="J382" s="6">
        <f>_xlfn.NUMBERVALUE(Innings_by_innings_list[[#This Row],[Econ]],".")</f>
        <v>1.5</v>
      </c>
      <c r="K382" s="6" t="s">
        <v>10</v>
      </c>
      <c r="L382" s="4">
        <v>4</v>
      </c>
      <c r="M382" s="6" t="s">
        <v>599</v>
      </c>
      <c r="N382" s="6" t="s">
        <v>126</v>
      </c>
      <c r="O382" s="6" t="s">
        <v>139</v>
      </c>
      <c r="P382" s="6" t="str">
        <f>VLOOKUP(Innings_by_innings_list[[#This Row],[Ground]],'Home Away List'!$A$2:$B$50,2,FALSE)</f>
        <v>Away</v>
      </c>
      <c r="Q382" s="7">
        <v>43882</v>
      </c>
      <c r="R382" s="8" cm="1">
        <f t="array" aca="1" ref="R382" ca="1">IF(CELL("format",Q382)="D1",TEXT(Q382,"dd/mm/yyyy"),Q382)</f>
        <v>43882</v>
      </c>
      <c r="S382" s="6" t="s">
        <v>417</v>
      </c>
    </row>
    <row r="383" spans="1:19" x14ac:dyDescent="0.3">
      <c r="A383" s="6">
        <v>23</v>
      </c>
      <c r="B383" s="6">
        <v>1</v>
      </c>
      <c r="C383" s="6">
        <f>(Innings_by_innings_list[[#This Row],[Overs]]*6)+Innings_by_innings_list[[#This Row],[Balls]]</f>
        <v>139</v>
      </c>
      <c r="D383" s="6" t="s">
        <v>23</v>
      </c>
      <c r="E383" s="6" t="s">
        <v>201</v>
      </c>
      <c r="F383" s="6">
        <f>INT(Innings_by_innings_list[[#This Row],[Runs]])</f>
        <v>81</v>
      </c>
      <c r="G383" s="6" t="s">
        <v>15</v>
      </c>
      <c r="H383" s="6">
        <f>INT(Innings_by_innings_list[[#This Row],[Wkts]])</f>
        <v>4</v>
      </c>
      <c r="I383" s="6" t="s">
        <v>528</v>
      </c>
      <c r="J383" s="6">
        <f>_xlfn.NUMBERVALUE(Innings_by_innings_list[[#This Row],[Econ]],".")</f>
        <v>3.49</v>
      </c>
      <c r="K383" s="6" t="s">
        <v>23</v>
      </c>
      <c r="L383" s="4">
        <v>2</v>
      </c>
      <c r="M383" s="6" t="s">
        <v>600</v>
      </c>
      <c r="N383" s="6" t="s">
        <v>126</v>
      </c>
      <c r="O383" s="6" t="s">
        <v>529</v>
      </c>
      <c r="P383" s="6" t="str">
        <f>VLOOKUP(Innings_by_innings_list[[#This Row],[Ground]],'Home Away List'!$A$2:$B$50,2,FALSE)</f>
        <v>Away</v>
      </c>
      <c r="Q383" s="7">
        <v>43890</v>
      </c>
      <c r="R383" s="8" cm="1">
        <f t="array" aca="1" ref="R383" ca="1">IF(CELL("format",Q383)="D1",TEXT(Q383,"dd/mm/yyyy"),Q383)</f>
        <v>43890</v>
      </c>
      <c r="S383" s="6" t="s">
        <v>530</v>
      </c>
    </row>
    <row r="384" spans="1:19" x14ac:dyDescent="0.3">
      <c r="A384" s="6">
        <v>3</v>
      </c>
      <c r="B384" s="6">
        <v>0</v>
      </c>
      <c r="C384" s="6">
        <f>(Innings_by_innings_list[[#This Row],[Overs]]*6)+Innings_by_innings_list[[#This Row],[Balls]]</f>
        <v>18</v>
      </c>
      <c r="D384" s="6" t="s">
        <v>12</v>
      </c>
      <c r="E384" s="6" t="s">
        <v>513</v>
      </c>
      <c r="F384" s="6">
        <f>INT(Innings_by_innings_list[[#This Row],[Runs]])</f>
        <v>11</v>
      </c>
      <c r="G384" s="6" t="s">
        <v>21</v>
      </c>
      <c r="H384" s="6">
        <f>INT(Innings_by_innings_list[[#This Row],[Wkts]])</f>
        <v>0</v>
      </c>
      <c r="I384" s="6" t="s">
        <v>32</v>
      </c>
      <c r="J384" s="6">
        <f>_xlfn.NUMBERVALUE(Innings_by_innings_list[[#This Row],[Econ]],".")</f>
        <v>3.66</v>
      </c>
      <c r="K384" s="6" t="s">
        <v>23</v>
      </c>
      <c r="L384" s="4">
        <v>4</v>
      </c>
      <c r="M384" s="6" t="s">
        <v>600</v>
      </c>
      <c r="N384" s="6" t="s">
        <v>126</v>
      </c>
      <c r="O384" s="6" t="s">
        <v>529</v>
      </c>
      <c r="P384" s="6" t="str">
        <f>VLOOKUP(Innings_by_innings_list[[#This Row],[Ground]],'Home Away List'!$A$2:$B$50,2,FALSE)</f>
        <v>Away</v>
      </c>
      <c r="Q384" s="7">
        <v>43890</v>
      </c>
      <c r="R384" s="8" cm="1">
        <f t="array" aca="1" ref="R384" ca="1">IF(CELL("format",Q384)="D1",TEXT(Q384,"dd/mm/yyyy"),Q384)</f>
        <v>43890</v>
      </c>
      <c r="S384" s="6" t="s">
        <v>530</v>
      </c>
    </row>
    <row r="385" spans="1:19" x14ac:dyDescent="0.3">
      <c r="A385" s="6">
        <v>22</v>
      </c>
      <c r="B385" s="6">
        <v>0</v>
      </c>
      <c r="C385" s="6">
        <f>(Innings_by_innings_list[[#This Row],[Overs]]*6)+Innings_by_innings_list[[#This Row],[Balls]]</f>
        <v>132</v>
      </c>
      <c r="D385" s="6" t="s">
        <v>26</v>
      </c>
      <c r="E385" s="6" t="s">
        <v>130</v>
      </c>
      <c r="F385" s="6">
        <f>INT(Innings_by_innings_list[[#This Row],[Runs]])</f>
        <v>62</v>
      </c>
      <c r="G385" s="6" t="s">
        <v>23</v>
      </c>
      <c r="H385" s="6">
        <f>INT(Innings_by_innings_list[[#This Row],[Wkts]])</f>
        <v>3</v>
      </c>
      <c r="I385" s="6" t="s">
        <v>131</v>
      </c>
      <c r="J385" s="6">
        <f>_xlfn.NUMBERVALUE(Innings_by_innings_list[[#This Row],[Econ]],".")</f>
        <v>2.81</v>
      </c>
      <c r="K385" s="6" t="s">
        <v>12</v>
      </c>
      <c r="L385" s="4">
        <v>2</v>
      </c>
      <c r="M385" s="6" t="s">
        <v>599</v>
      </c>
      <c r="N385" s="6" t="s">
        <v>126</v>
      </c>
      <c r="O385" s="6" t="s">
        <v>529</v>
      </c>
      <c r="P385" s="6" t="str">
        <f>VLOOKUP(Innings_by_innings_list[[#This Row],[Ground]],'Home Away List'!$A$2:$B$50,2,FALSE)</f>
        <v>Away</v>
      </c>
      <c r="Q385" s="7">
        <v>43890</v>
      </c>
      <c r="R385" s="8" cm="1">
        <f t="array" aca="1" ref="R385" ca="1">IF(CELL("format",Q385)="D1",TEXT(Q385,"dd/mm/yyyy"),Q385)</f>
        <v>43890</v>
      </c>
      <c r="S385" s="6" t="s">
        <v>530</v>
      </c>
    </row>
    <row r="386" spans="1:19" x14ac:dyDescent="0.3">
      <c r="A386" s="6">
        <v>13</v>
      </c>
      <c r="B386" s="6">
        <v>0</v>
      </c>
      <c r="C386" s="6">
        <f>(Innings_by_innings_list[[#This Row],[Overs]]*6)+Innings_by_innings_list[[#This Row],[Balls]]</f>
        <v>78</v>
      </c>
      <c r="D386" s="6" t="s">
        <v>10</v>
      </c>
      <c r="E386" s="6" t="s">
        <v>542</v>
      </c>
      <c r="F386" s="6">
        <f>INT(Innings_by_innings_list[[#This Row],[Runs]])</f>
        <v>39</v>
      </c>
      <c r="G386" s="6" t="s">
        <v>10</v>
      </c>
      <c r="H386" s="6">
        <f>INT(Innings_by_innings_list[[#This Row],[Wkts]])</f>
        <v>2</v>
      </c>
      <c r="I386" s="6" t="s">
        <v>217</v>
      </c>
      <c r="J386" s="6">
        <f>_xlfn.NUMBERVALUE(Innings_by_innings_list[[#This Row],[Econ]],".")</f>
        <v>3</v>
      </c>
      <c r="K386" s="6" t="s">
        <v>12</v>
      </c>
      <c r="L386" s="4">
        <v>4</v>
      </c>
      <c r="M386" s="6" t="s">
        <v>599</v>
      </c>
      <c r="N386" s="6" t="s">
        <v>126</v>
      </c>
      <c r="O386" s="6" t="s">
        <v>529</v>
      </c>
      <c r="P386" s="6" t="str">
        <f>VLOOKUP(Innings_by_innings_list[[#This Row],[Ground]],'Home Away List'!$A$2:$B$50,2,FALSE)</f>
        <v>Away</v>
      </c>
      <c r="Q386" s="7">
        <v>43890</v>
      </c>
      <c r="R386" s="8" cm="1">
        <f t="array" aca="1" ref="R386" ca="1">IF(CELL("format",Q386)="D1",TEXT(Q386,"dd/mm/yyyy"),Q386)</f>
        <v>43890</v>
      </c>
      <c r="S386" s="6" t="s">
        <v>530</v>
      </c>
    </row>
    <row r="387" spans="1:19" x14ac:dyDescent="0.3">
      <c r="A387" s="6">
        <v>18</v>
      </c>
      <c r="B387" s="6"/>
      <c r="C387" s="6">
        <f>(Innings_by_innings_list[[#This Row],[Overs]]*6)+Innings_by_innings_list[[#This Row],[Balls]]</f>
        <v>108</v>
      </c>
      <c r="D387" s="6">
        <v>2</v>
      </c>
      <c r="E387" s="6">
        <v>46</v>
      </c>
      <c r="F387" s="6">
        <f>INT(Innings_by_innings_list[[#This Row],[Runs]])</f>
        <v>46</v>
      </c>
      <c r="G387" s="6">
        <v>1</v>
      </c>
      <c r="H387" s="6">
        <f>INT(Innings_by_innings_list[[#This Row],[Wkts]])</f>
        <v>1</v>
      </c>
      <c r="I387" s="6">
        <v>2.5499999999999998</v>
      </c>
      <c r="J387" s="6">
        <f>_xlfn.NUMBERVALUE(Innings_by_innings_list[[#This Row],[Econ]],".")</f>
        <v>2.5499999999999998</v>
      </c>
      <c r="K387" s="6">
        <v>2</v>
      </c>
      <c r="L387" s="4">
        <v>2</v>
      </c>
      <c r="M387" s="6" t="s">
        <v>598</v>
      </c>
      <c r="N387" s="6" t="s">
        <v>126</v>
      </c>
      <c r="O387" s="6" t="s">
        <v>529</v>
      </c>
      <c r="P387" s="6" t="str">
        <f>VLOOKUP(Innings_by_innings_list[[#This Row],[Ground]],'Home Away List'!$A$2:$B$50,2,FALSE)</f>
        <v>Away</v>
      </c>
      <c r="Q387" s="7">
        <v>43890</v>
      </c>
      <c r="R387" s="8" cm="1">
        <f t="array" aca="1" ref="R387" ca="1">IF(CELL("format",Q387)="D1",TEXT(Q387,"dd/mm/yyyy"),Q387)</f>
        <v>43890</v>
      </c>
      <c r="S387" s="6" t="s">
        <v>530</v>
      </c>
    </row>
    <row r="388" spans="1:19" x14ac:dyDescent="0.3">
      <c r="A388" s="6">
        <v>14</v>
      </c>
      <c r="B388" s="6"/>
      <c r="C388" s="6">
        <f>(Innings_by_innings_list[[#This Row],[Overs]]*6)+Innings_by_innings_list[[#This Row],[Balls]]</f>
        <v>84</v>
      </c>
      <c r="D388" s="6">
        <v>3</v>
      </c>
      <c r="E388" s="6">
        <v>45</v>
      </c>
      <c r="F388" s="6">
        <f>INT(Innings_by_innings_list[[#This Row],[Runs]])</f>
        <v>45</v>
      </c>
      <c r="G388" s="6">
        <v>1</v>
      </c>
      <c r="H388" s="6">
        <f>INT(Innings_by_innings_list[[#This Row],[Wkts]])</f>
        <v>1</v>
      </c>
      <c r="I388" s="6">
        <v>3.21</v>
      </c>
      <c r="J388" s="6">
        <f>_xlfn.NUMBERVALUE(Innings_by_innings_list[[#This Row],[Econ]],".")</f>
        <v>3.21</v>
      </c>
      <c r="K388" s="6">
        <v>2</v>
      </c>
      <c r="L388" s="4">
        <v>4</v>
      </c>
      <c r="M388" s="6" t="s">
        <v>598</v>
      </c>
      <c r="N388" s="6" t="s">
        <v>126</v>
      </c>
      <c r="O388" s="6" t="s">
        <v>529</v>
      </c>
      <c r="P388" s="6" t="str">
        <f>VLOOKUP(Innings_by_innings_list[[#This Row],[Ground]],'Home Away List'!$A$2:$B$50,2,FALSE)</f>
        <v>Away</v>
      </c>
      <c r="Q388" s="7">
        <v>43890</v>
      </c>
      <c r="R388" s="8" cm="1">
        <f t="array" aca="1" ref="R388" ca="1">IF(CELL("format",Q388)="D1",TEXT(Q388,"dd/mm/yyyy"),Q388)</f>
        <v>43890</v>
      </c>
      <c r="S388" s="6" t="s">
        <v>530</v>
      </c>
    </row>
    <row r="389" spans="1:19" x14ac:dyDescent="0.3">
      <c r="A389" s="6">
        <v>17</v>
      </c>
      <c r="B389" s="6">
        <v>0</v>
      </c>
      <c r="C389" s="6">
        <f>(Innings_by_innings_list[[#This Row],[Overs]]*6)+Innings_by_innings_list[[#This Row],[Balls]]</f>
        <v>102</v>
      </c>
      <c r="D389" s="6" t="s">
        <v>15</v>
      </c>
      <c r="E389" s="6" t="s">
        <v>309</v>
      </c>
      <c r="F389" s="6">
        <f>INT(Innings_by_innings_list[[#This Row],[Runs]])</f>
        <v>41</v>
      </c>
      <c r="G389" s="6" t="s">
        <v>21</v>
      </c>
      <c r="H389" s="6">
        <f>INT(Innings_by_innings_list[[#This Row],[Wkts]])</f>
        <v>0</v>
      </c>
      <c r="I389" s="6" t="s">
        <v>531</v>
      </c>
      <c r="J389" s="6">
        <f>_xlfn.NUMBERVALUE(Innings_by_innings_list[[#This Row],[Econ]],".")</f>
        <v>2.41</v>
      </c>
      <c r="K389" s="6" t="s">
        <v>23</v>
      </c>
      <c r="L389" s="4">
        <v>2</v>
      </c>
      <c r="M389" s="6" t="s">
        <v>600</v>
      </c>
      <c r="N389" s="6" t="s">
        <v>36</v>
      </c>
      <c r="O389" s="6" t="s">
        <v>52</v>
      </c>
      <c r="P389" s="6" t="str">
        <f>VLOOKUP(Innings_by_innings_list[[#This Row],[Ground]],'Home Away List'!$A$2:$B$50,2,FALSE)</f>
        <v>Away</v>
      </c>
      <c r="Q389" s="7">
        <v>44182</v>
      </c>
      <c r="R389" s="8" cm="1">
        <f t="array" aca="1" ref="R389" ca="1">IF(CELL("format",Q389)="D1",TEXT(Q389,"dd/mm/yyyy"),Q389)</f>
        <v>44182</v>
      </c>
      <c r="S389" s="6" t="s">
        <v>532</v>
      </c>
    </row>
    <row r="390" spans="1:19" x14ac:dyDescent="0.3">
      <c r="A390" s="6">
        <v>21</v>
      </c>
      <c r="B390" s="6">
        <v>0</v>
      </c>
      <c r="C390" s="6">
        <f>(Innings_by_innings_list[[#This Row],[Overs]]*6)+Innings_by_innings_list[[#This Row],[Balls]]</f>
        <v>126</v>
      </c>
      <c r="D390" s="6" t="s">
        <v>85</v>
      </c>
      <c r="E390" s="6" t="s">
        <v>419</v>
      </c>
      <c r="F390" s="6">
        <f>INT(Innings_by_innings_list[[#This Row],[Runs]])</f>
        <v>52</v>
      </c>
      <c r="G390" s="6" t="s">
        <v>10</v>
      </c>
      <c r="H390" s="6">
        <f>INT(Innings_by_innings_list[[#This Row],[Wkts]])</f>
        <v>2</v>
      </c>
      <c r="I390" s="6" t="s">
        <v>540</v>
      </c>
      <c r="J390" s="6">
        <f>_xlfn.NUMBERVALUE(Innings_by_innings_list[[#This Row],[Econ]],".")</f>
        <v>2.4700000000000002</v>
      </c>
      <c r="K390" s="6" t="s">
        <v>10</v>
      </c>
      <c r="L390" s="4">
        <v>2</v>
      </c>
      <c r="M390" s="6" t="s">
        <v>599</v>
      </c>
      <c r="N390" s="6" t="s">
        <v>36</v>
      </c>
      <c r="O390" s="6" t="s">
        <v>52</v>
      </c>
      <c r="P390" s="6" t="str">
        <f>VLOOKUP(Innings_by_innings_list[[#This Row],[Ground]],'Home Away List'!$A$2:$B$50,2,FALSE)</f>
        <v>Away</v>
      </c>
      <c r="Q390" s="7">
        <v>44182</v>
      </c>
      <c r="R390" s="8" cm="1">
        <f t="array" aca="1" ref="R390" ca="1">IF(CELL("format",Q390)="D1",TEXT(Q390,"dd/mm/yyyy"),Q390)</f>
        <v>44182</v>
      </c>
      <c r="S390" s="6" t="s">
        <v>532</v>
      </c>
    </row>
    <row r="391" spans="1:19" x14ac:dyDescent="0.3">
      <c r="A391" s="6">
        <v>7</v>
      </c>
      <c r="B391" s="6">
        <v>0</v>
      </c>
      <c r="C391" s="6">
        <f>(Innings_by_innings_list[[#This Row],[Overs]]*6)+Innings_by_innings_list[[#This Row],[Balls]]</f>
        <v>42</v>
      </c>
      <c r="D391" s="6" t="s">
        <v>12</v>
      </c>
      <c r="E391" s="6" t="s">
        <v>255</v>
      </c>
      <c r="F391" s="6">
        <f>INT(Innings_by_innings_list[[#This Row],[Runs]])</f>
        <v>27</v>
      </c>
      <c r="G391" s="6" t="s">
        <v>21</v>
      </c>
      <c r="H391" s="6">
        <f>INT(Innings_by_innings_list[[#This Row],[Wkts]])</f>
        <v>0</v>
      </c>
      <c r="I391" s="6" t="s">
        <v>446</v>
      </c>
      <c r="J391" s="6">
        <f>_xlfn.NUMBERVALUE(Innings_by_innings_list[[#This Row],[Econ]],".")</f>
        <v>3.85</v>
      </c>
      <c r="K391" s="6" t="s">
        <v>10</v>
      </c>
      <c r="L391" s="4">
        <v>4</v>
      </c>
      <c r="M391" s="6" t="s">
        <v>599</v>
      </c>
      <c r="N391" s="6" t="s">
        <v>36</v>
      </c>
      <c r="O391" s="6" t="s">
        <v>52</v>
      </c>
      <c r="P391" s="6" t="str">
        <f>VLOOKUP(Innings_by_innings_list[[#This Row],[Ground]],'Home Away List'!$A$2:$B$50,2,FALSE)</f>
        <v>Away</v>
      </c>
      <c r="Q391" s="7">
        <v>44182</v>
      </c>
      <c r="R391" s="8" cm="1">
        <f t="array" aca="1" ref="R391" ca="1">IF(CELL("format",Q391)="D1",TEXT(Q391,"dd/mm/yyyy"),Q391)</f>
        <v>44182</v>
      </c>
      <c r="S391" s="6" t="s">
        <v>532</v>
      </c>
    </row>
    <row r="392" spans="1:19" x14ac:dyDescent="0.3">
      <c r="A392" s="6">
        <v>16</v>
      </c>
      <c r="B392" s="6">
        <v>1</v>
      </c>
      <c r="C392" s="6">
        <f>(Innings_by_innings_list[[#This Row],[Overs]]*6)+Innings_by_innings_list[[#This Row],[Balls]]</f>
        <v>97</v>
      </c>
      <c r="D392" s="6">
        <v>5</v>
      </c>
      <c r="E392" s="6">
        <v>40</v>
      </c>
      <c r="F392" s="6">
        <f>INT(Innings_by_innings_list[[#This Row],[Runs]])</f>
        <v>40</v>
      </c>
      <c r="G392" s="6">
        <v>3</v>
      </c>
      <c r="H392" s="6">
        <f>INT(Innings_by_innings_list[[#This Row],[Wkts]])</f>
        <v>3</v>
      </c>
      <c r="I392" s="6">
        <v>2.4700000000000002</v>
      </c>
      <c r="J392" s="6">
        <f>_xlfn.NUMBERVALUE(Innings_by_innings_list[[#This Row],[Econ]],".")</f>
        <v>2.4700000000000002</v>
      </c>
      <c r="K392" s="6">
        <v>1</v>
      </c>
      <c r="L392" s="4">
        <v>2</v>
      </c>
      <c r="M392" s="6" t="s">
        <v>598</v>
      </c>
      <c r="N392" s="6" t="s">
        <v>36</v>
      </c>
      <c r="O392" s="6" t="s">
        <v>52</v>
      </c>
      <c r="P392" s="6" t="str">
        <f>VLOOKUP(Innings_by_innings_list[[#This Row],[Ground]],'Home Away List'!$A$2:$B$50,2,FALSE)</f>
        <v>Away</v>
      </c>
      <c r="Q392" s="7">
        <v>44182</v>
      </c>
      <c r="R392" s="8" cm="1">
        <f t="array" aca="1" ref="R392" ca="1">IF(CELL("format",Q392)="D1",TEXT(Q392,"dd/mm/yyyy"),Q392)</f>
        <v>44182</v>
      </c>
      <c r="S392" s="6" t="s">
        <v>532</v>
      </c>
    </row>
    <row r="393" spans="1:19" x14ac:dyDescent="0.3">
      <c r="A393" s="6">
        <v>8</v>
      </c>
      <c r="B393" s="6"/>
      <c r="C393" s="6">
        <f>(Innings_by_innings_list[[#This Row],[Overs]]*6)+Innings_by_innings_list[[#This Row],[Balls]]</f>
        <v>48</v>
      </c>
      <c r="D393" s="6">
        <v>1</v>
      </c>
      <c r="E393" s="6">
        <v>49</v>
      </c>
      <c r="F393" s="6">
        <f>INT(Innings_by_innings_list[[#This Row],[Runs]])</f>
        <v>49</v>
      </c>
      <c r="G393" s="6">
        <v>0</v>
      </c>
      <c r="H393" s="6">
        <f>INT(Innings_by_innings_list[[#This Row],[Wkts]])</f>
        <v>0</v>
      </c>
      <c r="I393" s="6">
        <v>6.12</v>
      </c>
      <c r="J393" s="6">
        <f>_xlfn.NUMBERVALUE(Innings_by_innings_list[[#This Row],[Econ]],".")</f>
        <v>6.12</v>
      </c>
      <c r="K393" s="6">
        <v>1</v>
      </c>
      <c r="L393" s="4">
        <v>4</v>
      </c>
      <c r="M393" s="6" t="s">
        <v>598</v>
      </c>
      <c r="N393" s="6" t="s">
        <v>36</v>
      </c>
      <c r="O393" s="6" t="s">
        <v>52</v>
      </c>
      <c r="P393" s="6" t="str">
        <f>VLOOKUP(Innings_by_innings_list[[#This Row],[Ground]],'Home Away List'!$A$2:$B$50,2,FALSE)</f>
        <v>Away</v>
      </c>
      <c r="Q393" s="7">
        <v>44182</v>
      </c>
      <c r="R393" s="8" cm="1">
        <f t="array" aca="1" ref="R393" ca="1">IF(CELL("format",Q393)="D1",TEXT(Q393,"dd/mm/yyyy"),Q393)</f>
        <v>44182</v>
      </c>
      <c r="S393" s="6" t="s">
        <v>532</v>
      </c>
    </row>
    <row r="394" spans="1:19" x14ac:dyDescent="0.3">
      <c r="A394" s="6">
        <v>16</v>
      </c>
      <c r="B394" s="6">
        <v>0</v>
      </c>
      <c r="C394" s="6">
        <f>(Innings_by_innings_list[[#This Row],[Overs]]*6)+Innings_by_innings_list[[#This Row],[Balls]]</f>
        <v>96</v>
      </c>
      <c r="D394" s="6" t="s">
        <v>15</v>
      </c>
      <c r="E394" s="6" t="s">
        <v>349</v>
      </c>
      <c r="F394" s="6">
        <f>INT(Innings_by_innings_list[[#This Row],[Runs]])</f>
        <v>56</v>
      </c>
      <c r="G394" s="6" t="s">
        <v>15</v>
      </c>
      <c r="H394" s="6">
        <f>INT(Innings_by_innings_list[[#This Row],[Wkts]])</f>
        <v>4</v>
      </c>
      <c r="I394" s="6" t="s">
        <v>233</v>
      </c>
      <c r="J394" s="6">
        <f>_xlfn.NUMBERVALUE(Innings_by_innings_list[[#This Row],[Econ]],".")</f>
        <v>3.5</v>
      </c>
      <c r="K394" s="6" t="s">
        <v>12</v>
      </c>
      <c r="L394" s="4">
        <v>1</v>
      </c>
      <c r="M394" s="6" t="s">
        <v>599</v>
      </c>
      <c r="N394" s="6" t="s">
        <v>36</v>
      </c>
      <c r="O394" s="6" t="s">
        <v>245</v>
      </c>
      <c r="P394" s="6" t="str">
        <f>VLOOKUP(Innings_by_innings_list[[#This Row],[Ground]],'Home Away List'!$A$2:$B$50,2,FALSE)</f>
        <v>Away</v>
      </c>
      <c r="Q394" s="7">
        <v>44191</v>
      </c>
      <c r="R394" s="8" cm="1">
        <f t="array" aca="1" ref="R394" ca="1">IF(CELL("format",Q394)="D1",TEXT(Q394,"dd/mm/yyyy"),Q394)</f>
        <v>44191</v>
      </c>
      <c r="S394" s="6" t="s">
        <v>569</v>
      </c>
    </row>
    <row r="395" spans="1:19" x14ac:dyDescent="0.3">
      <c r="A395" s="6">
        <v>27</v>
      </c>
      <c r="B395" s="6">
        <v>0</v>
      </c>
      <c r="C395" s="6">
        <f>(Innings_by_innings_list[[#This Row],[Overs]]*6)+Innings_by_innings_list[[#This Row],[Balls]]</f>
        <v>162</v>
      </c>
      <c r="D395" s="6" t="s">
        <v>49</v>
      </c>
      <c r="E395" s="6" t="s">
        <v>177</v>
      </c>
      <c r="F395" s="6">
        <f>INT(Innings_by_innings_list[[#This Row],[Runs]])</f>
        <v>54</v>
      </c>
      <c r="G395" s="6" t="s">
        <v>10</v>
      </c>
      <c r="H395" s="6">
        <f>INT(Innings_by_innings_list[[#This Row],[Wkts]])</f>
        <v>2</v>
      </c>
      <c r="I395" s="6" t="s">
        <v>244</v>
      </c>
      <c r="J395" s="6">
        <f>_xlfn.NUMBERVALUE(Innings_by_innings_list[[#This Row],[Econ]],".")</f>
        <v>2</v>
      </c>
      <c r="K395" s="6" t="s">
        <v>12</v>
      </c>
      <c r="L395" s="4">
        <v>3</v>
      </c>
      <c r="M395" s="6" t="s">
        <v>599</v>
      </c>
      <c r="N395" s="6" t="s">
        <v>36</v>
      </c>
      <c r="O395" s="6" t="s">
        <v>245</v>
      </c>
      <c r="P395" s="6" t="str">
        <f>VLOOKUP(Innings_by_innings_list[[#This Row],[Ground]],'Home Away List'!$A$2:$B$50,2,FALSE)</f>
        <v>Away</v>
      </c>
      <c r="Q395" s="7">
        <v>44191</v>
      </c>
      <c r="R395" s="8" cm="1">
        <f t="array" aca="1" ref="R395" ca="1">IF(CELL("format",Q395)="D1",TEXT(Q395,"dd/mm/yyyy"),Q395)</f>
        <v>44191</v>
      </c>
      <c r="S395" s="6" t="s">
        <v>569</v>
      </c>
    </row>
    <row r="396" spans="1:19" x14ac:dyDescent="0.3">
      <c r="A396" s="6">
        <v>12</v>
      </c>
      <c r="B396" s="6"/>
      <c r="C396" s="6">
        <f>(Innings_by_innings_list[[#This Row],[Overs]]*6)+Innings_by_innings_list[[#This Row],[Balls]]</f>
        <v>72</v>
      </c>
      <c r="D396" s="6">
        <v>2</v>
      </c>
      <c r="E396" s="6">
        <v>39</v>
      </c>
      <c r="F396" s="6">
        <f>INT(Innings_by_innings_list[[#This Row],[Runs]])</f>
        <v>39</v>
      </c>
      <c r="G396" s="6">
        <v>0</v>
      </c>
      <c r="H396" s="6">
        <f>INT(Innings_by_innings_list[[#This Row],[Wkts]])</f>
        <v>0</v>
      </c>
      <c r="I396" s="6">
        <v>3.25</v>
      </c>
      <c r="J396" s="6">
        <f>_xlfn.NUMBERVALUE(Innings_by_innings_list[[#This Row],[Econ]],".")</f>
        <v>3.25</v>
      </c>
      <c r="K396" s="6">
        <v>2</v>
      </c>
      <c r="L396" s="4">
        <v>1</v>
      </c>
      <c r="M396" s="6" t="s">
        <v>598</v>
      </c>
      <c r="N396" s="6" t="s">
        <v>36</v>
      </c>
      <c r="O396" s="6" t="s">
        <v>245</v>
      </c>
      <c r="P396" s="6" t="str">
        <f>VLOOKUP(Innings_by_innings_list[[#This Row],[Ground]],'Home Away List'!$A$2:$B$50,2,FALSE)</f>
        <v>Away</v>
      </c>
      <c r="Q396" s="7">
        <v>44191</v>
      </c>
      <c r="R396" s="8" cm="1">
        <f t="array" aca="1" ref="R396" ca="1">IF(CELL("format",Q396)="D1",TEXT(Q396,"dd/mm/yyyy"),Q396)</f>
        <v>44191</v>
      </c>
      <c r="S396" s="6" t="s">
        <v>569</v>
      </c>
    </row>
    <row r="397" spans="1:19" x14ac:dyDescent="0.3">
      <c r="A397" s="6">
        <v>3</v>
      </c>
      <c r="B397" s="6">
        <v>3</v>
      </c>
      <c r="C397" s="6">
        <f>(Innings_by_innings_list[[#This Row],[Overs]]*6)+Innings_by_innings_list[[#This Row],[Balls]]</f>
        <v>21</v>
      </c>
      <c r="D397" s="6">
        <v>0</v>
      </c>
      <c r="E397" s="6">
        <v>5</v>
      </c>
      <c r="F397" s="6">
        <f>INT(Innings_by_innings_list[[#This Row],[Runs]])</f>
        <v>5</v>
      </c>
      <c r="G397" s="6">
        <v>1</v>
      </c>
      <c r="H397" s="6">
        <f>INT(Innings_by_innings_list[[#This Row],[Wkts]])</f>
        <v>1</v>
      </c>
      <c r="I397" s="6">
        <v>1.42</v>
      </c>
      <c r="J397" s="6">
        <f>_xlfn.NUMBERVALUE(Innings_by_innings_list[[#This Row],[Econ]],".")</f>
        <v>1.42</v>
      </c>
      <c r="K397" s="6">
        <v>2</v>
      </c>
      <c r="L397" s="4">
        <v>3</v>
      </c>
      <c r="M397" s="6" t="s">
        <v>598</v>
      </c>
      <c r="N397" s="6" t="s">
        <v>36</v>
      </c>
      <c r="O397" s="6" t="s">
        <v>245</v>
      </c>
      <c r="P397" s="6" t="str">
        <f>VLOOKUP(Innings_by_innings_list[[#This Row],[Ground]],'Home Away List'!$A$2:$B$50,2,FALSE)</f>
        <v>Away</v>
      </c>
      <c r="Q397" s="7">
        <v>44191</v>
      </c>
      <c r="R397" s="8" cm="1">
        <f t="array" aca="1" ref="R397" ca="1">IF(CELL("format",Q397)="D1",TEXT(Q397,"dd/mm/yyyy"),Q397)</f>
        <v>44191</v>
      </c>
      <c r="S397" s="6" t="s">
        <v>569</v>
      </c>
    </row>
    <row r="398" spans="1:19" x14ac:dyDescent="0.3">
      <c r="A398" s="6">
        <v>25</v>
      </c>
      <c r="B398" s="6">
        <v>4</v>
      </c>
      <c r="C398" s="6">
        <f>(Innings_by_innings_list[[#This Row],[Overs]]*6)+Innings_by_innings_list[[#This Row],[Balls]]</f>
        <v>154</v>
      </c>
      <c r="D398" s="6" t="s">
        <v>85</v>
      </c>
      <c r="E398" s="6" t="s">
        <v>152</v>
      </c>
      <c r="F398" s="6">
        <f>INT(Innings_by_innings_list[[#This Row],[Runs]])</f>
        <v>66</v>
      </c>
      <c r="G398" s="6" t="s">
        <v>10</v>
      </c>
      <c r="H398" s="6">
        <f>INT(Innings_by_innings_list[[#This Row],[Wkts]])</f>
        <v>2</v>
      </c>
      <c r="I398" s="6" t="s">
        <v>407</v>
      </c>
      <c r="J398" s="6">
        <f>_xlfn.NUMBERVALUE(Innings_by_innings_list[[#This Row],[Econ]],".")</f>
        <v>2.57</v>
      </c>
      <c r="K398" s="6" t="s">
        <v>12</v>
      </c>
      <c r="L398" s="4">
        <v>1</v>
      </c>
      <c r="M398" s="6" t="s">
        <v>599</v>
      </c>
      <c r="N398" s="6" t="s">
        <v>36</v>
      </c>
      <c r="O398" s="6" t="s">
        <v>37</v>
      </c>
      <c r="P398" s="6" t="str">
        <f>VLOOKUP(Innings_by_innings_list[[#This Row],[Ground]],'Home Away List'!$A$2:$B$50,2,FALSE)</f>
        <v>Away</v>
      </c>
      <c r="Q398" s="7">
        <v>44203</v>
      </c>
      <c r="R398" s="8" cm="1">
        <f t="array" aca="1" ref="R398" ca="1">IF(CELL("format",Q398)="D1",TEXT(Q398,"dd/mm/yyyy"),Q398)</f>
        <v>44203</v>
      </c>
      <c r="S398" s="6" t="s">
        <v>571</v>
      </c>
    </row>
    <row r="399" spans="1:19" x14ac:dyDescent="0.3">
      <c r="A399" s="6">
        <v>21</v>
      </c>
      <c r="B399" s="6">
        <v>0</v>
      </c>
      <c r="C399" s="6">
        <f>(Innings_by_innings_list[[#This Row],[Overs]]*6)+Innings_by_innings_list[[#This Row],[Balls]]</f>
        <v>126</v>
      </c>
      <c r="D399" s="6" t="s">
        <v>15</v>
      </c>
      <c r="E399" s="6" t="s">
        <v>92</v>
      </c>
      <c r="F399" s="6">
        <f>INT(Innings_by_innings_list[[#This Row],[Runs]])</f>
        <v>68</v>
      </c>
      <c r="G399" s="6" t="s">
        <v>12</v>
      </c>
      <c r="H399" s="6">
        <f>INT(Innings_by_innings_list[[#This Row],[Wkts]])</f>
        <v>1</v>
      </c>
      <c r="I399" s="6" t="s">
        <v>93</v>
      </c>
      <c r="J399" s="6">
        <f>_xlfn.NUMBERVALUE(Innings_by_innings_list[[#This Row],[Econ]],".")</f>
        <v>3.23</v>
      </c>
      <c r="K399" s="6" t="s">
        <v>12</v>
      </c>
      <c r="L399" s="4">
        <v>3</v>
      </c>
      <c r="M399" s="6" t="s">
        <v>599</v>
      </c>
      <c r="N399" s="6" t="s">
        <v>36</v>
      </c>
      <c r="O399" s="6" t="s">
        <v>37</v>
      </c>
      <c r="P399" s="6" t="str">
        <f>VLOOKUP(Innings_by_innings_list[[#This Row],[Ground]],'Home Away List'!$A$2:$B$50,2,FALSE)</f>
        <v>Away</v>
      </c>
      <c r="Q399" s="7">
        <v>44203</v>
      </c>
      <c r="R399" s="8" cm="1">
        <f t="array" aca="1" ref="R399" ca="1">IF(CELL("format",Q399)="D1",TEXT(Q399,"dd/mm/yyyy"),Q399)</f>
        <v>44203</v>
      </c>
      <c r="S399" s="6" t="s">
        <v>571</v>
      </c>
    </row>
    <row r="400" spans="1:19" x14ac:dyDescent="0.3">
      <c r="A400" s="6">
        <v>27</v>
      </c>
      <c r="B400" s="6">
        <v>0</v>
      </c>
      <c r="C400" s="6">
        <f>(Innings_by_innings_list[[#This Row],[Overs]]*6)+Innings_by_innings_list[[#This Row],[Balls]]</f>
        <v>162</v>
      </c>
      <c r="D400" s="6" t="s">
        <v>85</v>
      </c>
      <c r="E400" s="6" t="s">
        <v>419</v>
      </c>
      <c r="F400" s="6">
        <f>INT(Innings_by_innings_list[[#This Row],[Runs]])</f>
        <v>52</v>
      </c>
      <c r="G400" s="6" t="s">
        <v>10</v>
      </c>
      <c r="H400" s="6">
        <f>INT(Innings_by_innings_list[[#This Row],[Wkts]])</f>
        <v>2</v>
      </c>
      <c r="I400" s="6" t="s">
        <v>420</v>
      </c>
      <c r="J400" s="6">
        <f>_xlfn.NUMBERVALUE(Innings_by_innings_list[[#This Row],[Econ]],".")</f>
        <v>1.92</v>
      </c>
      <c r="K400" s="6" t="s">
        <v>12</v>
      </c>
      <c r="L400" s="4">
        <v>1</v>
      </c>
      <c r="M400" s="6" t="s">
        <v>601</v>
      </c>
      <c r="N400" s="6" t="s">
        <v>114</v>
      </c>
      <c r="O400" s="6" t="s">
        <v>115</v>
      </c>
      <c r="P400" s="6" t="str">
        <f>VLOOKUP(Innings_by_innings_list[[#This Row],[Ground]],'Home Away List'!$A$2:$B$50,2,FALSE)</f>
        <v>Home</v>
      </c>
      <c r="Q400" s="7">
        <v>44232</v>
      </c>
      <c r="R400" s="8" cm="1">
        <f t="array" aca="1" ref="R400" ca="1">IF(CELL("format",Q400)="D1",TEXT(Q400,"dd/mm/yyyy"),Q400)</f>
        <v>44232</v>
      </c>
      <c r="S400" s="6" t="s">
        <v>421</v>
      </c>
    </row>
    <row r="401" spans="1:19" x14ac:dyDescent="0.3">
      <c r="A401" s="6">
        <v>7</v>
      </c>
      <c r="B401" s="6">
        <v>0</v>
      </c>
      <c r="C401" s="6">
        <f>(Innings_by_innings_list[[#This Row],[Overs]]*6)+Innings_by_innings_list[[#This Row],[Balls]]</f>
        <v>42</v>
      </c>
      <c r="D401" s="6" t="s">
        <v>12</v>
      </c>
      <c r="E401" s="6" t="s">
        <v>322</v>
      </c>
      <c r="F401" s="6">
        <f>INT(Innings_by_innings_list[[#This Row],[Runs]])</f>
        <v>24</v>
      </c>
      <c r="G401" s="6" t="s">
        <v>12</v>
      </c>
      <c r="H401" s="6">
        <f>INT(Innings_by_innings_list[[#This Row],[Wkts]])</f>
        <v>1</v>
      </c>
      <c r="I401" s="6" t="s">
        <v>323</v>
      </c>
      <c r="J401" s="6">
        <f>_xlfn.NUMBERVALUE(Innings_by_innings_list[[#This Row],[Econ]],".")</f>
        <v>3.42</v>
      </c>
      <c r="K401" s="6" t="s">
        <v>23</v>
      </c>
      <c r="L401" s="4">
        <v>3</v>
      </c>
      <c r="M401" s="6" t="s">
        <v>601</v>
      </c>
      <c r="N401" s="6" t="s">
        <v>114</v>
      </c>
      <c r="O401" s="6" t="s">
        <v>115</v>
      </c>
      <c r="P401" s="6" t="str">
        <f>VLOOKUP(Innings_by_innings_list[[#This Row],[Ground]],'Home Away List'!$A$2:$B$50,2,FALSE)</f>
        <v>Home</v>
      </c>
      <c r="Q401" s="7">
        <v>44232</v>
      </c>
      <c r="R401" s="8" cm="1">
        <f t="array" aca="1" ref="R401" ca="1">IF(CELL("format",Q401)="D1",TEXT(Q401,"dd/mm/yyyy"),Q401)</f>
        <v>44232</v>
      </c>
      <c r="S401" s="6" t="s">
        <v>421</v>
      </c>
    </row>
    <row r="402" spans="1:19" x14ac:dyDescent="0.3">
      <c r="A402" s="6">
        <v>36</v>
      </c>
      <c r="B402" s="6">
        <v>0</v>
      </c>
      <c r="C402" s="6">
        <f>(Innings_by_innings_list[[#This Row],[Overs]]*6)+Innings_by_innings_list[[#This Row],[Balls]]</f>
        <v>216</v>
      </c>
      <c r="D402" s="6" t="s">
        <v>85</v>
      </c>
      <c r="E402" s="6" t="s">
        <v>99</v>
      </c>
      <c r="F402" s="6">
        <f>INT(Innings_by_innings_list[[#This Row],[Runs]])</f>
        <v>84</v>
      </c>
      <c r="G402" s="6" t="s">
        <v>23</v>
      </c>
      <c r="H402" s="6">
        <f>INT(Innings_by_innings_list[[#This Row],[Wkts]])</f>
        <v>3</v>
      </c>
      <c r="I402" s="6" t="s">
        <v>338</v>
      </c>
      <c r="J402" s="6">
        <f>_xlfn.NUMBERVALUE(Innings_by_innings_list[[#This Row],[Econ]],".")</f>
        <v>2.33</v>
      </c>
      <c r="K402" s="6" t="s">
        <v>10</v>
      </c>
      <c r="L402" s="4">
        <v>1</v>
      </c>
      <c r="M402" s="6" t="s">
        <v>599</v>
      </c>
      <c r="N402" s="6" t="s">
        <v>114</v>
      </c>
      <c r="O402" s="6" t="s">
        <v>115</v>
      </c>
      <c r="P402" s="6" t="str">
        <f>VLOOKUP(Innings_by_innings_list[[#This Row],[Ground]],'Home Away List'!$A$2:$B$50,2,FALSE)</f>
        <v>Home</v>
      </c>
      <c r="Q402" s="7">
        <v>44232</v>
      </c>
      <c r="R402" s="8" cm="1">
        <f t="array" aca="1" ref="R402" ca="1">IF(CELL("format",Q402)="D1",TEXT(Q402,"dd/mm/yyyy"),Q402)</f>
        <v>44232</v>
      </c>
      <c r="S402" s="6" t="s">
        <v>421</v>
      </c>
    </row>
    <row r="403" spans="1:19" x14ac:dyDescent="0.3">
      <c r="A403" s="6">
        <v>6</v>
      </c>
      <c r="B403" s="6">
        <v>0</v>
      </c>
      <c r="C403" s="6">
        <f>(Innings_by_innings_list[[#This Row],[Overs]]*6)+Innings_by_innings_list[[#This Row],[Balls]]</f>
        <v>36</v>
      </c>
      <c r="D403" s="6" t="s">
        <v>21</v>
      </c>
      <c r="E403" s="6" t="s">
        <v>390</v>
      </c>
      <c r="F403" s="6">
        <f>INT(Innings_by_innings_list[[#This Row],[Runs]])</f>
        <v>26</v>
      </c>
      <c r="G403" s="6" t="s">
        <v>12</v>
      </c>
      <c r="H403" s="6">
        <f>INT(Innings_by_innings_list[[#This Row],[Wkts]])</f>
        <v>1</v>
      </c>
      <c r="I403" s="6" t="s">
        <v>548</v>
      </c>
      <c r="J403" s="6">
        <f>_xlfn.NUMBERVALUE(Innings_by_innings_list[[#This Row],[Econ]],".")</f>
        <v>4.33</v>
      </c>
      <c r="K403" s="6" t="s">
        <v>15</v>
      </c>
      <c r="L403" s="4">
        <v>3</v>
      </c>
      <c r="M403" s="6" t="s">
        <v>599</v>
      </c>
      <c r="N403" s="6" t="s">
        <v>114</v>
      </c>
      <c r="O403" s="6" t="s">
        <v>115</v>
      </c>
      <c r="P403" s="6" t="str">
        <f>VLOOKUP(Innings_by_innings_list[[#This Row],[Ground]],'Home Away List'!$A$2:$B$50,2,FALSE)</f>
        <v>Home</v>
      </c>
      <c r="Q403" s="7">
        <v>44232</v>
      </c>
      <c r="R403" s="8" cm="1">
        <f t="array" aca="1" ref="R403" ca="1">IF(CELL("format",Q403)="D1",TEXT(Q403,"dd/mm/yyyy"),Q403)</f>
        <v>44232</v>
      </c>
      <c r="S403" s="6" t="s">
        <v>421</v>
      </c>
    </row>
    <row r="404" spans="1:19" x14ac:dyDescent="0.3">
      <c r="A404" s="6">
        <v>5</v>
      </c>
      <c r="B404" s="6">
        <v>0</v>
      </c>
      <c r="C404" s="6">
        <f>(Innings_by_innings_list[[#This Row],[Overs]]*6)+Innings_by_innings_list[[#This Row],[Balls]]</f>
        <v>30</v>
      </c>
      <c r="D404" s="6" t="s">
        <v>12</v>
      </c>
      <c r="E404" s="6" t="s">
        <v>31</v>
      </c>
      <c r="F404" s="6">
        <f>INT(Innings_by_innings_list[[#This Row],[Runs]])</f>
        <v>22</v>
      </c>
      <c r="G404" s="6" t="s">
        <v>10</v>
      </c>
      <c r="H404" s="6">
        <f>INT(Innings_by_innings_list[[#This Row],[Wkts]])</f>
        <v>2</v>
      </c>
      <c r="I404" s="6" t="s">
        <v>56</v>
      </c>
      <c r="J404" s="6">
        <f>_xlfn.NUMBERVALUE(Innings_by_innings_list[[#This Row],[Econ]],".")</f>
        <v>4.4000000000000004</v>
      </c>
      <c r="K404" s="6" t="s">
        <v>12</v>
      </c>
      <c r="L404" s="4">
        <v>2</v>
      </c>
      <c r="M404" s="6" t="s">
        <v>601</v>
      </c>
      <c r="N404" s="6" t="s">
        <v>114</v>
      </c>
      <c r="O404" s="6" t="s">
        <v>115</v>
      </c>
      <c r="P404" s="6" t="str">
        <f>VLOOKUP(Innings_by_innings_list[[#This Row],[Ground]],'Home Away List'!$A$2:$B$50,2,FALSE)</f>
        <v>Home</v>
      </c>
      <c r="Q404" s="7">
        <v>44240</v>
      </c>
      <c r="R404" s="8" cm="1">
        <f t="array" aca="1" ref="R404" ca="1">IF(CELL("format",Q404)="D1",TEXT(Q404,"dd/mm/yyyy"),Q404)</f>
        <v>44240</v>
      </c>
      <c r="S404" s="6" t="s">
        <v>422</v>
      </c>
    </row>
    <row r="405" spans="1:19" x14ac:dyDescent="0.3">
      <c r="A405" s="6">
        <v>6</v>
      </c>
      <c r="B405" s="6">
        <v>0</v>
      </c>
      <c r="C405" s="6">
        <f>(Innings_by_innings_list[[#This Row],[Overs]]*6)+Innings_by_innings_list[[#This Row],[Balls]]</f>
        <v>36</v>
      </c>
      <c r="D405" s="6" t="s">
        <v>23</v>
      </c>
      <c r="E405" s="6" t="s">
        <v>277</v>
      </c>
      <c r="F405" s="6">
        <f>INT(Innings_by_innings_list[[#This Row],[Runs]])</f>
        <v>13</v>
      </c>
      <c r="G405" s="6" t="s">
        <v>21</v>
      </c>
      <c r="H405" s="6">
        <f>INT(Innings_by_innings_list[[#This Row],[Wkts]])</f>
        <v>0</v>
      </c>
      <c r="I405" s="6" t="s">
        <v>423</v>
      </c>
      <c r="J405" s="6">
        <f>_xlfn.NUMBERVALUE(Innings_by_innings_list[[#This Row],[Econ]],".")</f>
        <v>2.16</v>
      </c>
      <c r="K405" s="6" t="s">
        <v>12</v>
      </c>
      <c r="L405" s="4">
        <v>4</v>
      </c>
      <c r="M405" s="6" t="s">
        <v>601</v>
      </c>
      <c r="N405" s="6" t="s">
        <v>114</v>
      </c>
      <c r="O405" s="6" t="s">
        <v>115</v>
      </c>
      <c r="P405" s="6" t="str">
        <f>VLOOKUP(Innings_by_innings_list[[#This Row],[Ground]],'Home Away List'!$A$2:$B$50,2,FALSE)</f>
        <v>Home</v>
      </c>
      <c r="Q405" s="7">
        <v>44240</v>
      </c>
      <c r="R405" s="8" cm="1">
        <f t="array" aca="1" ref="R405" ca="1">IF(CELL("format",Q405)="D1",TEXT(Q405,"dd/mm/yyyy"),Q405)</f>
        <v>44240</v>
      </c>
      <c r="S405" s="6" t="s">
        <v>422</v>
      </c>
    </row>
    <row r="406" spans="1:19" x14ac:dyDescent="0.3">
      <c r="A406" s="6">
        <v>5</v>
      </c>
      <c r="B406" s="6">
        <v>0</v>
      </c>
      <c r="C406" s="6">
        <f>(Innings_by_innings_list[[#This Row],[Overs]]*6)+Innings_by_innings_list[[#This Row],[Balls]]</f>
        <v>30</v>
      </c>
      <c r="D406" s="6" t="s">
        <v>12</v>
      </c>
      <c r="E406" s="6" t="s">
        <v>390</v>
      </c>
      <c r="F406" s="6">
        <f>INT(Innings_by_innings_list[[#This Row],[Runs]])</f>
        <v>26</v>
      </c>
      <c r="G406" s="6" t="s">
        <v>12</v>
      </c>
      <c r="H406" s="6">
        <f>INT(Innings_by_innings_list[[#This Row],[Wkts]])</f>
        <v>1</v>
      </c>
      <c r="I406" s="6" t="s">
        <v>424</v>
      </c>
      <c r="J406" s="6">
        <f>_xlfn.NUMBERVALUE(Innings_by_innings_list[[#This Row],[Econ]],".")</f>
        <v>5.2</v>
      </c>
      <c r="K406" s="6" t="s">
        <v>12</v>
      </c>
      <c r="L406" s="4">
        <v>1</v>
      </c>
      <c r="M406" s="6" t="s">
        <v>601</v>
      </c>
      <c r="N406" s="6" t="s">
        <v>114</v>
      </c>
      <c r="O406" s="6" t="s">
        <v>144</v>
      </c>
      <c r="P406" s="6" t="str">
        <f>VLOOKUP(Innings_by_innings_list[[#This Row],[Ground]],'Home Away List'!$A$2:$B$50,2,FALSE)</f>
        <v>Home</v>
      </c>
      <c r="Q406" s="7">
        <v>44251</v>
      </c>
      <c r="R406" s="8" cm="1">
        <f t="array" aca="1" ref="R406" ca="1">IF(CELL("format",Q406)="D1",TEXT(Q406,"dd/mm/yyyy"),Q406)</f>
        <v>44251</v>
      </c>
      <c r="S406" s="6" t="s">
        <v>425</v>
      </c>
    </row>
    <row r="407" spans="1:19" x14ac:dyDescent="0.3">
      <c r="A407" s="6">
        <v>6</v>
      </c>
      <c r="B407" s="6">
        <v>0</v>
      </c>
      <c r="C407" s="6">
        <f>(Innings_by_innings_list[[#This Row],[Overs]]*6)+Innings_by_innings_list[[#This Row],[Balls]]</f>
        <v>36</v>
      </c>
      <c r="D407" s="6" t="s">
        <v>23</v>
      </c>
      <c r="E407" s="6" t="s">
        <v>13</v>
      </c>
      <c r="F407" s="6">
        <f>INT(Innings_by_innings_list[[#This Row],[Runs]])</f>
        <v>19</v>
      </c>
      <c r="G407" s="6" t="s">
        <v>21</v>
      </c>
      <c r="H407" s="6">
        <f>INT(Innings_by_innings_list[[#This Row],[Wkts]])</f>
        <v>0</v>
      </c>
      <c r="I407" s="6" t="s">
        <v>280</v>
      </c>
      <c r="J407" s="6">
        <f>_xlfn.NUMBERVALUE(Innings_by_innings_list[[#This Row],[Econ]],".")</f>
        <v>3.16</v>
      </c>
      <c r="K407" s="6" t="s">
        <v>10</v>
      </c>
      <c r="L407" s="4">
        <v>1</v>
      </c>
      <c r="M407" s="6" t="s">
        <v>599</v>
      </c>
      <c r="N407" s="6" t="s">
        <v>114</v>
      </c>
      <c r="O407" s="6" t="s">
        <v>144</v>
      </c>
      <c r="P407" s="6" t="str">
        <f>VLOOKUP(Innings_by_innings_list[[#This Row],[Ground]],'Home Away List'!$A$2:$B$50,2,FALSE)</f>
        <v>Home</v>
      </c>
      <c r="Q407" s="7">
        <v>44251</v>
      </c>
      <c r="R407" s="8" cm="1">
        <f t="array" aca="1" ref="R407" ca="1">IF(CELL("format",Q407)="D1",TEXT(Q407,"dd/mm/yyyy"),Q407)</f>
        <v>44251</v>
      </c>
      <c r="S407" s="6" t="s">
        <v>425</v>
      </c>
    </row>
    <row r="408" spans="1:19" x14ac:dyDescent="0.3">
      <c r="A408" s="6">
        <v>9</v>
      </c>
      <c r="B408" s="6">
        <v>0</v>
      </c>
      <c r="C408" s="6">
        <f>(Innings_by_innings_list[[#This Row],[Overs]]*6)+Innings_by_innings_list[[#This Row],[Balls]]</f>
        <v>54</v>
      </c>
      <c r="D408" s="6" t="s">
        <v>10</v>
      </c>
      <c r="E408" s="6" t="s">
        <v>341</v>
      </c>
      <c r="F408" s="6">
        <f>INT(Innings_by_innings_list[[#This Row],[Runs]])</f>
        <v>23</v>
      </c>
      <c r="G408" s="6" t="s">
        <v>21</v>
      </c>
      <c r="H408" s="6">
        <f>INT(Innings_by_innings_list[[#This Row],[Wkts]])</f>
        <v>0</v>
      </c>
      <c r="I408" s="6" t="s">
        <v>426</v>
      </c>
      <c r="J408" s="6">
        <f>_xlfn.NUMBERVALUE(Innings_by_innings_list[[#This Row],[Econ]],".")</f>
        <v>2.5499999999999998</v>
      </c>
      <c r="K408" s="6" t="s">
        <v>12</v>
      </c>
      <c r="L408" s="4">
        <v>1</v>
      </c>
      <c r="M408" s="6" t="s">
        <v>601</v>
      </c>
      <c r="N408" s="6" t="s">
        <v>114</v>
      </c>
      <c r="O408" s="6" t="s">
        <v>144</v>
      </c>
      <c r="P408" s="6" t="str">
        <f>VLOOKUP(Innings_by_innings_list[[#This Row],[Ground]],'Home Away List'!$A$2:$B$50,2,FALSE)</f>
        <v>Home</v>
      </c>
      <c r="Q408" s="7">
        <v>44259</v>
      </c>
      <c r="R408" s="8" cm="1">
        <f t="array" aca="1" ref="R408" ca="1">IF(CELL("format",Q408)="D1",TEXT(Q408,"dd/mm/yyyy"),Q408)</f>
        <v>44259</v>
      </c>
      <c r="S408" s="6" t="s">
        <v>427</v>
      </c>
    </row>
    <row r="409" spans="1:19" x14ac:dyDescent="0.3">
      <c r="A409" s="6">
        <v>25</v>
      </c>
      <c r="B409" s="6">
        <v>0</v>
      </c>
      <c r="C409" s="6">
        <f>(Innings_by_innings_list[[#This Row],[Overs]]*6)+Innings_by_innings_list[[#This Row],[Balls]]</f>
        <v>150</v>
      </c>
      <c r="D409" s="6" t="s">
        <v>238</v>
      </c>
      <c r="E409" s="6" t="s">
        <v>149</v>
      </c>
      <c r="F409" s="6">
        <f>INT(Innings_by_innings_list[[#This Row],[Runs]])</f>
        <v>48</v>
      </c>
      <c r="G409" s="6" t="s">
        <v>23</v>
      </c>
      <c r="H409" s="6">
        <f>INT(Innings_by_innings_list[[#This Row],[Wkts]])</f>
        <v>3</v>
      </c>
      <c r="I409" s="6" t="s">
        <v>420</v>
      </c>
      <c r="J409" s="6">
        <f>_xlfn.NUMBERVALUE(Innings_by_innings_list[[#This Row],[Econ]],".")</f>
        <v>1.92</v>
      </c>
      <c r="K409" s="6" t="s">
        <v>12</v>
      </c>
      <c r="L409" s="4">
        <v>2</v>
      </c>
      <c r="M409" s="6" t="s">
        <v>601</v>
      </c>
      <c r="N409" s="6" t="s">
        <v>126</v>
      </c>
      <c r="O409" s="6" t="s">
        <v>391</v>
      </c>
      <c r="P409" s="6" t="str">
        <f>VLOOKUP(Innings_by_innings_list[[#This Row],[Ground]],'Home Away List'!$A$2:$B$50,2,FALSE)</f>
        <v>Away</v>
      </c>
      <c r="Q409" s="7">
        <v>44365</v>
      </c>
      <c r="R409" s="8" cm="1">
        <f t="array" aca="1" ref="R409" ca="1">IF(CELL("format",Q409)="D1",TEXT(Q409,"dd/mm/yyyy"),Q409)</f>
        <v>44365</v>
      </c>
      <c r="S409" s="6" t="s">
        <v>428</v>
      </c>
    </row>
    <row r="410" spans="1:19" x14ac:dyDescent="0.3">
      <c r="A410" s="6">
        <v>6</v>
      </c>
      <c r="B410" s="6">
        <v>2</v>
      </c>
      <c r="C410" s="6">
        <f>(Innings_by_innings_list[[#This Row],[Overs]]*6)+Innings_by_innings_list[[#This Row],[Balls]]</f>
        <v>38</v>
      </c>
      <c r="D410" s="6" t="s">
        <v>10</v>
      </c>
      <c r="E410" s="6" t="s">
        <v>429</v>
      </c>
      <c r="F410" s="6">
        <f>INT(Innings_by_innings_list[[#This Row],[Runs]])</f>
        <v>21</v>
      </c>
      <c r="G410" s="6" t="s">
        <v>21</v>
      </c>
      <c r="H410" s="6">
        <f>INT(Innings_by_innings_list[[#This Row],[Wkts]])</f>
        <v>0</v>
      </c>
      <c r="I410" s="6" t="s">
        <v>430</v>
      </c>
      <c r="J410" s="6">
        <f>_xlfn.NUMBERVALUE(Innings_by_innings_list[[#This Row],[Econ]],".")</f>
        <v>3.31</v>
      </c>
      <c r="K410" s="6" t="s">
        <v>12</v>
      </c>
      <c r="L410" s="4">
        <v>4</v>
      </c>
      <c r="M410" s="6" t="s">
        <v>601</v>
      </c>
      <c r="N410" s="6" t="s">
        <v>126</v>
      </c>
      <c r="O410" s="6" t="s">
        <v>391</v>
      </c>
      <c r="P410" s="6" t="str">
        <f>VLOOKUP(Innings_by_innings_list[[#This Row],[Ground]],'Home Away List'!$A$2:$B$50,2,FALSE)</f>
        <v>Away</v>
      </c>
      <c r="Q410" s="7">
        <v>44365</v>
      </c>
      <c r="R410" s="8" cm="1">
        <f t="array" aca="1" ref="R410" ca="1">IF(CELL("format",Q410)="D1",TEXT(Q410,"dd/mm/yyyy"),Q410)</f>
        <v>44365</v>
      </c>
      <c r="S410" s="6" t="s">
        <v>428</v>
      </c>
    </row>
    <row r="411" spans="1:19" x14ac:dyDescent="0.3">
      <c r="A411" s="6">
        <v>26</v>
      </c>
      <c r="B411" s="6">
        <v>0</v>
      </c>
      <c r="C411" s="6">
        <f>(Innings_by_innings_list[[#This Row],[Overs]]*6)+Innings_by_innings_list[[#This Row],[Balls]]</f>
        <v>156</v>
      </c>
      <c r="D411" s="6" t="s">
        <v>75</v>
      </c>
      <c r="E411" s="6" t="s">
        <v>211</v>
      </c>
      <c r="F411" s="6">
        <f>INT(Innings_by_innings_list[[#This Row],[Runs]])</f>
        <v>76</v>
      </c>
      <c r="G411" s="6" t="s">
        <v>15</v>
      </c>
      <c r="H411" s="6">
        <f>INT(Innings_by_innings_list[[#This Row],[Wkts]])</f>
        <v>4</v>
      </c>
      <c r="I411" s="6" t="s">
        <v>310</v>
      </c>
      <c r="J411" s="6">
        <f>_xlfn.NUMBERVALUE(Innings_by_innings_list[[#This Row],[Econ]],".")</f>
        <v>2.92</v>
      </c>
      <c r="K411" s="6" t="s">
        <v>23</v>
      </c>
      <c r="L411" s="4">
        <v>2</v>
      </c>
      <c r="M411" s="6" t="s">
        <v>600</v>
      </c>
      <c r="N411" s="6" t="s">
        <v>126</v>
      </c>
      <c r="O411" s="6" t="s">
        <v>391</v>
      </c>
      <c r="P411" s="6" t="str">
        <f>VLOOKUP(Innings_by_innings_list[[#This Row],[Ground]],'Home Away List'!$A$2:$B$50,2,FALSE)</f>
        <v>Away</v>
      </c>
      <c r="Q411" s="7">
        <v>44365</v>
      </c>
      <c r="R411" s="8" cm="1">
        <f t="array" aca="1" ref="R411" ca="1">IF(CELL("format",Q411)="D1",TEXT(Q411,"dd/mm/yyyy"),Q411)</f>
        <v>44365</v>
      </c>
      <c r="S411" s="6" t="s">
        <v>428</v>
      </c>
    </row>
    <row r="412" spans="1:19" x14ac:dyDescent="0.3">
      <c r="A412" s="6">
        <v>10</v>
      </c>
      <c r="B412" s="6">
        <v>5</v>
      </c>
      <c r="C412" s="6">
        <f>(Innings_by_innings_list[[#This Row],[Overs]]*6)+Innings_by_innings_list[[#This Row],[Balls]]</f>
        <v>65</v>
      </c>
      <c r="D412" s="6" t="s">
        <v>23</v>
      </c>
      <c r="E412" s="6" t="s">
        <v>109</v>
      </c>
      <c r="F412" s="6">
        <f>INT(Innings_by_innings_list[[#This Row],[Runs]])</f>
        <v>31</v>
      </c>
      <c r="G412" s="6" t="s">
        <v>21</v>
      </c>
      <c r="H412" s="6">
        <f>INT(Innings_by_innings_list[[#This Row],[Wkts]])</f>
        <v>0</v>
      </c>
      <c r="I412" s="6" t="s">
        <v>533</v>
      </c>
      <c r="J412" s="6">
        <f>_xlfn.NUMBERVALUE(Innings_by_innings_list[[#This Row],[Econ]],".")</f>
        <v>2.86</v>
      </c>
      <c r="K412" s="6" t="s">
        <v>10</v>
      </c>
      <c r="L412" s="4">
        <v>4</v>
      </c>
      <c r="M412" s="6" t="s">
        <v>600</v>
      </c>
      <c r="N412" s="6" t="s">
        <v>126</v>
      </c>
      <c r="O412" s="6" t="s">
        <v>391</v>
      </c>
      <c r="P412" s="6" t="str">
        <f>VLOOKUP(Innings_by_innings_list[[#This Row],[Ground]],'Home Away List'!$A$2:$B$50,2,FALSE)</f>
        <v>Away</v>
      </c>
      <c r="Q412" s="7">
        <v>44365</v>
      </c>
      <c r="R412" s="8" cm="1">
        <f t="array" aca="1" ref="R412" ca="1">IF(CELL("format",Q412)="D1",TEXT(Q412,"dd/mm/yyyy"),Q412)</f>
        <v>44365</v>
      </c>
      <c r="S412" s="6" t="s">
        <v>428</v>
      </c>
    </row>
    <row r="413" spans="1:19" x14ac:dyDescent="0.3">
      <c r="A413" s="6">
        <v>26</v>
      </c>
      <c r="B413" s="6">
        <v>0</v>
      </c>
      <c r="C413" s="6">
        <f>(Innings_by_innings_list[[#This Row],[Overs]]*6)+Innings_by_innings_list[[#This Row],[Balls]]</f>
        <v>156</v>
      </c>
      <c r="D413" s="6" t="s">
        <v>238</v>
      </c>
      <c r="E413" s="6" t="s">
        <v>117</v>
      </c>
      <c r="F413" s="6">
        <f>INT(Innings_by_innings_list[[#This Row],[Runs]])</f>
        <v>57</v>
      </c>
      <c r="G413" s="6" t="s">
        <v>21</v>
      </c>
      <c r="H413" s="6">
        <f>INT(Innings_by_innings_list[[#This Row],[Wkts]])</f>
        <v>0</v>
      </c>
      <c r="I413" s="6" t="s">
        <v>573</v>
      </c>
      <c r="J413" s="6">
        <f>_xlfn.NUMBERVALUE(Innings_by_innings_list[[#This Row],[Econ]],".")</f>
        <v>2.19</v>
      </c>
      <c r="K413" s="6" t="s">
        <v>10</v>
      </c>
      <c r="L413" s="4">
        <v>2</v>
      </c>
      <c r="M413" s="6" t="s">
        <v>599</v>
      </c>
      <c r="N413" s="6" t="s">
        <v>126</v>
      </c>
      <c r="O413" s="6" t="s">
        <v>391</v>
      </c>
      <c r="P413" s="6" t="str">
        <f>VLOOKUP(Innings_by_innings_list[[#This Row],[Ground]],'Home Away List'!$A$2:$B$50,2,FALSE)</f>
        <v>Away</v>
      </c>
      <c r="Q413" s="7">
        <v>44365</v>
      </c>
      <c r="R413" s="8" cm="1">
        <f t="array" aca="1" ref="R413" ca="1">IF(CELL("format",Q413)="D1",TEXT(Q413,"dd/mm/yyyy"),Q413)</f>
        <v>44365</v>
      </c>
      <c r="S413" s="6" t="s">
        <v>428</v>
      </c>
    </row>
    <row r="414" spans="1:19" x14ac:dyDescent="0.3">
      <c r="A414" s="6">
        <v>10</v>
      </c>
      <c r="B414" s="6">
        <v>4</v>
      </c>
      <c r="C414" s="6">
        <f>(Innings_by_innings_list[[#This Row],[Overs]]*6)+Innings_by_innings_list[[#This Row],[Balls]]</f>
        <v>64</v>
      </c>
      <c r="D414" s="6" t="s">
        <v>10</v>
      </c>
      <c r="E414" s="6" t="s">
        <v>273</v>
      </c>
      <c r="F414" s="6">
        <f>INT(Innings_by_innings_list[[#This Row],[Runs]])</f>
        <v>35</v>
      </c>
      <c r="G414" s="6" t="s">
        <v>21</v>
      </c>
      <c r="H414" s="6">
        <f>INT(Innings_by_innings_list[[#This Row],[Wkts]])</f>
        <v>0</v>
      </c>
      <c r="I414" s="6" t="s">
        <v>460</v>
      </c>
      <c r="J414" s="6">
        <f>_xlfn.NUMBERVALUE(Innings_by_innings_list[[#This Row],[Econ]],".")</f>
        <v>3.28</v>
      </c>
      <c r="K414" s="6" t="s">
        <v>23</v>
      </c>
      <c r="L414" s="4">
        <v>4</v>
      </c>
      <c r="M414" s="6" t="s">
        <v>599</v>
      </c>
      <c r="N414" s="6" t="s">
        <v>126</v>
      </c>
      <c r="O414" s="6" t="s">
        <v>391</v>
      </c>
      <c r="P414" s="6" t="str">
        <f>VLOOKUP(Innings_by_innings_list[[#This Row],[Ground]],'Home Away List'!$A$2:$B$50,2,FALSE)</f>
        <v>Away</v>
      </c>
      <c r="Q414" s="7">
        <v>44365</v>
      </c>
      <c r="R414" s="8" cm="1">
        <f t="array" aca="1" ref="R414" ca="1">IF(CELL("format",Q414)="D1",TEXT(Q414,"dd/mm/yyyy"),Q414)</f>
        <v>44365</v>
      </c>
      <c r="S414" s="6" t="s">
        <v>428</v>
      </c>
    </row>
    <row r="415" spans="1:19" x14ac:dyDescent="0.3">
      <c r="A415" s="6">
        <v>17</v>
      </c>
      <c r="B415" s="6">
        <v>0</v>
      </c>
      <c r="C415" s="6">
        <f>(Innings_by_innings_list[[#This Row],[Overs]]*6)+Innings_by_innings_list[[#This Row],[Balls]]</f>
        <v>102</v>
      </c>
      <c r="D415" s="6" t="s">
        <v>10</v>
      </c>
      <c r="E415" s="6" t="s">
        <v>168</v>
      </c>
      <c r="F415" s="6">
        <f>INT(Innings_by_innings_list[[#This Row],[Runs]])</f>
        <v>28</v>
      </c>
      <c r="G415" s="6" t="s">
        <v>23</v>
      </c>
      <c r="H415" s="6">
        <f>INT(Innings_by_innings_list[[#This Row],[Wkts]])</f>
        <v>3</v>
      </c>
      <c r="I415" s="6" t="s">
        <v>534</v>
      </c>
      <c r="J415" s="6">
        <f>_xlfn.NUMBERVALUE(Innings_by_innings_list[[#This Row],[Econ]],".")</f>
        <v>1.64</v>
      </c>
      <c r="K415" s="6" t="s">
        <v>10</v>
      </c>
      <c r="L415" s="4">
        <v>1</v>
      </c>
      <c r="M415" s="6" t="s">
        <v>600</v>
      </c>
      <c r="N415" s="6" t="s">
        <v>114</v>
      </c>
      <c r="O415" s="6" t="s">
        <v>218</v>
      </c>
      <c r="P415" s="6" t="str">
        <f>VLOOKUP(Innings_by_innings_list[[#This Row],[Ground]],'Home Away List'!$A$2:$B$50,2,FALSE)</f>
        <v>Away</v>
      </c>
      <c r="Q415" s="7">
        <v>44412</v>
      </c>
      <c r="R415" s="8" cm="1">
        <f t="array" aca="1" ref="R415" ca="1">IF(CELL("format",Q415)="D1",TEXT(Q415,"dd/mm/yyyy"),Q415)</f>
        <v>44412</v>
      </c>
      <c r="S415" s="6" t="s">
        <v>535</v>
      </c>
    </row>
    <row r="416" spans="1:19" x14ac:dyDescent="0.3">
      <c r="A416" s="6">
        <v>15</v>
      </c>
      <c r="B416" s="6">
        <v>5</v>
      </c>
      <c r="C416" s="6">
        <f>(Innings_by_innings_list[[#This Row],[Overs]]*6)+Innings_by_innings_list[[#This Row],[Balls]]</f>
        <v>95</v>
      </c>
      <c r="D416" s="6" t="s">
        <v>12</v>
      </c>
      <c r="E416" s="6" t="s">
        <v>174</v>
      </c>
      <c r="F416" s="6">
        <f>INT(Innings_by_innings_list[[#This Row],[Runs]])</f>
        <v>72</v>
      </c>
      <c r="G416" s="6" t="s">
        <v>12</v>
      </c>
      <c r="H416" s="6">
        <f>INT(Innings_by_innings_list[[#This Row],[Wkts]])</f>
        <v>1</v>
      </c>
      <c r="I416" s="6" t="s">
        <v>537</v>
      </c>
      <c r="J416" s="6">
        <f>_xlfn.NUMBERVALUE(Innings_by_innings_list[[#This Row],[Econ]],".")</f>
        <v>4.54</v>
      </c>
      <c r="K416" s="6" t="s">
        <v>23</v>
      </c>
      <c r="L416" s="4">
        <v>3</v>
      </c>
      <c r="M416" s="6" t="s">
        <v>600</v>
      </c>
      <c r="N416" s="6" t="s">
        <v>114</v>
      </c>
      <c r="O416" s="6" t="s">
        <v>218</v>
      </c>
      <c r="P416" s="6" t="str">
        <f>VLOOKUP(Innings_by_innings_list[[#This Row],[Ground]],'Home Away List'!$A$2:$B$50,2,FALSE)</f>
        <v>Away</v>
      </c>
      <c r="Q416" s="7">
        <v>44412</v>
      </c>
      <c r="R416" s="8" cm="1">
        <f t="array" aca="1" ref="R416" ca="1">IF(CELL("format",Q416)="D1",TEXT(Q416,"dd/mm/yyyy"),Q416)</f>
        <v>44412</v>
      </c>
      <c r="S416" s="6" t="s">
        <v>535</v>
      </c>
    </row>
    <row r="417" spans="1:19" x14ac:dyDescent="0.3">
      <c r="A417" s="6">
        <v>20</v>
      </c>
      <c r="B417" s="6">
        <v>4</v>
      </c>
      <c r="C417" s="6">
        <f>(Innings_by_innings_list[[#This Row],[Overs]]*6)+Innings_by_innings_list[[#This Row],[Balls]]</f>
        <v>124</v>
      </c>
      <c r="D417" s="6" t="s">
        <v>15</v>
      </c>
      <c r="E417" s="6" t="s">
        <v>373</v>
      </c>
      <c r="F417" s="6">
        <f>INT(Innings_by_innings_list[[#This Row],[Runs]])</f>
        <v>46</v>
      </c>
      <c r="G417" s="6" t="s">
        <v>15</v>
      </c>
      <c r="H417" s="6">
        <f>INT(Innings_by_innings_list[[#This Row],[Wkts]])</f>
        <v>4</v>
      </c>
      <c r="I417" s="6" t="s">
        <v>576</v>
      </c>
      <c r="J417" s="6">
        <f>_xlfn.NUMBERVALUE(Innings_by_innings_list[[#This Row],[Econ]],".")</f>
        <v>2.2200000000000002</v>
      </c>
      <c r="K417" s="6" t="s">
        <v>12</v>
      </c>
      <c r="L417" s="4">
        <v>1</v>
      </c>
      <c r="M417" s="6" t="s">
        <v>599</v>
      </c>
      <c r="N417" s="6" t="s">
        <v>114</v>
      </c>
      <c r="O417" s="6" t="s">
        <v>218</v>
      </c>
      <c r="P417" s="6" t="str">
        <f>VLOOKUP(Innings_by_innings_list[[#This Row],[Ground]],'Home Away List'!$A$2:$B$50,2,FALSE)</f>
        <v>Away</v>
      </c>
      <c r="Q417" s="7">
        <v>44412</v>
      </c>
      <c r="R417" s="8" cm="1">
        <f t="array" aca="1" ref="R417" ca="1">IF(CELL("format",Q417)="D1",TEXT(Q417,"dd/mm/yyyy"),Q417)</f>
        <v>44412</v>
      </c>
      <c r="S417" s="6" t="s">
        <v>535</v>
      </c>
    </row>
    <row r="418" spans="1:19" x14ac:dyDescent="0.3">
      <c r="A418" s="6">
        <v>19</v>
      </c>
      <c r="B418" s="6">
        <v>0</v>
      </c>
      <c r="C418" s="6">
        <f>(Innings_by_innings_list[[#This Row],[Overs]]*6)+Innings_by_innings_list[[#This Row],[Balls]]</f>
        <v>114</v>
      </c>
      <c r="D418" s="6" t="s">
        <v>10</v>
      </c>
      <c r="E418" s="6" t="s">
        <v>104</v>
      </c>
      <c r="F418" s="6">
        <f>INT(Innings_by_innings_list[[#This Row],[Runs]])</f>
        <v>64</v>
      </c>
      <c r="G418" s="6" t="s">
        <v>26</v>
      </c>
      <c r="H418" s="6">
        <f>INT(Innings_by_innings_list[[#This Row],[Wkts]])</f>
        <v>5</v>
      </c>
      <c r="I418" s="6" t="s">
        <v>100</v>
      </c>
      <c r="J418" s="6">
        <f>_xlfn.NUMBERVALUE(Innings_by_innings_list[[#This Row],[Econ]],".")</f>
        <v>3.36</v>
      </c>
      <c r="K418" s="6" t="s">
        <v>12</v>
      </c>
      <c r="L418" s="4">
        <v>3</v>
      </c>
      <c r="M418" s="6" t="s">
        <v>599</v>
      </c>
      <c r="N418" s="6" t="s">
        <v>114</v>
      </c>
      <c r="O418" s="6" t="s">
        <v>218</v>
      </c>
      <c r="P418" s="6" t="str">
        <f>VLOOKUP(Innings_by_innings_list[[#This Row],[Ground]],'Home Away List'!$A$2:$B$50,2,FALSE)</f>
        <v>Away</v>
      </c>
      <c r="Q418" s="7">
        <v>44412</v>
      </c>
      <c r="R418" s="8" cm="1">
        <f t="array" aca="1" ref="R418" ca="1">IF(CELL("format",Q418)="D1",TEXT(Q418,"dd/mm/yyyy"),Q418)</f>
        <v>44412</v>
      </c>
      <c r="S418" s="6" t="s">
        <v>535</v>
      </c>
    </row>
    <row r="419" spans="1:19" x14ac:dyDescent="0.3">
      <c r="A419" s="6">
        <v>24</v>
      </c>
      <c r="B419" s="6">
        <v>0</v>
      </c>
      <c r="C419" s="6">
        <f>(Innings_by_innings_list[[#This Row],[Overs]]*6)+Innings_by_innings_list[[#This Row],[Balls]]</f>
        <v>144</v>
      </c>
      <c r="D419" s="6" t="s">
        <v>15</v>
      </c>
      <c r="E419" s="6" t="s">
        <v>358</v>
      </c>
      <c r="F419" s="6">
        <f>INT(Innings_by_innings_list[[#This Row],[Runs]])</f>
        <v>69</v>
      </c>
      <c r="G419" s="6" t="s">
        <v>23</v>
      </c>
      <c r="H419" s="6">
        <f>INT(Innings_by_innings_list[[#This Row],[Wkts]])</f>
        <v>3</v>
      </c>
      <c r="I419" s="6" t="s">
        <v>51</v>
      </c>
      <c r="J419" s="6">
        <f>_xlfn.NUMBERVALUE(Innings_by_innings_list[[#This Row],[Econ]],".")</f>
        <v>2.87</v>
      </c>
      <c r="K419" s="6" t="s">
        <v>12</v>
      </c>
      <c r="L419" s="4">
        <v>2</v>
      </c>
      <c r="M419" s="6" t="s">
        <v>601</v>
      </c>
      <c r="N419" s="6" t="s">
        <v>114</v>
      </c>
      <c r="O419" s="6" t="s">
        <v>214</v>
      </c>
      <c r="P419" s="6" t="str">
        <f>VLOOKUP(Innings_by_innings_list[[#This Row],[Ground]],'Home Away List'!$A$2:$B$50,2,FALSE)</f>
        <v>Away</v>
      </c>
      <c r="Q419" s="7">
        <v>44420</v>
      </c>
      <c r="R419" s="8" cm="1">
        <f t="array" aca="1" ref="R419" ca="1">IF(CELL("format",Q419)="D1",TEXT(Q419,"dd/mm/yyyy"),Q419)</f>
        <v>44420</v>
      </c>
      <c r="S419" s="6" t="s">
        <v>431</v>
      </c>
    </row>
    <row r="420" spans="1:19" x14ac:dyDescent="0.3">
      <c r="A420" s="6">
        <v>10</v>
      </c>
      <c r="B420" s="6">
        <v>0</v>
      </c>
      <c r="C420" s="6">
        <f>(Innings_by_innings_list[[#This Row],[Overs]]*6)+Innings_by_innings_list[[#This Row],[Balls]]</f>
        <v>60</v>
      </c>
      <c r="D420" s="6" t="s">
        <v>23</v>
      </c>
      <c r="E420" s="6" t="s">
        <v>277</v>
      </c>
      <c r="F420" s="6">
        <f>INT(Innings_by_innings_list[[#This Row],[Runs]])</f>
        <v>13</v>
      </c>
      <c r="G420" s="6" t="s">
        <v>10</v>
      </c>
      <c r="H420" s="6">
        <f>INT(Innings_by_innings_list[[#This Row],[Wkts]])</f>
        <v>2</v>
      </c>
      <c r="I420" s="6" t="s">
        <v>432</v>
      </c>
      <c r="J420" s="6">
        <f>_xlfn.NUMBERVALUE(Innings_by_innings_list[[#This Row],[Econ]],".")</f>
        <v>1.3</v>
      </c>
      <c r="K420" s="6" t="s">
        <v>26</v>
      </c>
      <c r="L420" s="4">
        <v>4</v>
      </c>
      <c r="M420" s="6" t="s">
        <v>601</v>
      </c>
      <c r="N420" s="6" t="s">
        <v>114</v>
      </c>
      <c r="O420" s="6" t="s">
        <v>214</v>
      </c>
      <c r="P420" s="6" t="str">
        <f>VLOOKUP(Innings_by_innings_list[[#This Row],[Ground]],'Home Away List'!$A$2:$B$50,2,FALSE)</f>
        <v>Away</v>
      </c>
      <c r="Q420" s="7">
        <v>44420</v>
      </c>
      <c r="R420" s="8" cm="1">
        <f t="array" aca="1" ref="R420" ca="1">IF(CELL("format",Q420)="D1",TEXT(Q420,"dd/mm/yyyy"),Q420)</f>
        <v>44420</v>
      </c>
      <c r="S420" s="6" t="s">
        <v>431</v>
      </c>
    </row>
    <row r="421" spans="1:19" x14ac:dyDescent="0.3">
      <c r="A421" s="6">
        <v>26</v>
      </c>
      <c r="B421" s="6">
        <v>0</v>
      </c>
      <c r="C421" s="6">
        <f>(Innings_by_innings_list[[#This Row],[Overs]]*6)+Innings_by_innings_list[[#This Row],[Balls]]</f>
        <v>156</v>
      </c>
      <c r="D421" s="6" t="s">
        <v>23</v>
      </c>
      <c r="E421" s="6" t="s">
        <v>133</v>
      </c>
      <c r="F421" s="6">
        <f>INT(Innings_by_innings_list[[#This Row],[Runs]])</f>
        <v>95</v>
      </c>
      <c r="G421" s="6" t="s">
        <v>10</v>
      </c>
      <c r="H421" s="6">
        <f>INT(Innings_by_innings_list[[#This Row],[Wkts]])</f>
        <v>2</v>
      </c>
      <c r="I421" s="6" t="s">
        <v>538</v>
      </c>
      <c r="J421" s="6">
        <f>_xlfn.NUMBERVALUE(Innings_by_innings_list[[#This Row],[Econ]],".")</f>
        <v>3.65</v>
      </c>
      <c r="K421" s="6" t="s">
        <v>23</v>
      </c>
      <c r="L421" s="4">
        <v>2</v>
      </c>
      <c r="M421" s="6" t="s">
        <v>600</v>
      </c>
      <c r="N421" s="6" t="s">
        <v>114</v>
      </c>
      <c r="O421" s="6" t="s">
        <v>214</v>
      </c>
      <c r="P421" s="6" t="str">
        <f>VLOOKUP(Innings_by_innings_list[[#This Row],[Ground]],'Home Away List'!$A$2:$B$50,2,FALSE)</f>
        <v>Away</v>
      </c>
      <c r="Q421" s="7">
        <v>44420</v>
      </c>
      <c r="R421" s="8" cm="1">
        <f t="array" aca="1" ref="R421" ca="1">IF(CELL("format",Q421)="D1",TEXT(Q421,"dd/mm/yyyy"),Q421)</f>
        <v>44420</v>
      </c>
      <c r="S421" s="6" t="s">
        <v>431</v>
      </c>
    </row>
    <row r="422" spans="1:19" x14ac:dyDescent="0.3">
      <c r="A422" s="6">
        <v>10</v>
      </c>
      <c r="B422" s="6">
        <v>0</v>
      </c>
      <c r="C422" s="6">
        <f>(Innings_by_innings_list[[#This Row],[Overs]]*6)+Innings_by_innings_list[[#This Row],[Balls]]</f>
        <v>60</v>
      </c>
      <c r="D422" s="6" t="s">
        <v>26</v>
      </c>
      <c r="E422" s="6" t="s">
        <v>277</v>
      </c>
      <c r="F422" s="6">
        <f>INT(Innings_by_innings_list[[#This Row],[Runs]])</f>
        <v>13</v>
      </c>
      <c r="G422" s="6" t="s">
        <v>12</v>
      </c>
      <c r="H422" s="6">
        <f>INT(Innings_by_innings_list[[#This Row],[Wkts]])</f>
        <v>1</v>
      </c>
      <c r="I422" s="6" t="s">
        <v>432</v>
      </c>
      <c r="J422" s="6">
        <f>_xlfn.NUMBERVALUE(Innings_by_innings_list[[#This Row],[Econ]],".")</f>
        <v>1.3</v>
      </c>
      <c r="K422" s="6" t="s">
        <v>10</v>
      </c>
      <c r="L422" s="4">
        <v>4</v>
      </c>
      <c r="M422" s="6" t="s">
        <v>600</v>
      </c>
      <c r="N422" s="6" t="s">
        <v>114</v>
      </c>
      <c r="O422" s="6" t="s">
        <v>214</v>
      </c>
      <c r="P422" s="6" t="str">
        <f>VLOOKUP(Innings_by_innings_list[[#This Row],[Ground]],'Home Away List'!$A$2:$B$50,2,FALSE)</f>
        <v>Away</v>
      </c>
      <c r="Q422" s="7">
        <v>44420</v>
      </c>
      <c r="R422" s="8" cm="1">
        <f t="array" aca="1" ref="R422" ca="1">IF(CELL("format",Q422)="D1",TEXT(Q422,"dd/mm/yyyy"),Q422)</f>
        <v>44420</v>
      </c>
      <c r="S422" s="6" t="s">
        <v>431</v>
      </c>
    </row>
    <row r="423" spans="1:19" x14ac:dyDescent="0.3">
      <c r="A423" s="6">
        <v>26</v>
      </c>
      <c r="B423" s="6">
        <v>0</v>
      </c>
      <c r="C423" s="6">
        <f>(Innings_by_innings_list[[#This Row],[Overs]]*6)+Innings_by_innings_list[[#This Row],[Balls]]</f>
        <v>156</v>
      </c>
      <c r="D423" s="6" t="s">
        <v>49</v>
      </c>
      <c r="E423" s="6" t="s">
        <v>279</v>
      </c>
      <c r="F423" s="6">
        <f>INT(Innings_by_innings_list[[#This Row],[Runs]])</f>
        <v>79</v>
      </c>
      <c r="G423" s="6" t="s">
        <v>21</v>
      </c>
      <c r="H423" s="6">
        <f>INT(Innings_by_innings_list[[#This Row],[Wkts]])</f>
        <v>0</v>
      </c>
      <c r="I423" s="6" t="s">
        <v>158</v>
      </c>
      <c r="J423" s="6">
        <f>_xlfn.NUMBERVALUE(Innings_by_innings_list[[#This Row],[Econ]],".")</f>
        <v>3.03</v>
      </c>
      <c r="K423" s="6" t="s">
        <v>10</v>
      </c>
      <c r="L423" s="4">
        <v>2</v>
      </c>
      <c r="M423" s="6" t="s">
        <v>599</v>
      </c>
      <c r="N423" s="6" t="s">
        <v>114</v>
      </c>
      <c r="O423" s="6" t="s">
        <v>214</v>
      </c>
      <c r="P423" s="6" t="str">
        <f>VLOOKUP(Innings_by_innings_list[[#This Row],[Ground]],'Home Away List'!$A$2:$B$50,2,FALSE)</f>
        <v>Away</v>
      </c>
      <c r="Q423" s="7">
        <v>44420</v>
      </c>
      <c r="R423" s="8" cm="1">
        <f t="array" aca="1" ref="R423" ca="1">IF(CELL("format",Q423)="D1",TEXT(Q423,"dd/mm/yyyy"),Q423)</f>
        <v>44420</v>
      </c>
      <c r="S423" s="6" t="s">
        <v>431</v>
      </c>
    </row>
    <row r="424" spans="1:19" x14ac:dyDescent="0.3">
      <c r="A424" s="6">
        <v>15</v>
      </c>
      <c r="B424" s="6">
        <v>0</v>
      </c>
      <c r="C424" s="6">
        <f>(Innings_by_innings_list[[#This Row],[Overs]]*6)+Innings_by_innings_list[[#This Row],[Balls]]</f>
        <v>90</v>
      </c>
      <c r="D424" s="6" t="s">
        <v>23</v>
      </c>
      <c r="E424" s="6" t="s">
        <v>78</v>
      </c>
      <c r="F424" s="6">
        <f>INT(Innings_by_innings_list[[#This Row],[Runs]])</f>
        <v>33</v>
      </c>
      <c r="G424" s="6" t="s">
        <v>23</v>
      </c>
      <c r="H424" s="6">
        <f>INT(Innings_by_innings_list[[#This Row],[Wkts]])</f>
        <v>3</v>
      </c>
      <c r="I424" s="6" t="s">
        <v>344</v>
      </c>
      <c r="J424" s="6">
        <f>_xlfn.NUMBERVALUE(Innings_by_innings_list[[#This Row],[Econ]],".")</f>
        <v>2.2000000000000002</v>
      </c>
      <c r="K424" s="6" t="s">
        <v>12</v>
      </c>
      <c r="L424" s="4">
        <v>4</v>
      </c>
      <c r="M424" s="6" t="s">
        <v>599</v>
      </c>
      <c r="N424" s="6" t="s">
        <v>114</v>
      </c>
      <c r="O424" s="6" t="s">
        <v>214</v>
      </c>
      <c r="P424" s="6" t="str">
        <f>VLOOKUP(Innings_by_innings_list[[#This Row],[Ground]],'Home Away List'!$A$2:$B$50,2,FALSE)</f>
        <v>Away</v>
      </c>
      <c r="Q424" s="7">
        <v>44420</v>
      </c>
      <c r="R424" s="8" cm="1">
        <f t="array" aca="1" ref="R424" ca="1">IF(CELL("format",Q424)="D1",TEXT(Q424,"dd/mm/yyyy"),Q424)</f>
        <v>44420</v>
      </c>
      <c r="S424" s="6" t="s">
        <v>431</v>
      </c>
    </row>
    <row r="425" spans="1:19" x14ac:dyDescent="0.3">
      <c r="A425" s="6">
        <v>22</v>
      </c>
      <c r="B425" s="6">
        <v>0</v>
      </c>
      <c r="C425" s="6">
        <f>(Innings_by_innings_list[[#This Row],[Overs]]*6)+Innings_by_innings_list[[#This Row],[Balls]]</f>
        <v>132</v>
      </c>
      <c r="D425" s="6" t="s">
        <v>21</v>
      </c>
      <c r="E425" s="6" t="s">
        <v>433</v>
      </c>
      <c r="F425" s="6">
        <f>INT(Innings_by_innings_list[[#This Row],[Runs]])</f>
        <v>92</v>
      </c>
      <c r="G425" s="6" t="s">
        <v>21</v>
      </c>
      <c r="H425" s="6">
        <f>INT(Innings_by_innings_list[[#This Row],[Wkts]])</f>
        <v>0</v>
      </c>
      <c r="I425" s="6" t="s">
        <v>434</v>
      </c>
      <c r="J425" s="6">
        <f>_xlfn.NUMBERVALUE(Innings_by_innings_list[[#This Row],[Econ]],".")</f>
        <v>4.18</v>
      </c>
      <c r="K425" s="6" t="s">
        <v>12</v>
      </c>
      <c r="L425" s="4">
        <v>2</v>
      </c>
      <c r="M425" s="6" t="s">
        <v>601</v>
      </c>
      <c r="N425" s="6" t="s">
        <v>114</v>
      </c>
      <c r="O425" s="6" t="s">
        <v>435</v>
      </c>
      <c r="P425" s="6" t="str">
        <f>VLOOKUP(Innings_by_innings_list[[#This Row],[Ground]],'Home Away List'!$A$2:$B$50,2,FALSE)</f>
        <v>Away</v>
      </c>
      <c r="Q425" s="7">
        <v>44433</v>
      </c>
      <c r="R425" s="8" cm="1">
        <f t="array" aca="1" ref="R425" ca="1">IF(CELL("format",Q425)="D1",TEXT(Q425,"dd/mm/yyyy"),Q425)</f>
        <v>44433</v>
      </c>
      <c r="S425" s="6" t="s">
        <v>436</v>
      </c>
    </row>
    <row r="426" spans="1:19" x14ac:dyDescent="0.3">
      <c r="A426" s="6">
        <v>28</v>
      </c>
      <c r="B426" s="6">
        <v>0</v>
      </c>
      <c r="C426" s="6">
        <f>(Innings_by_innings_list[[#This Row],[Overs]]*6)+Innings_by_innings_list[[#This Row],[Balls]]</f>
        <v>168</v>
      </c>
      <c r="D426" s="6" t="s">
        <v>75</v>
      </c>
      <c r="E426" s="6" t="s">
        <v>133</v>
      </c>
      <c r="F426" s="6">
        <f>INT(Innings_by_innings_list[[#This Row],[Runs]])</f>
        <v>95</v>
      </c>
      <c r="G426" s="6" t="s">
        <v>15</v>
      </c>
      <c r="H426" s="6">
        <f>INT(Innings_by_innings_list[[#This Row],[Wkts]])</f>
        <v>4</v>
      </c>
      <c r="I426" s="6" t="s">
        <v>447</v>
      </c>
      <c r="J426" s="6">
        <f>_xlfn.NUMBERVALUE(Innings_by_innings_list[[#This Row],[Econ]],".")</f>
        <v>3.39</v>
      </c>
      <c r="K426" s="6" t="s">
        <v>23</v>
      </c>
      <c r="L426" s="4">
        <v>2</v>
      </c>
      <c r="M426" s="6" t="s">
        <v>600</v>
      </c>
      <c r="N426" s="6" t="s">
        <v>114</v>
      </c>
      <c r="O426" s="6" t="s">
        <v>435</v>
      </c>
      <c r="P426" s="6" t="str">
        <f>VLOOKUP(Innings_by_innings_list[[#This Row],[Ground]],'Home Away List'!$A$2:$B$50,2,FALSE)</f>
        <v>Away</v>
      </c>
      <c r="Q426" s="7">
        <v>44433</v>
      </c>
      <c r="R426" s="8" cm="1">
        <f t="array" aca="1" ref="R426" ca="1">IF(CELL("format",Q426)="D1",TEXT(Q426,"dd/mm/yyyy"),Q426)</f>
        <v>44433</v>
      </c>
      <c r="S426" s="6" t="s">
        <v>436</v>
      </c>
    </row>
    <row r="427" spans="1:19" x14ac:dyDescent="0.3">
      <c r="A427" s="6">
        <v>27</v>
      </c>
      <c r="B427" s="6">
        <v>2</v>
      </c>
      <c r="C427" s="6">
        <f>(Innings_by_innings_list[[#This Row],[Overs]]*6)+Innings_by_innings_list[[#This Row],[Balls]]</f>
        <v>164</v>
      </c>
      <c r="D427" s="6" t="s">
        <v>24</v>
      </c>
      <c r="E427" s="6" t="s">
        <v>40</v>
      </c>
      <c r="F427" s="6">
        <f>INT(Innings_by_innings_list[[#This Row],[Runs]])</f>
        <v>59</v>
      </c>
      <c r="G427" s="6" t="s">
        <v>10</v>
      </c>
      <c r="H427" s="6">
        <f>INT(Innings_by_innings_list[[#This Row],[Wkts]])</f>
        <v>2</v>
      </c>
      <c r="I427" s="6" t="s">
        <v>578</v>
      </c>
      <c r="J427" s="6">
        <f>_xlfn.NUMBERVALUE(Innings_by_innings_list[[#This Row],[Econ]],".")</f>
        <v>2.15</v>
      </c>
      <c r="K427" s="6" t="s">
        <v>10</v>
      </c>
      <c r="L427" s="4">
        <v>2</v>
      </c>
      <c r="M427" s="6" t="s">
        <v>599</v>
      </c>
      <c r="N427" s="6" t="s">
        <v>114</v>
      </c>
      <c r="O427" s="6" t="s">
        <v>435</v>
      </c>
      <c r="P427" s="6" t="str">
        <f>VLOOKUP(Innings_by_innings_list[[#This Row],[Ground]],'Home Away List'!$A$2:$B$50,2,FALSE)</f>
        <v>Away</v>
      </c>
      <c r="Q427" s="7">
        <v>44433</v>
      </c>
      <c r="R427" s="8" cm="1">
        <f t="array" aca="1" ref="R427" ca="1">IF(CELL("format",Q427)="D1",TEXT(Q427,"dd/mm/yyyy"),Q427)</f>
        <v>44433</v>
      </c>
      <c r="S427" s="6" t="s">
        <v>436</v>
      </c>
    </row>
    <row r="428" spans="1:19" x14ac:dyDescent="0.3">
      <c r="A428" s="6">
        <v>21</v>
      </c>
      <c r="B428" s="6">
        <v>0</v>
      </c>
      <c r="C428" s="6">
        <f>(Innings_by_innings_list[[#This Row],[Overs]]*6)+Innings_by_innings_list[[#This Row],[Balls]]</f>
        <v>126</v>
      </c>
      <c r="D428" s="6" t="s">
        <v>49</v>
      </c>
      <c r="E428" s="6" t="s">
        <v>160</v>
      </c>
      <c r="F428" s="6">
        <f>INT(Innings_by_innings_list[[#This Row],[Runs]])</f>
        <v>67</v>
      </c>
      <c r="G428" s="6" t="s">
        <v>10</v>
      </c>
      <c r="H428" s="6">
        <f>INT(Innings_by_innings_list[[#This Row],[Wkts]])</f>
        <v>2</v>
      </c>
      <c r="I428" s="6" t="s">
        <v>579</v>
      </c>
      <c r="J428" s="6">
        <f>_xlfn.NUMBERVALUE(Innings_by_innings_list[[#This Row],[Econ]],".")</f>
        <v>3.19</v>
      </c>
      <c r="K428" s="6" t="s">
        <v>10</v>
      </c>
      <c r="L428" s="4">
        <v>2</v>
      </c>
      <c r="M428" s="6" t="s">
        <v>599</v>
      </c>
      <c r="N428" s="6" t="s">
        <v>114</v>
      </c>
      <c r="O428" s="6" t="s">
        <v>228</v>
      </c>
      <c r="P428" s="6" t="str">
        <f>VLOOKUP(Innings_by_innings_list[[#This Row],[Ground]],'Home Away List'!$A$2:$B$50,2,FALSE)</f>
        <v>Away</v>
      </c>
      <c r="Q428" s="7">
        <v>44441</v>
      </c>
      <c r="R428" s="8" cm="1">
        <f t="array" aca="1" ref="R428" ca="1">IF(CELL("format",Q428)="D1",TEXT(Q428,"dd/mm/yyyy"),Q428)</f>
        <v>44441</v>
      </c>
      <c r="S428" s="6" t="s">
        <v>580</v>
      </c>
    </row>
    <row r="429" spans="1:19" x14ac:dyDescent="0.3">
      <c r="A429" s="6">
        <v>22</v>
      </c>
      <c r="B429" s="6">
        <v>0</v>
      </c>
      <c r="C429" s="6">
        <f>(Innings_by_innings_list[[#This Row],[Overs]]*6)+Innings_by_innings_list[[#This Row],[Balls]]</f>
        <v>132</v>
      </c>
      <c r="D429" s="6" t="s">
        <v>238</v>
      </c>
      <c r="E429" s="6" t="s">
        <v>255</v>
      </c>
      <c r="F429" s="6">
        <f>INT(Innings_by_innings_list[[#This Row],[Runs]])</f>
        <v>27</v>
      </c>
      <c r="G429" s="6" t="s">
        <v>10</v>
      </c>
      <c r="H429" s="6">
        <f>INT(Innings_by_innings_list[[#This Row],[Wkts]])</f>
        <v>2</v>
      </c>
      <c r="I429" s="6" t="s">
        <v>581</v>
      </c>
      <c r="J429" s="6">
        <f>_xlfn.NUMBERVALUE(Innings_by_innings_list[[#This Row],[Econ]],".")</f>
        <v>1.22</v>
      </c>
      <c r="K429" s="6" t="s">
        <v>10</v>
      </c>
      <c r="L429" s="4">
        <v>4</v>
      </c>
      <c r="M429" s="6" t="s">
        <v>599</v>
      </c>
      <c r="N429" s="6" t="s">
        <v>114</v>
      </c>
      <c r="O429" s="6" t="s">
        <v>228</v>
      </c>
      <c r="P429" s="6" t="str">
        <f>VLOOKUP(Innings_by_innings_list[[#This Row],[Ground]],'Home Away List'!$A$2:$B$50,2,FALSE)</f>
        <v>Away</v>
      </c>
      <c r="Q429" s="7">
        <v>44441</v>
      </c>
      <c r="R429" s="8" cm="1">
        <f t="array" aca="1" ref="R429" ca="1">IF(CELL("format",Q429)="D1",TEXT(Q429,"dd/mm/yyyy"),Q429)</f>
        <v>44441</v>
      </c>
      <c r="S429" s="6" t="s">
        <v>580</v>
      </c>
    </row>
    <row r="430" spans="1:19" x14ac:dyDescent="0.3">
      <c r="A430" s="6">
        <v>19</v>
      </c>
      <c r="B430" s="6"/>
      <c r="C430" s="6">
        <f>(Innings_by_innings_list[[#This Row],[Overs]]*6)+Innings_by_innings_list[[#This Row],[Balls]]</f>
        <v>114</v>
      </c>
      <c r="D430" s="6">
        <v>2</v>
      </c>
      <c r="E430" s="6">
        <v>76</v>
      </c>
      <c r="F430" s="6">
        <f>INT(Innings_by_innings_list[[#This Row],[Runs]])</f>
        <v>76</v>
      </c>
      <c r="G430" s="6">
        <v>3</v>
      </c>
      <c r="H430" s="6">
        <f>INT(Innings_by_innings_list[[#This Row],[Wkts]])</f>
        <v>3</v>
      </c>
      <c r="I430" s="6">
        <v>4</v>
      </c>
      <c r="J430" s="6">
        <f>_xlfn.NUMBERVALUE(Innings_by_innings_list[[#This Row],[Econ]],".")</f>
        <v>4</v>
      </c>
      <c r="K430" s="6">
        <v>1</v>
      </c>
      <c r="L430" s="4">
        <v>2</v>
      </c>
      <c r="M430" s="6" t="s">
        <v>598</v>
      </c>
      <c r="N430" s="6" t="s">
        <v>114</v>
      </c>
      <c r="O430" s="6" t="s">
        <v>228</v>
      </c>
      <c r="P430" s="6" t="str">
        <f>VLOOKUP(Innings_by_innings_list[[#This Row],[Ground]],'Home Away List'!$A$2:$B$50,2,FALSE)</f>
        <v>Away</v>
      </c>
      <c r="Q430" s="7">
        <v>44441</v>
      </c>
      <c r="R430" s="8" cm="1">
        <f t="array" aca="1" ref="R430" ca="1">IF(CELL("format",Q430)="D1",TEXT(Q430,"dd/mm/yyyy"),Q430)</f>
        <v>44441</v>
      </c>
      <c r="S430" s="6" t="s">
        <v>580</v>
      </c>
    </row>
    <row r="431" spans="1:19" x14ac:dyDescent="0.3">
      <c r="A431" s="6">
        <v>18</v>
      </c>
      <c r="B431" s="6">
        <v>2</v>
      </c>
      <c r="C431" s="6">
        <f>(Innings_by_innings_list[[#This Row],[Overs]]*6)+Innings_by_innings_list[[#This Row],[Balls]]</f>
        <v>110</v>
      </c>
      <c r="D431" s="6">
        <v>2</v>
      </c>
      <c r="E431" s="6">
        <v>60</v>
      </c>
      <c r="F431" s="6">
        <f>INT(Innings_by_innings_list[[#This Row],[Runs]])</f>
        <v>60</v>
      </c>
      <c r="G431" s="6">
        <v>3</v>
      </c>
      <c r="H431" s="6">
        <f>INT(Innings_by_innings_list[[#This Row],[Wkts]])</f>
        <v>3</v>
      </c>
      <c r="I431" s="6">
        <v>3.27</v>
      </c>
      <c r="J431" s="6">
        <f>_xlfn.NUMBERVALUE(Innings_by_innings_list[[#This Row],[Econ]],".")</f>
        <v>3.27</v>
      </c>
      <c r="K431" s="6">
        <v>1</v>
      </c>
      <c r="L431" s="4">
        <v>4</v>
      </c>
      <c r="M431" s="6" t="s">
        <v>598</v>
      </c>
      <c r="N431" s="6" t="s">
        <v>114</v>
      </c>
      <c r="O431" s="6" t="s">
        <v>228</v>
      </c>
      <c r="P431" s="6" t="str">
        <f>VLOOKUP(Innings_by_innings_list[[#This Row],[Ground]],'Home Away List'!$A$2:$B$50,2,FALSE)</f>
        <v>Away</v>
      </c>
      <c r="Q431" s="7">
        <v>44441</v>
      </c>
      <c r="R431" s="8" cm="1">
        <f t="array" aca="1" ref="R431" ca="1">IF(CELL("format",Q431)="D1",TEXT(Q431,"dd/mm/yyyy"),Q431)</f>
        <v>44441</v>
      </c>
      <c r="S431" s="6" t="s">
        <v>580</v>
      </c>
    </row>
    <row r="432" spans="1:19" x14ac:dyDescent="0.3">
      <c r="A432" s="6">
        <v>15</v>
      </c>
      <c r="B432" s="6">
        <v>0</v>
      </c>
      <c r="C432" s="6">
        <f>(Innings_by_innings_list[[#This Row],[Overs]]*6)+Innings_by_innings_list[[#This Row],[Balls]]</f>
        <v>90</v>
      </c>
      <c r="D432" s="6" t="s">
        <v>26</v>
      </c>
      <c r="E432" s="6" t="s">
        <v>273</v>
      </c>
      <c r="F432" s="6">
        <f>INT(Innings_by_innings_list[[#This Row],[Runs]])</f>
        <v>35</v>
      </c>
      <c r="G432" s="6" t="s">
        <v>21</v>
      </c>
      <c r="H432" s="6">
        <f>INT(Innings_by_innings_list[[#This Row],[Wkts]])</f>
        <v>0</v>
      </c>
      <c r="I432" s="6" t="s">
        <v>338</v>
      </c>
      <c r="J432" s="6">
        <f>_xlfn.NUMBERVALUE(Innings_by_innings_list[[#This Row],[Econ]],".")</f>
        <v>2.33</v>
      </c>
      <c r="K432" s="6" t="s">
        <v>12</v>
      </c>
      <c r="L432" s="4">
        <v>2</v>
      </c>
      <c r="M432" s="6" t="s">
        <v>601</v>
      </c>
      <c r="N432" s="6" t="s">
        <v>126</v>
      </c>
      <c r="O432" s="6" t="s">
        <v>58</v>
      </c>
      <c r="P432" s="6" t="str">
        <f>VLOOKUP(Innings_by_innings_list[[#This Row],[Ground]],'Home Away List'!$A$2:$B$50,2,FALSE)</f>
        <v>Home</v>
      </c>
      <c r="Q432" s="7">
        <v>44525</v>
      </c>
      <c r="R432" s="8" cm="1">
        <f t="array" aca="1" ref="R432" ca="1">IF(CELL("format",Q432)="D1",TEXT(Q432,"dd/mm/yyyy"),Q432)</f>
        <v>44525</v>
      </c>
      <c r="S432" s="6" t="s">
        <v>437</v>
      </c>
    </row>
    <row r="433" spans="1:19" x14ac:dyDescent="0.3">
      <c r="A433" s="6">
        <v>7</v>
      </c>
      <c r="B433" s="6">
        <v>0</v>
      </c>
      <c r="C433" s="6">
        <f>(Innings_by_innings_list[[#This Row],[Overs]]*6)+Innings_by_innings_list[[#This Row],[Balls]]</f>
        <v>42</v>
      </c>
      <c r="D433" s="6" t="s">
        <v>12</v>
      </c>
      <c r="E433" s="6" t="s">
        <v>76</v>
      </c>
      <c r="F433" s="6">
        <f>INT(Innings_by_innings_list[[#This Row],[Runs]])</f>
        <v>20</v>
      </c>
      <c r="G433" s="6" t="s">
        <v>21</v>
      </c>
      <c r="H433" s="6">
        <f>INT(Innings_by_innings_list[[#This Row],[Wkts]])</f>
        <v>0</v>
      </c>
      <c r="I433" s="6" t="s">
        <v>90</v>
      </c>
      <c r="J433" s="6">
        <f>_xlfn.NUMBERVALUE(Innings_by_innings_list[[#This Row],[Econ]],".")</f>
        <v>2.85</v>
      </c>
      <c r="K433" s="6" t="s">
        <v>15</v>
      </c>
      <c r="L433" s="4">
        <v>4</v>
      </c>
      <c r="M433" s="6" t="s">
        <v>601</v>
      </c>
      <c r="N433" s="6" t="s">
        <v>126</v>
      </c>
      <c r="O433" s="6" t="s">
        <v>58</v>
      </c>
      <c r="P433" s="6" t="str">
        <f>VLOOKUP(Innings_by_innings_list[[#This Row],[Ground]],'Home Away List'!$A$2:$B$50,2,FALSE)</f>
        <v>Home</v>
      </c>
      <c r="Q433" s="7">
        <v>44525</v>
      </c>
      <c r="R433" s="8" cm="1">
        <f t="array" aca="1" ref="R433" ca="1">IF(CELL("format",Q433)="D1",TEXT(Q433,"dd/mm/yyyy"),Q433)</f>
        <v>44525</v>
      </c>
      <c r="S433" s="6" t="s">
        <v>437</v>
      </c>
    </row>
    <row r="434" spans="1:19" x14ac:dyDescent="0.3">
      <c r="A434" s="6">
        <v>18</v>
      </c>
      <c r="B434" s="6"/>
      <c r="C434" s="6">
        <f>(Innings_by_innings_list[[#This Row],[Overs]]*6)+Innings_by_innings_list[[#This Row],[Balls]]</f>
        <v>108</v>
      </c>
      <c r="D434" s="6">
        <v>3</v>
      </c>
      <c r="E434" s="6">
        <v>50</v>
      </c>
      <c r="F434" s="6">
        <f>INT(Innings_by_innings_list[[#This Row],[Runs]])</f>
        <v>50</v>
      </c>
      <c r="G434" s="6">
        <v>1</v>
      </c>
      <c r="H434" s="6">
        <f>INT(Innings_by_innings_list[[#This Row],[Wkts]])</f>
        <v>1</v>
      </c>
      <c r="I434" s="6">
        <v>2.77</v>
      </c>
      <c r="J434" s="6">
        <f>_xlfn.NUMBERVALUE(Innings_by_innings_list[[#This Row],[Econ]],".")</f>
        <v>2.77</v>
      </c>
      <c r="K434" s="6">
        <v>2</v>
      </c>
      <c r="L434" s="4">
        <v>2</v>
      </c>
      <c r="M434" s="6" t="s">
        <v>598</v>
      </c>
      <c r="N434" s="6" t="s">
        <v>126</v>
      </c>
      <c r="O434" s="6" t="s">
        <v>58</v>
      </c>
      <c r="P434" s="6" t="str">
        <f>VLOOKUP(Innings_by_innings_list[[#This Row],[Ground]],'Home Away List'!$A$2:$B$50,2,FALSE)</f>
        <v>Home</v>
      </c>
      <c r="Q434" s="7">
        <v>44525</v>
      </c>
      <c r="R434" s="8" cm="1">
        <f t="array" aca="1" ref="R434" ca="1">IF(CELL("format",Q434)="D1",TEXT(Q434,"dd/mm/yyyy"),Q434)</f>
        <v>44525</v>
      </c>
      <c r="S434" s="6" t="s">
        <v>437</v>
      </c>
    </row>
    <row r="435" spans="1:19" x14ac:dyDescent="0.3">
      <c r="A435" s="6">
        <v>12</v>
      </c>
      <c r="B435" s="6"/>
      <c r="C435" s="6">
        <f>(Innings_by_innings_list[[#This Row],[Overs]]*6)+Innings_by_innings_list[[#This Row],[Balls]]</f>
        <v>72</v>
      </c>
      <c r="D435" s="6">
        <v>2</v>
      </c>
      <c r="E435" s="6">
        <v>34</v>
      </c>
      <c r="F435" s="6">
        <f>INT(Innings_by_innings_list[[#This Row],[Runs]])</f>
        <v>34</v>
      </c>
      <c r="G435" s="6">
        <v>1</v>
      </c>
      <c r="H435" s="6">
        <f>INT(Innings_by_innings_list[[#This Row],[Wkts]])</f>
        <v>1</v>
      </c>
      <c r="I435" s="6">
        <v>2.83</v>
      </c>
      <c r="J435" s="6">
        <f>_xlfn.NUMBERVALUE(Innings_by_innings_list[[#This Row],[Econ]],".")</f>
        <v>2.83</v>
      </c>
      <c r="K435" s="6">
        <v>3</v>
      </c>
      <c r="L435" s="4">
        <v>4</v>
      </c>
      <c r="M435" s="6" t="s">
        <v>598</v>
      </c>
      <c r="N435" s="6" t="s">
        <v>126</v>
      </c>
      <c r="O435" s="6" t="s">
        <v>58</v>
      </c>
      <c r="P435" s="6" t="str">
        <f>VLOOKUP(Innings_by_innings_list[[#This Row],[Ground]],'Home Away List'!$A$2:$B$50,2,FALSE)</f>
        <v>Home</v>
      </c>
      <c r="Q435" s="7">
        <v>44525</v>
      </c>
      <c r="R435" s="8" cm="1">
        <f t="array" aca="1" ref="R435" ca="1">IF(CELL("format",Q435)="D1",TEXT(Q435,"dd/mm/yyyy"),Q435)</f>
        <v>44525</v>
      </c>
      <c r="S435" s="6" t="s">
        <v>437</v>
      </c>
    </row>
    <row r="436" spans="1:19" x14ac:dyDescent="0.3">
      <c r="A436" s="6">
        <v>5</v>
      </c>
      <c r="B436" s="6"/>
      <c r="C436" s="6">
        <f>(Innings_by_innings_list[[#This Row],[Overs]]*6)+Innings_by_innings_list[[#This Row],[Balls]]</f>
        <v>30</v>
      </c>
      <c r="D436" s="6">
        <v>2</v>
      </c>
      <c r="E436" s="6">
        <v>7</v>
      </c>
      <c r="F436" s="6">
        <f>INT(Innings_by_innings_list[[#This Row],[Runs]])</f>
        <v>7</v>
      </c>
      <c r="G436" s="6">
        <v>0</v>
      </c>
      <c r="H436" s="6">
        <f>INT(Innings_by_innings_list[[#This Row],[Wkts]])</f>
        <v>0</v>
      </c>
      <c r="I436" s="6">
        <v>1.4</v>
      </c>
      <c r="J436" s="6">
        <f>_xlfn.NUMBERVALUE(Innings_by_innings_list[[#This Row],[Econ]],".")</f>
        <v>1.4</v>
      </c>
      <c r="K436" s="6">
        <v>1</v>
      </c>
      <c r="L436" s="4">
        <v>2</v>
      </c>
      <c r="M436" s="6" t="s">
        <v>598</v>
      </c>
      <c r="N436" s="6" t="s">
        <v>126</v>
      </c>
      <c r="O436" s="6" t="s">
        <v>240</v>
      </c>
      <c r="P436" s="6" t="str">
        <f>VLOOKUP(Innings_by_innings_list[[#This Row],[Ground]],'Home Away List'!$A$2:$B$50,2,FALSE)</f>
        <v>Home</v>
      </c>
      <c r="Q436" s="7">
        <v>44533</v>
      </c>
      <c r="R436" s="8" cm="1">
        <f t="array" aca="1" ref="R436" ca="1">IF(CELL("format",Q436)="D1",TEXT(Q436,"dd/mm/yyyy"),Q436)</f>
        <v>44533</v>
      </c>
      <c r="S436" s="6" t="s">
        <v>596</v>
      </c>
    </row>
    <row r="437" spans="1:19" x14ac:dyDescent="0.3">
      <c r="A437" s="6">
        <v>5</v>
      </c>
      <c r="B437" s="6"/>
      <c r="C437" s="6">
        <f>(Innings_by_innings_list[[#This Row],[Overs]]*6)+Innings_by_innings_list[[#This Row],[Balls]]</f>
        <v>30</v>
      </c>
      <c r="D437" s="6">
        <v>1</v>
      </c>
      <c r="E437" s="6">
        <v>19</v>
      </c>
      <c r="F437" s="6">
        <f>INT(Innings_by_innings_list[[#This Row],[Runs]])</f>
        <v>19</v>
      </c>
      <c r="G437" s="6">
        <v>0</v>
      </c>
      <c r="H437" s="6">
        <f>INT(Innings_by_innings_list[[#This Row],[Wkts]])</f>
        <v>0</v>
      </c>
      <c r="I437" s="6">
        <v>3.8</v>
      </c>
      <c r="J437" s="6">
        <f>_xlfn.NUMBERVALUE(Innings_by_innings_list[[#This Row],[Econ]],".")</f>
        <v>3.8</v>
      </c>
      <c r="K437" s="6">
        <v>5</v>
      </c>
      <c r="L437" s="4">
        <v>4</v>
      </c>
      <c r="M437" s="6" t="s">
        <v>598</v>
      </c>
      <c r="N437" s="6" t="s">
        <v>126</v>
      </c>
      <c r="O437" s="6" t="s">
        <v>240</v>
      </c>
      <c r="P437" s="6" t="str">
        <f>VLOOKUP(Innings_by_innings_list[[#This Row],[Ground]],'Home Away List'!$A$2:$B$50,2,FALSE)</f>
        <v>Home</v>
      </c>
      <c r="Q437" s="7">
        <v>44533</v>
      </c>
      <c r="R437" s="8" cm="1">
        <f t="array" aca="1" ref="R437" ca="1">IF(CELL("format",Q437)="D1",TEXT(Q437,"dd/mm/yyyy"),Q437)</f>
        <v>44533</v>
      </c>
      <c r="S437" s="6" t="s">
        <v>596</v>
      </c>
    </row>
    <row r="438" spans="1:19" x14ac:dyDescent="0.3">
      <c r="A438" s="6">
        <v>16</v>
      </c>
      <c r="B438" s="6">
        <v>0</v>
      </c>
      <c r="C438" s="6">
        <f>(Innings_by_innings_list[[#This Row],[Overs]]*6)+Innings_by_innings_list[[#This Row],[Balls]]</f>
        <v>96</v>
      </c>
      <c r="D438" s="6" t="s">
        <v>26</v>
      </c>
      <c r="E438" s="6" t="s">
        <v>343</v>
      </c>
      <c r="F438" s="6">
        <f>INT(Innings_by_innings_list[[#This Row],[Runs]])</f>
        <v>44</v>
      </c>
      <c r="G438" s="6" t="s">
        <v>26</v>
      </c>
      <c r="H438" s="6">
        <f>INT(Innings_by_innings_list[[#This Row],[Wkts]])</f>
        <v>5</v>
      </c>
      <c r="I438" s="6" t="s">
        <v>399</v>
      </c>
      <c r="J438" s="6">
        <f>_xlfn.NUMBERVALUE(Innings_by_innings_list[[#This Row],[Econ]],".")</f>
        <v>2.75</v>
      </c>
      <c r="K438" s="6" t="s">
        <v>23</v>
      </c>
      <c r="L438" s="4">
        <v>2</v>
      </c>
      <c r="M438" s="6" t="s">
        <v>600</v>
      </c>
      <c r="N438" s="6" t="s">
        <v>57</v>
      </c>
      <c r="O438" s="6" t="s">
        <v>189</v>
      </c>
      <c r="P438" s="6" t="str">
        <f>VLOOKUP(Innings_by_innings_list[[#This Row],[Ground]],'Home Away List'!$A$2:$B$50,2,FALSE)</f>
        <v>Away</v>
      </c>
      <c r="Q438" s="7">
        <v>44556</v>
      </c>
      <c r="R438" s="8" cm="1">
        <f t="array" aca="1" ref="R438" ca="1">IF(CELL("format",Q438)="D1",TEXT(Q438,"dd/mm/yyyy"),Q438)</f>
        <v>44556</v>
      </c>
      <c r="S438" s="6" t="s">
        <v>539</v>
      </c>
    </row>
    <row r="439" spans="1:19" x14ac:dyDescent="0.3">
      <c r="A439" s="6">
        <v>17</v>
      </c>
      <c r="B439" s="6">
        <v>0</v>
      </c>
      <c r="C439" s="6">
        <f>(Innings_by_innings_list[[#This Row],[Overs]]*6)+Innings_by_innings_list[[#This Row],[Balls]]</f>
        <v>102</v>
      </c>
      <c r="D439" s="6" t="s">
        <v>23</v>
      </c>
      <c r="E439" s="6" t="s">
        <v>47</v>
      </c>
      <c r="F439" s="6">
        <f>INT(Innings_by_innings_list[[#This Row],[Runs]])</f>
        <v>63</v>
      </c>
      <c r="G439" s="6" t="s">
        <v>23</v>
      </c>
      <c r="H439" s="6">
        <f>INT(Innings_by_innings_list[[#This Row],[Wkts]])</f>
        <v>3</v>
      </c>
      <c r="I439" s="6" t="s">
        <v>48</v>
      </c>
      <c r="J439" s="6">
        <f>_xlfn.NUMBERVALUE(Innings_by_innings_list[[#This Row],[Econ]],".")</f>
        <v>3.7</v>
      </c>
      <c r="K439" s="6" t="s">
        <v>10</v>
      </c>
      <c r="L439" s="4">
        <v>4</v>
      </c>
      <c r="M439" s="6" t="s">
        <v>600</v>
      </c>
      <c r="N439" s="6" t="s">
        <v>57</v>
      </c>
      <c r="O439" s="6" t="s">
        <v>189</v>
      </c>
      <c r="P439" s="6" t="str">
        <f>VLOOKUP(Innings_by_innings_list[[#This Row],[Ground]],'Home Away List'!$A$2:$B$50,2,FALSE)</f>
        <v>Away</v>
      </c>
      <c r="Q439" s="7">
        <v>44556</v>
      </c>
      <c r="R439" s="8" cm="1">
        <f t="array" aca="1" ref="R439" ca="1">IF(CELL("format",Q439)="D1",TEXT(Q439,"dd/mm/yyyy"),Q439)</f>
        <v>44556</v>
      </c>
      <c r="S439" s="6" t="s">
        <v>539</v>
      </c>
    </row>
    <row r="440" spans="1:19" x14ac:dyDescent="0.3">
      <c r="A440" s="6">
        <v>7</v>
      </c>
      <c r="B440" s="6">
        <v>2</v>
      </c>
      <c r="C440" s="6">
        <f>(Innings_by_innings_list[[#This Row],[Overs]]*6)+Innings_by_innings_list[[#This Row],[Balls]]</f>
        <v>44</v>
      </c>
      <c r="D440" s="6" t="s">
        <v>10</v>
      </c>
      <c r="E440" s="6" t="s">
        <v>583</v>
      </c>
      <c r="F440" s="6">
        <f>INT(Innings_by_innings_list[[#This Row],[Runs]])</f>
        <v>16</v>
      </c>
      <c r="G440" s="6" t="s">
        <v>10</v>
      </c>
      <c r="H440" s="6">
        <f>INT(Innings_by_innings_list[[#This Row],[Wkts]])</f>
        <v>2</v>
      </c>
      <c r="I440" s="6" t="s">
        <v>584</v>
      </c>
      <c r="J440" s="6">
        <f>_xlfn.NUMBERVALUE(Innings_by_innings_list[[#This Row],[Econ]],".")</f>
        <v>2.1800000000000002</v>
      </c>
      <c r="K440" s="6" t="s">
        <v>12</v>
      </c>
      <c r="L440" s="4">
        <v>2</v>
      </c>
      <c r="M440" s="6" t="s">
        <v>599</v>
      </c>
      <c r="N440" s="6" t="s">
        <v>57</v>
      </c>
      <c r="O440" s="6" t="s">
        <v>189</v>
      </c>
      <c r="P440" s="6" t="str">
        <f>VLOOKUP(Innings_by_innings_list[[#This Row],[Ground]],'Home Away List'!$A$2:$B$50,2,FALSE)</f>
        <v>Away</v>
      </c>
      <c r="Q440" s="7">
        <v>44556</v>
      </c>
      <c r="R440" s="8" cm="1">
        <f t="array" aca="1" ref="R440" ca="1">IF(CELL("format",Q440)="D1",TEXT(Q440,"dd/mm/yyyy"),Q440)</f>
        <v>44556</v>
      </c>
      <c r="S440" s="6" t="s">
        <v>539</v>
      </c>
    </row>
    <row r="441" spans="1:19" x14ac:dyDescent="0.3">
      <c r="A441" s="6">
        <v>19</v>
      </c>
      <c r="B441" s="6">
        <v>0</v>
      </c>
      <c r="C441" s="6">
        <f>(Innings_by_innings_list[[#This Row],[Overs]]*6)+Innings_by_innings_list[[#This Row],[Balls]]</f>
        <v>114</v>
      </c>
      <c r="D441" s="6" t="s">
        <v>15</v>
      </c>
      <c r="E441" s="6" t="s">
        <v>154</v>
      </c>
      <c r="F441" s="6">
        <f>INT(Innings_by_innings_list[[#This Row],[Runs]])</f>
        <v>50</v>
      </c>
      <c r="G441" s="6" t="s">
        <v>23</v>
      </c>
      <c r="H441" s="6">
        <f>INT(Innings_by_innings_list[[#This Row],[Wkts]])</f>
        <v>3</v>
      </c>
      <c r="I441" s="6" t="s">
        <v>484</v>
      </c>
      <c r="J441" s="6">
        <f>_xlfn.NUMBERVALUE(Innings_by_innings_list[[#This Row],[Econ]],".")</f>
        <v>2.63</v>
      </c>
      <c r="K441" s="6" t="s">
        <v>12</v>
      </c>
      <c r="L441" s="4">
        <v>4</v>
      </c>
      <c r="M441" s="6" t="s">
        <v>599</v>
      </c>
      <c r="N441" s="6" t="s">
        <v>57</v>
      </c>
      <c r="O441" s="6" t="s">
        <v>189</v>
      </c>
      <c r="P441" s="6" t="str">
        <f>VLOOKUP(Innings_by_innings_list[[#This Row],[Ground]],'Home Away List'!$A$2:$B$50,2,FALSE)</f>
        <v>Away</v>
      </c>
      <c r="Q441" s="7">
        <v>44556</v>
      </c>
      <c r="R441" s="8" cm="1">
        <f t="array" aca="1" ref="R441" ca="1">IF(CELL("format",Q441)="D1",TEXT(Q441,"dd/mm/yyyy"),Q441)</f>
        <v>44556</v>
      </c>
      <c r="S441" s="6" t="s">
        <v>539</v>
      </c>
    </row>
    <row r="442" spans="1:19" x14ac:dyDescent="0.3">
      <c r="A442" s="6">
        <v>21</v>
      </c>
      <c r="B442" s="6">
        <v>0</v>
      </c>
      <c r="C442" s="6">
        <f>(Innings_by_innings_list[[#This Row],[Overs]]*6)+Innings_by_innings_list[[#This Row],[Balls]]</f>
        <v>126</v>
      </c>
      <c r="D442" s="6" t="s">
        <v>26</v>
      </c>
      <c r="E442" s="6" t="s">
        <v>419</v>
      </c>
      <c r="F442" s="6">
        <f>INT(Innings_by_innings_list[[#This Row],[Runs]])</f>
        <v>52</v>
      </c>
      <c r="G442" s="6" t="s">
        <v>10</v>
      </c>
      <c r="H442" s="6">
        <f>INT(Innings_by_innings_list[[#This Row],[Wkts]])</f>
        <v>2</v>
      </c>
      <c r="I442" s="6" t="s">
        <v>540</v>
      </c>
      <c r="J442" s="6">
        <f>_xlfn.NUMBERVALUE(Innings_by_innings_list[[#This Row],[Econ]],".")</f>
        <v>2.4700000000000002</v>
      </c>
      <c r="K442" s="6" t="s">
        <v>10</v>
      </c>
      <c r="L442" s="4">
        <v>2</v>
      </c>
      <c r="M442" s="6" t="s">
        <v>600</v>
      </c>
      <c r="N442" s="6" t="s">
        <v>57</v>
      </c>
      <c r="O442" s="6" t="s">
        <v>281</v>
      </c>
      <c r="P442" s="6" t="str">
        <f>VLOOKUP(Innings_by_innings_list[[#This Row],[Ground]],'Home Away List'!$A$2:$B$50,2,FALSE)</f>
        <v>Away</v>
      </c>
      <c r="Q442" s="7">
        <v>44564</v>
      </c>
      <c r="R442" s="8" cm="1">
        <f t="array" aca="1" ref="R442" ca="1">IF(CELL("format",Q442)="D1",TEXT(Q442,"dd/mm/yyyy"),Q442)</f>
        <v>44564</v>
      </c>
      <c r="S442" s="6" t="s">
        <v>541</v>
      </c>
    </row>
    <row r="443" spans="1:19" x14ac:dyDescent="0.3">
      <c r="A443" s="6">
        <v>17</v>
      </c>
      <c r="B443" s="6">
        <v>0</v>
      </c>
      <c r="C443" s="6">
        <f>(Innings_by_innings_list[[#This Row],[Overs]]*6)+Innings_by_innings_list[[#This Row],[Balls]]</f>
        <v>102</v>
      </c>
      <c r="D443" s="6" t="s">
        <v>23</v>
      </c>
      <c r="E443" s="6" t="s">
        <v>55</v>
      </c>
      <c r="F443" s="6">
        <f>INT(Innings_by_innings_list[[#This Row],[Runs]])</f>
        <v>55</v>
      </c>
      <c r="G443" s="6" t="s">
        <v>12</v>
      </c>
      <c r="H443" s="6">
        <f>INT(Innings_by_innings_list[[#This Row],[Wkts]])</f>
        <v>1</v>
      </c>
      <c r="I443" s="6" t="s">
        <v>93</v>
      </c>
      <c r="J443" s="6">
        <f>_xlfn.NUMBERVALUE(Innings_by_innings_list[[#This Row],[Econ]],".")</f>
        <v>3.23</v>
      </c>
      <c r="K443" s="6" t="s">
        <v>10</v>
      </c>
      <c r="L443" s="4">
        <v>4</v>
      </c>
      <c r="M443" s="6" t="s">
        <v>600</v>
      </c>
      <c r="N443" s="6" t="s">
        <v>57</v>
      </c>
      <c r="O443" s="6" t="s">
        <v>281</v>
      </c>
      <c r="P443" s="6" t="str">
        <f>VLOOKUP(Innings_by_innings_list[[#This Row],[Ground]],'Home Away List'!$A$2:$B$50,2,FALSE)</f>
        <v>Away</v>
      </c>
      <c r="Q443" s="7">
        <v>44564</v>
      </c>
      <c r="R443" s="8" cm="1">
        <f t="array" aca="1" ref="R443" ca="1">IF(CELL("format",Q443)="D1",TEXT(Q443,"dd/mm/yyyy"),Q443)</f>
        <v>44564</v>
      </c>
      <c r="S443" s="6" t="s">
        <v>541</v>
      </c>
    </row>
    <row r="444" spans="1:19" x14ac:dyDescent="0.3">
      <c r="A444" s="6">
        <v>21</v>
      </c>
      <c r="B444" s="6">
        <v>0</v>
      </c>
      <c r="C444" s="6">
        <f>(Innings_by_innings_list[[#This Row],[Overs]]*6)+Innings_by_innings_list[[#This Row],[Balls]]</f>
        <v>126</v>
      </c>
      <c r="D444" s="6" t="s">
        <v>26</v>
      </c>
      <c r="E444" s="6" t="s">
        <v>232</v>
      </c>
      <c r="F444" s="6">
        <f>INT(Innings_by_innings_list[[#This Row],[Runs]])</f>
        <v>49</v>
      </c>
      <c r="G444" s="6" t="s">
        <v>12</v>
      </c>
      <c r="H444" s="6">
        <f>INT(Innings_by_innings_list[[#This Row],[Wkts]])</f>
        <v>1</v>
      </c>
      <c r="I444" s="6" t="s">
        <v>338</v>
      </c>
      <c r="J444" s="6">
        <f>_xlfn.NUMBERVALUE(Innings_by_innings_list[[#This Row],[Econ]],".")</f>
        <v>2.33</v>
      </c>
      <c r="K444" s="6" t="s">
        <v>12</v>
      </c>
      <c r="L444" s="4">
        <v>2</v>
      </c>
      <c r="M444" s="6" t="s">
        <v>599</v>
      </c>
      <c r="N444" s="6" t="s">
        <v>57</v>
      </c>
      <c r="O444" s="6" t="s">
        <v>281</v>
      </c>
      <c r="P444" s="6" t="str">
        <f>VLOOKUP(Innings_by_innings_list[[#This Row],[Ground]],'Home Away List'!$A$2:$B$50,2,FALSE)</f>
        <v>Away</v>
      </c>
      <c r="Q444" s="7">
        <v>44564</v>
      </c>
      <c r="R444" s="8" cm="1">
        <f t="array" aca="1" ref="R444" ca="1">IF(CELL("format",Q444)="D1",TEXT(Q444,"dd/mm/yyyy"),Q444)</f>
        <v>44564</v>
      </c>
      <c r="S444" s="6" t="s">
        <v>541</v>
      </c>
    </row>
    <row r="445" spans="1:19" x14ac:dyDescent="0.3">
      <c r="A445" s="6">
        <v>17</v>
      </c>
      <c r="B445" s="6">
        <v>0</v>
      </c>
      <c r="C445" s="6">
        <f>(Innings_by_innings_list[[#This Row],[Overs]]*6)+Innings_by_innings_list[[#This Row],[Balls]]</f>
        <v>102</v>
      </c>
      <c r="D445" s="6" t="s">
        <v>10</v>
      </c>
      <c r="E445" s="6" t="s">
        <v>365</v>
      </c>
      <c r="F445" s="6">
        <f>INT(Innings_by_innings_list[[#This Row],[Runs]])</f>
        <v>70</v>
      </c>
      <c r="G445" s="6" t="s">
        <v>21</v>
      </c>
      <c r="H445" s="6">
        <f>INT(Innings_by_innings_list[[#This Row],[Wkts]])</f>
        <v>0</v>
      </c>
      <c r="I445" s="6" t="s">
        <v>585</v>
      </c>
      <c r="J445" s="6">
        <f>_xlfn.NUMBERVALUE(Innings_by_innings_list[[#This Row],[Econ]],".")</f>
        <v>4.1100000000000003</v>
      </c>
      <c r="K445" s="6" t="s">
        <v>12</v>
      </c>
      <c r="L445" s="4">
        <v>4</v>
      </c>
      <c r="M445" s="6" t="s">
        <v>599</v>
      </c>
      <c r="N445" s="6" t="s">
        <v>57</v>
      </c>
      <c r="O445" s="6" t="s">
        <v>281</v>
      </c>
      <c r="P445" s="6" t="str">
        <f>VLOOKUP(Innings_by_innings_list[[#This Row],[Ground]],'Home Away List'!$A$2:$B$50,2,FALSE)</f>
        <v>Away</v>
      </c>
      <c r="Q445" s="7">
        <v>44564</v>
      </c>
      <c r="R445" s="8" cm="1">
        <f t="array" aca="1" ref="R445" ca="1">IF(CELL("format",Q445)="D1",TEXT(Q445,"dd/mm/yyyy"),Q445)</f>
        <v>44564</v>
      </c>
      <c r="S445" s="6" t="s">
        <v>541</v>
      </c>
    </row>
    <row r="446" spans="1:19" x14ac:dyDescent="0.3">
      <c r="A446" s="6">
        <v>16</v>
      </c>
      <c r="B446" s="6">
        <v>0</v>
      </c>
      <c r="C446" s="6">
        <f>(Innings_by_innings_list[[#This Row],[Overs]]*6)+Innings_by_innings_list[[#This Row],[Balls]]</f>
        <v>96</v>
      </c>
      <c r="D446" s="6" t="s">
        <v>15</v>
      </c>
      <c r="E446" s="6" t="s">
        <v>542</v>
      </c>
      <c r="F446" s="6">
        <f>INT(Innings_by_innings_list[[#This Row],[Runs]])</f>
        <v>39</v>
      </c>
      <c r="G446" s="6" t="s">
        <v>10</v>
      </c>
      <c r="H446" s="6">
        <f>INT(Innings_by_innings_list[[#This Row],[Wkts]])</f>
        <v>2</v>
      </c>
      <c r="I446" s="6" t="s">
        <v>543</v>
      </c>
      <c r="J446" s="6">
        <f>_xlfn.NUMBERVALUE(Innings_by_innings_list[[#This Row],[Econ]],".")</f>
        <v>2.4300000000000002</v>
      </c>
      <c r="K446" s="6" t="s">
        <v>23</v>
      </c>
      <c r="L446" s="4">
        <v>2</v>
      </c>
      <c r="M446" s="6" t="s">
        <v>600</v>
      </c>
      <c r="N446" s="6" t="s">
        <v>57</v>
      </c>
      <c r="O446" s="6" t="s">
        <v>194</v>
      </c>
      <c r="P446" s="6" t="str">
        <f>VLOOKUP(Innings_by_innings_list[[#This Row],[Ground]],'Home Away List'!$A$2:$B$50,2,FALSE)</f>
        <v>Away</v>
      </c>
      <c r="Q446" s="7">
        <v>44572</v>
      </c>
      <c r="R446" s="8" cm="1">
        <f t="array" aca="1" ref="R446" ca="1">IF(CELL("format",Q446)="D1",TEXT(Q446,"dd/mm/yyyy"),Q446)</f>
        <v>44572</v>
      </c>
      <c r="S446" s="6" t="s">
        <v>544</v>
      </c>
    </row>
    <row r="447" spans="1:19" x14ac:dyDescent="0.3">
      <c r="A447" s="6">
        <v>15</v>
      </c>
      <c r="B447" s="6">
        <v>0</v>
      </c>
      <c r="C447" s="6">
        <f>(Innings_by_innings_list[[#This Row],[Overs]]*6)+Innings_by_innings_list[[#This Row],[Balls]]</f>
        <v>90</v>
      </c>
      <c r="D447" s="6" t="s">
        <v>23</v>
      </c>
      <c r="E447" s="6" t="s">
        <v>309</v>
      </c>
      <c r="F447" s="6">
        <f>INT(Innings_by_innings_list[[#This Row],[Runs]])</f>
        <v>41</v>
      </c>
      <c r="G447" s="6" t="s">
        <v>12</v>
      </c>
      <c r="H447" s="6">
        <f>INT(Innings_by_innings_list[[#This Row],[Wkts]])</f>
        <v>1</v>
      </c>
      <c r="I447" s="6" t="s">
        <v>545</v>
      </c>
      <c r="J447" s="6">
        <f>_xlfn.NUMBERVALUE(Innings_by_innings_list[[#This Row],[Econ]],".")</f>
        <v>2.73</v>
      </c>
      <c r="K447" s="6" t="s">
        <v>10</v>
      </c>
      <c r="L447" s="4">
        <v>4</v>
      </c>
      <c r="M447" s="6" t="s">
        <v>600</v>
      </c>
      <c r="N447" s="6" t="s">
        <v>57</v>
      </c>
      <c r="O447" s="6" t="s">
        <v>194</v>
      </c>
      <c r="P447" s="6" t="str">
        <f>VLOOKUP(Innings_by_innings_list[[#This Row],[Ground]],'Home Away List'!$A$2:$B$50,2,FALSE)</f>
        <v>Away</v>
      </c>
      <c r="Q447" s="7">
        <v>44572</v>
      </c>
      <c r="R447" s="8" cm="1">
        <f t="array" aca="1" ref="R447" ca="1">IF(CELL("format",Q447)="D1",TEXT(Q447,"dd/mm/yyyy"),Q447)</f>
        <v>44572</v>
      </c>
      <c r="S447" s="6" t="s">
        <v>544</v>
      </c>
    </row>
    <row r="448" spans="1:19" x14ac:dyDescent="0.3">
      <c r="A448" s="6">
        <v>23</v>
      </c>
      <c r="B448" s="6">
        <v>3</v>
      </c>
      <c r="C448" s="6">
        <f>(Innings_by_innings_list[[#This Row],[Overs]]*6)+Innings_by_innings_list[[#This Row],[Balls]]</f>
        <v>141</v>
      </c>
      <c r="D448" s="6" t="s">
        <v>75</v>
      </c>
      <c r="E448" s="6" t="s">
        <v>97</v>
      </c>
      <c r="F448" s="6">
        <f>INT(Innings_by_innings_list[[#This Row],[Runs]])</f>
        <v>42</v>
      </c>
      <c r="G448" s="6" t="s">
        <v>26</v>
      </c>
      <c r="H448" s="6">
        <f>INT(Innings_by_innings_list[[#This Row],[Wkts]])</f>
        <v>5</v>
      </c>
      <c r="I448" s="6" t="s">
        <v>587</v>
      </c>
      <c r="J448" s="6">
        <f>_xlfn.NUMBERVALUE(Innings_by_innings_list[[#This Row],[Econ]],".")</f>
        <v>1.78</v>
      </c>
      <c r="K448" s="6" t="s">
        <v>12</v>
      </c>
      <c r="L448" s="4">
        <v>2</v>
      </c>
      <c r="M448" s="6" t="s">
        <v>599</v>
      </c>
      <c r="N448" s="6" t="s">
        <v>57</v>
      </c>
      <c r="O448" s="6" t="s">
        <v>194</v>
      </c>
      <c r="P448" s="6" t="str">
        <f>VLOOKUP(Innings_by_innings_list[[#This Row],[Ground]],'Home Away List'!$A$2:$B$50,2,FALSE)</f>
        <v>Away</v>
      </c>
      <c r="Q448" s="7">
        <v>44572</v>
      </c>
      <c r="R448" s="8" cm="1">
        <f t="array" aca="1" ref="R448" ca="1">IF(CELL("format",Q448)="D1",TEXT(Q448,"dd/mm/yyyy"),Q448)</f>
        <v>44572</v>
      </c>
      <c r="S448" s="6" t="s">
        <v>544</v>
      </c>
    </row>
    <row r="449" spans="1:19" x14ac:dyDescent="0.3">
      <c r="A449" s="6">
        <v>17</v>
      </c>
      <c r="B449" s="6">
        <v>0</v>
      </c>
      <c r="C449" s="6">
        <f>(Innings_by_innings_list[[#This Row],[Overs]]*6)+Innings_by_innings_list[[#This Row],[Balls]]</f>
        <v>102</v>
      </c>
      <c r="D449" s="6" t="s">
        <v>26</v>
      </c>
      <c r="E449" s="6" t="s">
        <v>177</v>
      </c>
      <c r="F449" s="6">
        <f>INT(Innings_by_innings_list[[#This Row],[Runs]])</f>
        <v>54</v>
      </c>
      <c r="G449" s="6" t="s">
        <v>12</v>
      </c>
      <c r="H449" s="6">
        <f>INT(Innings_by_innings_list[[#This Row],[Wkts]])</f>
        <v>1</v>
      </c>
      <c r="I449" s="6" t="s">
        <v>178</v>
      </c>
      <c r="J449" s="6">
        <f>_xlfn.NUMBERVALUE(Innings_by_innings_list[[#This Row],[Econ]],".")</f>
        <v>3.17</v>
      </c>
      <c r="K449" s="6" t="s">
        <v>12</v>
      </c>
      <c r="L449" s="4">
        <v>4</v>
      </c>
      <c r="M449" s="6" t="s">
        <v>599</v>
      </c>
      <c r="N449" s="6" t="s">
        <v>57</v>
      </c>
      <c r="O449" s="6" t="s">
        <v>194</v>
      </c>
      <c r="P449" s="6" t="str">
        <f>VLOOKUP(Innings_by_innings_list[[#This Row],[Ground]],'Home Away List'!$A$2:$B$50,2,FALSE)</f>
        <v>Away</v>
      </c>
      <c r="Q449" s="7">
        <v>44572</v>
      </c>
      <c r="R449" s="8" cm="1">
        <f t="array" aca="1" ref="R449" ca="1">IF(CELL("format",Q449)="D1",TEXT(Q449,"dd/mm/yyyy"),Q449)</f>
        <v>44572</v>
      </c>
      <c r="S449" s="6" t="s">
        <v>544</v>
      </c>
    </row>
    <row r="450" spans="1:19" x14ac:dyDescent="0.3">
      <c r="A450" s="6">
        <v>16</v>
      </c>
      <c r="B450" s="6"/>
      <c r="C450" s="6">
        <f>(Innings_by_innings_list[[#This Row],[Overs]]*6)+Innings_by_innings_list[[#This Row],[Balls]]</f>
        <v>96</v>
      </c>
      <c r="D450" s="6">
        <v>3</v>
      </c>
      <c r="E450" s="6">
        <v>64</v>
      </c>
      <c r="F450" s="6">
        <f>INT(Innings_by_innings_list[[#This Row],[Runs]])</f>
        <v>64</v>
      </c>
      <c r="G450" s="6">
        <v>2</v>
      </c>
      <c r="H450" s="6">
        <f>INT(Innings_by_innings_list[[#This Row],[Wkts]])</f>
        <v>2</v>
      </c>
      <c r="I450" s="6">
        <v>4</v>
      </c>
      <c r="J450" s="6">
        <f>_xlfn.NUMBERVALUE(Innings_by_innings_list[[#This Row],[Econ]],".")</f>
        <v>4</v>
      </c>
      <c r="K450" s="6">
        <v>2</v>
      </c>
      <c r="L450" s="4">
        <v>2</v>
      </c>
      <c r="M450" s="6" t="s">
        <v>598</v>
      </c>
      <c r="N450" s="6" t="s">
        <v>57</v>
      </c>
      <c r="O450" s="6" t="s">
        <v>194</v>
      </c>
      <c r="P450" s="6" t="str">
        <f>VLOOKUP(Innings_by_innings_list[[#This Row],[Ground]],'Home Away List'!$A$2:$B$50,2,FALSE)</f>
        <v>Away</v>
      </c>
      <c r="Q450" s="7">
        <v>44572</v>
      </c>
      <c r="R450" s="8" cm="1">
        <f t="array" aca="1" ref="R450" ca="1">IF(CELL("format",Q450)="D1",TEXT(Q450,"dd/mm/yyyy"),Q450)</f>
        <v>44572</v>
      </c>
      <c r="S450" s="6" t="s">
        <v>544</v>
      </c>
    </row>
    <row r="451" spans="1:19" x14ac:dyDescent="0.3">
      <c r="A451" s="6">
        <v>9</v>
      </c>
      <c r="B451" s="6"/>
      <c r="C451" s="6">
        <f>(Innings_by_innings_list[[#This Row],[Overs]]*6)+Innings_by_innings_list[[#This Row],[Balls]]</f>
        <v>54</v>
      </c>
      <c r="D451" s="6">
        <v>0</v>
      </c>
      <c r="E451" s="6">
        <v>36</v>
      </c>
      <c r="F451" s="6">
        <f>INT(Innings_by_innings_list[[#This Row],[Runs]])</f>
        <v>36</v>
      </c>
      <c r="G451" s="6">
        <v>0</v>
      </c>
      <c r="H451" s="6">
        <f>INT(Innings_by_innings_list[[#This Row],[Wkts]])</f>
        <v>0</v>
      </c>
      <c r="I451" s="6">
        <v>4</v>
      </c>
      <c r="J451" s="6">
        <f>_xlfn.NUMBERVALUE(Innings_by_innings_list[[#This Row],[Econ]],".")</f>
        <v>4</v>
      </c>
      <c r="K451" s="6">
        <v>3</v>
      </c>
      <c r="L451" s="4">
        <v>4</v>
      </c>
      <c r="M451" s="6" t="s">
        <v>598</v>
      </c>
      <c r="N451" s="6" t="s">
        <v>57</v>
      </c>
      <c r="O451" s="6" t="s">
        <v>194</v>
      </c>
      <c r="P451" s="6" t="str">
        <f>VLOOKUP(Innings_by_innings_list[[#This Row],[Ground]],'Home Away List'!$A$2:$B$50,2,FALSE)</f>
        <v>Away</v>
      </c>
      <c r="Q451" s="7">
        <v>44572</v>
      </c>
      <c r="R451" s="8" cm="1">
        <f t="array" aca="1" ref="R451" ca="1">IF(CELL("format",Q451)="D1",TEXT(Q451,"dd/mm/yyyy"),Q451)</f>
        <v>44572</v>
      </c>
      <c r="S451" s="6" t="s">
        <v>544</v>
      </c>
    </row>
    <row r="452" spans="1:19" x14ac:dyDescent="0.3">
      <c r="A452" s="6">
        <v>12</v>
      </c>
      <c r="B452" s="6">
        <v>0</v>
      </c>
      <c r="C452" s="6">
        <f>(Innings_by_innings_list[[#This Row],[Overs]]*6)+Innings_by_innings_list[[#This Row],[Balls]]</f>
        <v>72</v>
      </c>
      <c r="D452" s="6" t="s">
        <v>26</v>
      </c>
      <c r="E452" s="6" t="s">
        <v>255</v>
      </c>
      <c r="F452" s="6">
        <f>INT(Innings_by_innings_list[[#This Row],[Runs]])</f>
        <v>27</v>
      </c>
      <c r="G452" s="6" t="s">
        <v>12</v>
      </c>
      <c r="H452" s="6">
        <f>INT(Innings_by_innings_list[[#This Row],[Wkts]])</f>
        <v>1</v>
      </c>
      <c r="I452" s="6" t="s">
        <v>474</v>
      </c>
      <c r="J452" s="6">
        <f>_xlfn.NUMBERVALUE(Innings_by_innings_list[[#This Row],[Econ]],".")</f>
        <v>2.25</v>
      </c>
      <c r="K452" s="6" t="s">
        <v>12</v>
      </c>
      <c r="L452" s="4">
        <v>2</v>
      </c>
      <c r="M452" s="6" t="s">
        <v>600</v>
      </c>
      <c r="N452" s="6" t="s">
        <v>66</v>
      </c>
      <c r="O452" s="6" t="s">
        <v>94</v>
      </c>
      <c r="P452" s="6" t="str">
        <f>VLOOKUP(Innings_by_innings_list[[#This Row],[Ground]],'Home Away List'!$A$2:$B$50,2,FALSE)</f>
        <v>Home</v>
      </c>
      <c r="Q452" s="7">
        <v>44624</v>
      </c>
      <c r="R452" s="8" cm="1">
        <f t="array" aca="1" ref="R452" ca="1">IF(CELL("format",Q452)="D1",TEXT(Q452,"dd/mm/yyyy"),Q452)</f>
        <v>44624</v>
      </c>
      <c r="S452" s="6" t="s">
        <v>546</v>
      </c>
    </row>
    <row r="453" spans="1:19" x14ac:dyDescent="0.3">
      <c r="A453" s="6">
        <v>8</v>
      </c>
      <c r="B453" s="6">
        <v>0</v>
      </c>
      <c r="C453" s="6">
        <f>(Innings_by_innings_list[[#This Row],[Overs]]*6)+Innings_by_innings_list[[#This Row],[Balls]]</f>
        <v>48</v>
      </c>
      <c r="D453" s="6" t="s">
        <v>12</v>
      </c>
      <c r="E453" s="6" t="s">
        <v>149</v>
      </c>
      <c r="F453" s="6">
        <f>INT(Innings_by_innings_list[[#This Row],[Runs]])</f>
        <v>48</v>
      </c>
      <c r="G453" s="6" t="s">
        <v>10</v>
      </c>
      <c r="H453" s="6">
        <f>INT(Innings_by_innings_list[[#This Row],[Wkts]])</f>
        <v>2</v>
      </c>
      <c r="I453" s="6" t="s">
        <v>457</v>
      </c>
      <c r="J453" s="6">
        <f>_xlfn.NUMBERVALUE(Innings_by_innings_list[[#This Row],[Econ]],".")</f>
        <v>6</v>
      </c>
      <c r="K453" s="6" t="s">
        <v>10</v>
      </c>
      <c r="L453" s="4">
        <v>3</v>
      </c>
      <c r="M453" s="6" t="s">
        <v>600</v>
      </c>
      <c r="N453" s="6" t="s">
        <v>66</v>
      </c>
      <c r="O453" s="6" t="s">
        <v>94</v>
      </c>
      <c r="P453" s="6" t="str">
        <f>VLOOKUP(Innings_by_innings_list[[#This Row],[Ground]],'Home Away List'!$A$2:$B$50,2,FALSE)</f>
        <v>Home</v>
      </c>
      <c r="Q453" s="7">
        <v>44624</v>
      </c>
      <c r="R453" s="8" cm="1">
        <f t="array" aca="1" ref="R453" ca="1">IF(CELL("format",Q453)="D1",TEXT(Q453,"dd/mm/yyyy"),Q453)</f>
        <v>44624</v>
      </c>
      <c r="S453" s="6" t="s">
        <v>546</v>
      </c>
    </row>
    <row r="454" spans="1:19" x14ac:dyDescent="0.3">
      <c r="A454" s="6">
        <v>14</v>
      </c>
      <c r="B454" s="6">
        <v>0</v>
      </c>
      <c r="C454" s="6">
        <f>(Innings_by_innings_list[[#This Row],[Overs]]*6)+Innings_by_innings_list[[#This Row],[Balls]]</f>
        <v>84</v>
      </c>
      <c r="D454" s="6" t="s">
        <v>23</v>
      </c>
      <c r="E454" s="6" t="s">
        <v>70</v>
      </c>
      <c r="F454" s="6">
        <f>INT(Innings_by_innings_list[[#This Row],[Runs]])</f>
        <v>36</v>
      </c>
      <c r="G454" s="6" t="s">
        <v>10</v>
      </c>
      <c r="H454" s="6">
        <f>INT(Innings_by_innings_list[[#This Row],[Wkts]])</f>
        <v>2</v>
      </c>
      <c r="I454" s="6" t="s">
        <v>407</v>
      </c>
      <c r="J454" s="6">
        <f>_xlfn.NUMBERVALUE(Innings_by_innings_list[[#This Row],[Econ]],".")</f>
        <v>2.57</v>
      </c>
      <c r="K454" s="6" t="s">
        <v>10</v>
      </c>
      <c r="L454" s="4">
        <v>2</v>
      </c>
      <c r="M454" s="6" t="s">
        <v>599</v>
      </c>
      <c r="N454" s="6" t="s">
        <v>66</v>
      </c>
      <c r="O454" s="6" t="s">
        <v>94</v>
      </c>
      <c r="P454" s="6" t="str">
        <f>VLOOKUP(Innings_by_innings_list[[#This Row],[Ground]],'Home Away List'!$A$2:$B$50,2,FALSE)</f>
        <v>Home</v>
      </c>
      <c r="Q454" s="7">
        <v>44624</v>
      </c>
      <c r="R454" s="8" cm="1">
        <f t="array" aca="1" ref="R454" ca="1">IF(CELL("format",Q454)="D1",TEXT(Q454,"dd/mm/yyyy"),Q454)</f>
        <v>44624</v>
      </c>
      <c r="S454" s="6" t="s">
        <v>546</v>
      </c>
    </row>
    <row r="455" spans="1:19" x14ac:dyDescent="0.3">
      <c r="A455" s="6">
        <v>4</v>
      </c>
      <c r="B455" s="6">
        <v>0</v>
      </c>
      <c r="C455" s="6">
        <f>(Innings_by_innings_list[[#This Row],[Overs]]*6)+Innings_by_innings_list[[#This Row],[Balls]]</f>
        <v>24</v>
      </c>
      <c r="D455" s="6" t="s">
        <v>12</v>
      </c>
      <c r="E455" s="6" t="s">
        <v>85</v>
      </c>
      <c r="F455" s="6">
        <f>INT(Innings_by_innings_list[[#This Row],[Runs]])</f>
        <v>7</v>
      </c>
      <c r="G455" s="6" t="s">
        <v>21</v>
      </c>
      <c r="H455" s="6">
        <f>INT(Innings_by_innings_list[[#This Row],[Wkts]])</f>
        <v>0</v>
      </c>
      <c r="I455" s="6" t="s">
        <v>260</v>
      </c>
      <c r="J455" s="6">
        <f>_xlfn.NUMBERVALUE(Innings_by_innings_list[[#This Row],[Econ]],".")</f>
        <v>1.75</v>
      </c>
      <c r="K455" s="6" t="s">
        <v>26</v>
      </c>
      <c r="L455" s="4">
        <v>3</v>
      </c>
      <c r="M455" s="6" t="s">
        <v>599</v>
      </c>
      <c r="N455" s="6" t="s">
        <v>66</v>
      </c>
      <c r="O455" s="6" t="s">
        <v>94</v>
      </c>
      <c r="P455" s="6" t="str">
        <f>VLOOKUP(Innings_by_innings_list[[#This Row],[Ground]],'Home Away List'!$A$2:$B$50,2,FALSE)</f>
        <v>Home</v>
      </c>
      <c r="Q455" s="7">
        <v>44624</v>
      </c>
      <c r="R455" s="8" cm="1">
        <f t="array" aca="1" ref="R455" ca="1">IF(CELL("format",Q455)="D1",TEXT(Q455,"dd/mm/yyyy"),Q455)</f>
        <v>44624</v>
      </c>
      <c r="S455" s="6" t="s">
        <v>546</v>
      </c>
    </row>
    <row r="456" spans="1:19" x14ac:dyDescent="0.3">
      <c r="A456" s="6">
        <v>6</v>
      </c>
      <c r="B456" s="6">
        <v>0</v>
      </c>
      <c r="C456" s="6">
        <f>(Innings_by_innings_list[[#This Row],[Overs]]*6)+Innings_by_innings_list[[#This Row],[Balls]]</f>
        <v>36</v>
      </c>
      <c r="D456" s="6" t="s">
        <v>12</v>
      </c>
      <c r="E456" s="6" t="s">
        <v>61</v>
      </c>
      <c r="F456" s="6">
        <f>INT(Innings_by_innings_list[[#This Row],[Runs]])</f>
        <v>18</v>
      </c>
      <c r="G456" s="6" t="s">
        <v>10</v>
      </c>
      <c r="H456" s="6">
        <f>INT(Innings_by_innings_list[[#This Row],[Wkts]])</f>
        <v>2</v>
      </c>
      <c r="I456" s="6" t="s">
        <v>217</v>
      </c>
      <c r="J456" s="6">
        <f>_xlfn.NUMBERVALUE(Innings_by_innings_list[[#This Row],[Econ]],".")</f>
        <v>3</v>
      </c>
      <c r="K456" s="6" t="s">
        <v>23</v>
      </c>
      <c r="L456" s="4">
        <v>2</v>
      </c>
      <c r="M456" s="6" t="s">
        <v>600</v>
      </c>
      <c r="N456" s="6" t="s">
        <v>66</v>
      </c>
      <c r="O456" s="6" t="s">
        <v>29</v>
      </c>
      <c r="P456" s="6" t="str">
        <f>VLOOKUP(Innings_by_innings_list[[#This Row],[Ground]],'Home Away List'!$A$2:$B$50,2,FALSE)</f>
        <v>Home</v>
      </c>
      <c r="Q456" s="7">
        <v>44632</v>
      </c>
      <c r="R456" s="8" cm="1">
        <f t="array" aca="1" ref="R456" ca="1">IF(CELL("format",Q456)="D1",TEXT(Q456,"dd/mm/yyyy"),Q456)</f>
        <v>44632</v>
      </c>
      <c r="S456" s="6" t="s">
        <v>547</v>
      </c>
    </row>
    <row r="457" spans="1:19" x14ac:dyDescent="0.3">
      <c r="A457" s="6">
        <v>6</v>
      </c>
      <c r="B457" s="6">
        <v>0</v>
      </c>
      <c r="C457" s="6">
        <f>(Innings_by_innings_list[[#This Row],[Overs]]*6)+Innings_by_innings_list[[#This Row],[Balls]]</f>
        <v>36</v>
      </c>
      <c r="D457" s="6" t="s">
        <v>21</v>
      </c>
      <c r="E457" s="6" t="s">
        <v>390</v>
      </c>
      <c r="F457" s="6">
        <f>INT(Innings_by_innings_list[[#This Row],[Runs]])</f>
        <v>26</v>
      </c>
      <c r="G457" s="6" t="s">
        <v>21</v>
      </c>
      <c r="H457" s="6">
        <f>INT(Innings_by_innings_list[[#This Row],[Wkts]])</f>
        <v>0</v>
      </c>
      <c r="I457" s="6" t="s">
        <v>548</v>
      </c>
      <c r="J457" s="6">
        <f>_xlfn.NUMBERVALUE(Innings_by_innings_list[[#This Row],[Econ]],".")</f>
        <v>4.33</v>
      </c>
      <c r="K457" s="6" t="s">
        <v>10</v>
      </c>
      <c r="L457" s="4">
        <v>4</v>
      </c>
      <c r="M457" s="6" t="s">
        <v>600</v>
      </c>
      <c r="N457" s="6" t="s">
        <v>66</v>
      </c>
      <c r="O457" s="6" t="s">
        <v>29</v>
      </c>
      <c r="P457" s="6" t="str">
        <f>VLOOKUP(Innings_by_innings_list[[#This Row],[Ground]],'Home Away List'!$A$2:$B$50,2,FALSE)</f>
        <v>Home</v>
      </c>
      <c r="Q457" s="7">
        <v>44632</v>
      </c>
      <c r="R457" s="8" cm="1">
        <f t="array" aca="1" ref="R457" ca="1">IF(CELL("format",Q457)="D1",TEXT(Q457,"dd/mm/yyyy"),Q457)</f>
        <v>44632</v>
      </c>
      <c r="S457" s="6" t="s">
        <v>547</v>
      </c>
    </row>
    <row r="458" spans="1:19" x14ac:dyDescent="0.3">
      <c r="A458" s="6">
        <v>10</v>
      </c>
      <c r="B458" s="6">
        <v>0</v>
      </c>
      <c r="C458" s="6">
        <f>(Innings_by_innings_list[[#This Row],[Overs]]*6)+Innings_by_innings_list[[#This Row],[Balls]]</f>
        <v>60</v>
      </c>
      <c r="D458" s="6" t="s">
        <v>15</v>
      </c>
      <c r="E458" s="6" t="s">
        <v>322</v>
      </c>
      <c r="F458" s="6">
        <f>INT(Innings_by_innings_list[[#This Row],[Runs]])</f>
        <v>24</v>
      </c>
      <c r="G458" s="6" t="s">
        <v>26</v>
      </c>
      <c r="H458" s="6">
        <f>INT(Innings_by_innings_list[[#This Row],[Wkts]])</f>
        <v>5</v>
      </c>
      <c r="I458" s="6" t="s">
        <v>271</v>
      </c>
      <c r="J458" s="6">
        <f>_xlfn.NUMBERVALUE(Innings_by_innings_list[[#This Row],[Econ]],".")</f>
        <v>2.4</v>
      </c>
      <c r="K458" s="6" t="s">
        <v>12</v>
      </c>
      <c r="L458" s="4">
        <v>2</v>
      </c>
      <c r="M458" s="6" t="s">
        <v>599</v>
      </c>
      <c r="N458" s="6" t="s">
        <v>66</v>
      </c>
      <c r="O458" s="6" t="s">
        <v>29</v>
      </c>
      <c r="P458" s="6" t="str">
        <f>VLOOKUP(Innings_by_innings_list[[#This Row],[Ground]],'Home Away List'!$A$2:$B$50,2,FALSE)</f>
        <v>Home</v>
      </c>
      <c r="Q458" s="7">
        <v>44632</v>
      </c>
      <c r="R458" s="8" cm="1">
        <f t="array" aca="1" ref="R458" ca="1">IF(CELL("format",Q458)="D1",TEXT(Q458,"dd/mm/yyyy"),Q458)</f>
        <v>44632</v>
      </c>
      <c r="S458" s="6" t="s">
        <v>547</v>
      </c>
    </row>
    <row r="459" spans="1:19" x14ac:dyDescent="0.3">
      <c r="A459" s="6">
        <v>9</v>
      </c>
      <c r="B459" s="6">
        <v>0</v>
      </c>
      <c r="C459" s="6">
        <f>(Innings_by_innings_list[[#This Row],[Overs]]*6)+Innings_by_innings_list[[#This Row],[Balls]]</f>
        <v>54</v>
      </c>
      <c r="D459" s="6" t="s">
        <v>15</v>
      </c>
      <c r="E459" s="6" t="s">
        <v>341</v>
      </c>
      <c r="F459" s="6">
        <f>INT(Innings_by_innings_list[[#This Row],[Runs]])</f>
        <v>23</v>
      </c>
      <c r="G459" s="6" t="s">
        <v>23</v>
      </c>
      <c r="H459" s="6">
        <f>INT(Innings_by_innings_list[[#This Row],[Wkts]])</f>
        <v>3</v>
      </c>
      <c r="I459" s="6" t="s">
        <v>426</v>
      </c>
      <c r="J459" s="6">
        <f>_xlfn.NUMBERVALUE(Innings_by_innings_list[[#This Row],[Econ]],".")</f>
        <v>2.5499999999999998</v>
      </c>
      <c r="K459" s="6" t="s">
        <v>12</v>
      </c>
      <c r="L459" s="4">
        <v>4</v>
      </c>
      <c r="M459" s="6" t="s">
        <v>599</v>
      </c>
      <c r="N459" s="6" t="s">
        <v>66</v>
      </c>
      <c r="O459" s="6" t="s">
        <v>29</v>
      </c>
      <c r="P459" s="6" t="str">
        <f>VLOOKUP(Innings_by_innings_list[[#This Row],[Ground]],'Home Away List'!$A$2:$B$50,2,FALSE)</f>
        <v>Home</v>
      </c>
      <c r="Q459" s="7">
        <v>44632</v>
      </c>
      <c r="R459" s="8" cm="1">
        <f t="array" aca="1" ref="R459" ca="1">IF(CELL("format",Q459)="D1",TEXT(Q459,"dd/mm/yyyy"),Q459)</f>
        <v>44632</v>
      </c>
      <c r="S459" s="6" t="s">
        <v>547</v>
      </c>
    </row>
    <row r="460" spans="1:19" x14ac:dyDescent="0.3">
      <c r="A460" s="6"/>
      <c r="B460" s="6"/>
      <c r="C460" s="6">
        <f>(Innings_by_innings_list[[#This Row],[Overs]]*6)+Innings_by_innings_list[[#This Row],[Balls]]</f>
        <v>0</v>
      </c>
      <c r="D460" s="6"/>
      <c r="E460" s="6"/>
      <c r="F460" s="6">
        <f>INT(Innings_by_innings_list[[#This Row],[Runs]])</f>
        <v>0</v>
      </c>
      <c r="G460" s="6"/>
      <c r="H460" s="6">
        <f>INT(Innings_by_innings_list[[#This Row],[Wkts]])</f>
        <v>0</v>
      </c>
      <c r="I460" s="6"/>
      <c r="J460" s="6">
        <f>_xlfn.NUMBERVALUE(Innings_by_innings_list[[#This Row],[Econ]],".")</f>
        <v>0</v>
      </c>
      <c r="K460" s="6"/>
      <c r="L460" s="4"/>
      <c r="M460" s="6"/>
      <c r="N460" s="6"/>
      <c r="O460" s="6"/>
      <c r="P460" s="6" t="e">
        <f>VLOOKUP(Innings_by_innings_list[[#This Row],[Ground]],'Home Away List'!$A$2:$B$50,2,FALSE)</f>
        <v>#N/A</v>
      </c>
      <c r="Q460" s="7"/>
      <c r="R460" s="8" cm="1">
        <f t="array" aca="1" ref="R460" ca="1">IF(CELL("format",Q460)="D1",TEXT(Q460,"dd/mm/yyyy"),Q460)</f>
        <v>0</v>
      </c>
      <c r="S460" s="6"/>
    </row>
    <row r="461" spans="1:19" x14ac:dyDescent="0.3">
      <c r="A461" s="6"/>
      <c r="B461" s="6"/>
      <c r="C461" s="6">
        <f>(Innings_by_innings_list[[#This Row],[Overs]]*6)+Innings_by_innings_list[[#This Row],[Balls]]</f>
        <v>0</v>
      </c>
      <c r="D461" s="6"/>
      <c r="E461" s="6"/>
      <c r="F461" s="6">
        <f>INT(Innings_by_innings_list[[#This Row],[Runs]])</f>
        <v>0</v>
      </c>
      <c r="G461" s="6"/>
      <c r="H461" s="6">
        <f>INT(Innings_by_innings_list[[#This Row],[Wkts]])</f>
        <v>0</v>
      </c>
      <c r="I461" s="6"/>
      <c r="J461" s="6">
        <f>_xlfn.NUMBERVALUE(Innings_by_innings_list[[#This Row],[Econ]],".")</f>
        <v>0</v>
      </c>
      <c r="K461" s="6"/>
      <c r="L461" s="4"/>
      <c r="M461" s="6"/>
      <c r="N461" s="6"/>
      <c r="O461" s="6"/>
      <c r="P461" s="6" t="e">
        <f>VLOOKUP(Innings_by_innings_list[[#This Row],[Ground]],'Home Away List'!$A$2:$B$50,2,FALSE)</f>
        <v>#N/A</v>
      </c>
      <c r="Q461" s="7"/>
      <c r="R461" s="8" cm="1">
        <f t="array" aca="1" ref="R461" ca="1">IF(CELL("format",Q461)="D1",TEXT(Q461,"dd/mm/yyyy"),Q461)</f>
        <v>0</v>
      </c>
      <c r="S461" s="6"/>
    </row>
    <row r="462" spans="1:19" x14ac:dyDescent="0.3">
      <c r="A462" s="6"/>
      <c r="B462" s="6"/>
      <c r="C462" s="6">
        <f>(Innings_by_innings_list[[#This Row],[Overs]]*6)+Innings_by_innings_list[[#This Row],[Balls]]</f>
        <v>0</v>
      </c>
      <c r="D462" s="6"/>
      <c r="E462" s="6"/>
      <c r="F462" s="6">
        <f>INT(Innings_by_innings_list[[#This Row],[Runs]])</f>
        <v>0</v>
      </c>
      <c r="G462" s="6"/>
      <c r="H462" s="6">
        <f>INT(Innings_by_innings_list[[#This Row],[Wkts]])</f>
        <v>0</v>
      </c>
      <c r="I462" s="6"/>
      <c r="J462" s="6">
        <f>_xlfn.NUMBERVALUE(Innings_by_innings_list[[#This Row],[Econ]],".")</f>
        <v>0</v>
      </c>
      <c r="K462" s="6"/>
      <c r="L462" s="4"/>
      <c r="M462" s="6"/>
      <c r="N462" s="6"/>
      <c r="O462" s="6"/>
      <c r="P462" s="6" t="e">
        <f>VLOOKUP(Innings_by_innings_list[[#This Row],[Ground]],'Home Away List'!$A$2:$B$50,2,FALSE)</f>
        <v>#N/A</v>
      </c>
      <c r="Q462" s="7"/>
      <c r="R462" s="8" cm="1">
        <f t="array" aca="1" ref="R462" ca="1">IF(CELL("format",Q462)="D1",TEXT(Q462,"dd/mm/yyyy"),Q462)</f>
        <v>0</v>
      </c>
      <c r="S462" s="6"/>
    </row>
    <row r="463" spans="1:19" x14ac:dyDescent="0.3">
      <c r="A463" s="6"/>
      <c r="B463" s="6"/>
      <c r="C463" s="6">
        <f>(Innings_by_innings_list[[#This Row],[Overs]]*6)+Innings_by_innings_list[[#This Row],[Balls]]</f>
        <v>0</v>
      </c>
      <c r="D463" s="6"/>
      <c r="E463" s="6"/>
      <c r="F463" s="6">
        <f>INT(Innings_by_innings_list[[#This Row],[Runs]])</f>
        <v>0</v>
      </c>
      <c r="G463" s="6"/>
      <c r="H463" s="6">
        <f>INT(Innings_by_innings_list[[#This Row],[Wkts]])</f>
        <v>0</v>
      </c>
      <c r="I463" s="6"/>
      <c r="J463" s="6">
        <f>_xlfn.NUMBERVALUE(Innings_by_innings_list[[#This Row],[Econ]],".")</f>
        <v>0</v>
      </c>
      <c r="K463" s="6"/>
      <c r="L463" s="4"/>
      <c r="M463" s="6"/>
      <c r="N463" s="6"/>
      <c r="O463" s="6"/>
      <c r="P463" s="6" t="e">
        <f>VLOOKUP(Innings_by_innings_list[[#This Row],[Ground]],'Home Away List'!$A$2:$B$50,2,FALSE)</f>
        <v>#N/A</v>
      </c>
      <c r="Q463" s="7"/>
      <c r="R463" s="8" cm="1">
        <f t="array" aca="1" ref="R463" ca="1">IF(CELL("format",Q463)="D1",TEXT(Q463,"dd/mm/yyyy"),Q463)</f>
        <v>0</v>
      </c>
      <c r="S463" s="6"/>
    </row>
    <row r="464" spans="1:19" x14ac:dyDescent="0.3">
      <c r="A464" s="6"/>
      <c r="B464" s="6"/>
      <c r="C464" s="6">
        <f>(Innings_by_innings_list[[#This Row],[Overs]]*6)+Innings_by_innings_list[[#This Row],[Balls]]</f>
        <v>0</v>
      </c>
      <c r="D464" s="6"/>
      <c r="E464" s="6"/>
      <c r="F464" s="6">
        <f>INT(Innings_by_innings_list[[#This Row],[Runs]])</f>
        <v>0</v>
      </c>
      <c r="G464" s="6"/>
      <c r="H464" s="6">
        <f>INT(Innings_by_innings_list[[#This Row],[Wkts]])</f>
        <v>0</v>
      </c>
      <c r="I464" s="6"/>
      <c r="J464" s="6">
        <f>_xlfn.NUMBERVALUE(Innings_by_innings_list[[#This Row],[Econ]],".")</f>
        <v>0</v>
      </c>
      <c r="K464" s="6"/>
      <c r="L464" s="4"/>
      <c r="M464" s="6"/>
      <c r="N464" s="6"/>
      <c r="O464" s="6"/>
      <c r="P464" s="6" t="e">
        <f>VLOOKUP(Innings_by_innings_list[[#This Row],[Ground]],'Home Away List'!$A$2:$B$50,2,FALSE)</f>
        <v>#N/A</v>
      </c>
      <c r="Q464" s="7"/>
      <c r="R464" s="8" cm="1">
        <f t="array" aca="1" ref="R464" ca="1">IF(CELL("format",Q464)="D1",TEXT(Q464,"dd/mm/yyyy"),Q464)</f>
        <v>0</v>
      </c>
      <c r="S464" s="6"/>
    </row>
    <row r="465" spans="1:19" x14ac:dyDescent="0.3">
      <c r="A465" s="6"/>
      <c r="B465" s="6"/>
      <c r="C465" s="6">
        <f>(Innings_by_innings_list[[#This Row],[Overs]]*6)+Innings_by_innings_list[[#This Row],[Balls]]</f>
        <v>0</v>
      </c>
      <c r="D465" s="6"/>
      <c r="E465" s="6"/>
      <c r="F465" s="6">
        <f>INT(Innings_by_innings_list[[#This Row],[Runs]])</f>
        <v>0</v>
      </c>
      <c r="G465" s="6"/>
      <c r="H465" s="6">
        <f>INT(Innings_by_innings_list[[#This Row],[Wkts]])</f>
        <v>0</v>
      </c>
      <c r="I465" s="6"/>
      <c r="J465" s="6">
        <f>_xlfn.NUMBERVALUE(Innings_by_innings_list[[#This Row],[Econ]],".")</f>
        <v>0</v>
      </c>
      <c r="K465" s="6"/>
      <c r="L465" s="4"/>
      <c r="M465" s="6"/>
      <c r="N465" s="6"/>
      <c r="O465" s="6"/>
      <c r="P465" s="6" t="e">
        <f>VLOOKUP(Innings_by_innings_list[[#This Row],[Ground]],'Home Away List'!$A$2:$B$50,2,FALSE)</f>
        <v>#N/A</v>
      </c>
      <c r="Q465" s="7"/>
      <c r="R465" s="8" cm="1">
        <f t="array" aca="1" ref="R465" ca="1">IF(CELL("format",Q465)="D1",TEXT(Q465,"dd/mm/yyyy"),Q465)</f>
        <v>0</v>
      </c>
      <c r="S465" s="6"/>
    </row>
    <row r="466" spans="1:19" x14ac:dyDescent="0.3">
      <c r="A466" s="6"/>
      <c r="B466" s="6"/>
      <c r="C466" s="6">
        <f>(Innings_by_innings_list[[#This Row],[Overs]]*6)+Innings_by_innings_list[[#This Row],[Balls]]</f>
        <v>0</v>
      </c>
      <c r="D466" s="6"/>
      <c r="E466" s="6"/>
      <c r="F466" s="6">
        <f>INT(Innings_by_innings_list[[#This Row],[Runs]])</f>
        <v>0</v>
      </c>
      <c r="G466" s="6"/>
      <c r="H466" s="6">
        <f>INT(Innings_by_innings_list[[#This Row],[Wkts]])</f>
        <v>0</v>
      </c>
      <c r="I466" s="6"/>
      <c r="J466" s="6">
        <f>_xlfn.NUMBERVALUE(Innings_by_innings_list[[#This Row],[Econ]],".")</f>
        <v>0</v>
      </c>
      <c r="K466" s="6"/>
      <c r="L466" s="4"/>
      <c r="M466" s="6"/>
      <c r="N466" s="6"/>
      <c r="O466" s="6"/>
      <c r="P466" s="6" t="e">
        <f>VLOOKUP(Innings_by_innings_list[[#This Row],[Ground]],'Home Away List'!$A$2:$B$50,2,FALSE)</f>
        <v>#N/A</v>
      </c>
      <c r="Q466" s="7"/>
      <c r="R466" s="8" cm="1">
        <f t="array" aca="1" ref="R466" ca="1">IF(CELL("format",Q466)="D1",TEXT(Q466,"dd/mm/yyyy"),Q466)</f>
        <v>0</v>
      </c>
      <c r="S466" s="6"/>
    </row>
    <row r="467" spans="1:19" x14ac:dyDescent="0.3">
      <c r="A467" s="6"/>
      <c r="B467" s="6"/>
      <c r="C467" s="6">
        <f>(Innings_by_innings_list[[#This Row],[Overs]]*6)+Innings_by_innings_list[[#This Row],[Balls]]</f>
        <v>0</v>
      </c>
      <c r="D467" s="6"/>
      <c r="E467" s="6"/>
      <c r="F467" s="6">
        <f>INT(Innings_by_innings_list[[#This Row],[Runs]])</f>
        <v>0</v>
      </c>
      <c r="G467" s="6"/>
      <c r="H467" s="6">
        <f>INT(Innings_by_innings_list[[#This Row],[Wkts]])</f>
        <v>0</v>
      </c>
      <c r="I467" s="6"/>
      <c r="J467" s="6">
        <f>_xlfn.NUMBERVALUE(Innings_by_innings_list[[#This Row],[Econ]],".")</f>
        <v>0</v>
      </c>
      <c r="K467" s="6"/>
      <c r="L467" s="4"/>
      <c r="M467" s="6"/>
      <c r="N467" s="6"/>
      <c r="O467" s="6"/>
      <c r="P467" s="6" t="e">
        <f>VLOOKUP(Innings_by_innings_list[[#This Row],[Ground]],'Home Away List'!$A$2:$B$50,2,FALSE)</f>
        <v>#N/A</v>
      </c>
      <c r="Q467" s="7"/>
      <c r="R467" s="8" cm="1">
        <f t="array" aca="1" ref="R467" ca="1">IF(CELL("format",Q467)="D1",TEXT(Q467,"dd/mm/yyyy"),Q467)</f>
        <v>0</v>
      </c>
      <c r="S467" s="6"/>
    </row>
    <row r="468" spans="1:19" x14ac:dyDescent="0.3">
      <c r="A468" s="6"/>
      <c r="B468" s="6"/>
      <c r="C468" s="6">
        <f>(Innings_by_innings_list[[#This Row],[Overs]]*6)+Innings_by_innings_list[[#This Row],[Balls]]</f>
        <v>0</v>
      </c>
      <c r="D468" s="6"/>
      <c r="E468" s="6"/>
      <c r="F468" s="6">
        <f>INT(Innings_by_innings_list[[#This Row],[Runs]])</f>
        <v>0</v>
      </c>
      <c r="G468" s="6"/>
      <c r="H468" s="6">
        <f>INT(Innings_by_innings_list[[#This Row],[Wkts]])</f>
        <v>0</v>
      </c>
      <c r="I468" s="6"/>
      <c r="J468" s="6">
        <f>_xlfn.NUMBERVALUE(Innings_by_innings_list[[#This Row],[Econ]],".")</f>
        <v>0</v>
      </c>
      <c r="K468" s="6"/>
      <c r="L468" s="4"/>
      <c r="M468" s="6"/>
      <c r="N468" s="6"/>
      <c r="O468" s="6"/>
      <c r="P468" s="6" t="e">
        <f>VLOOKUP(Innings_by_innings_list[[#This Row],[Ground]],'Home Away List'!$A$2:$B$50,2,FALSE)</f>
        <v>#N/A</v>
      </c>
      <c r="Q468" s="7"/>
      <c r="R468" s="8" cm="1">
        <f t="array" aca="1" ref="R468" ca="1">IF(CELL("format",Q468)="D1",TEXT(Q468,"dd/mm/yyyy"),Q468)</f>
        <v>0</v>
      </c>
      <c r="S468" s="6"/>
    </row>
    <row r="469" spans="1:19" x14ac:dyDescent="0.3">
      <c r="A469" s="6"/>
      <c r="B469" s="6"/>
      <c r="C469" s="6">
        <f>(Innings_by_innings_list[[#This Row],[Overs]]*6)+Innings_by_innings_list[[#This Row],[Balls]]</f>
        <v>0</v>
      </c>
      <c r="D469" s="6"/>
      <c r="E469" s="6"/>
      <c r="F469" s="6">
        <f>INT(Innings_by_innings_list[[#This Row],[Runs]])</f>
        <v>0</v>
      </c>
      <c r="G469" s="6"/>
      <c r="H469" s="6">
        <f>INT(Innings_by_innings_list[[#This Row],[Wkts]])</f>
        <v>0</v>
      </c>
      <c r="I469" s="6"/>
      <c r="J469" s="6">
        <f>_xlfn.NUMBERVALUE(Innings_by_innings_list[[#This Row],[Econ]],".")</f>
        <v>0</v>
      </c>
      <c r="K469" s="6"/>
      <c r="L469" s="4"/>
      <c r="M469" s="6"/>
      <c r="N469" s="6"/>
      <c r="O469" s="6"/>
      <c r="P469" s="6" t="e">
        <f>VLOOKUP(Innings_by_innings_list[[#This Row],[Ground]],'Home Away List'!$A$2:$B$50,2,FALSE)</f>
        <v>#N/A</v>
      </c>
      <c r="Q469" s="7"/>
      <c r="R469" s="8" cm="1">
        <f t="array" aca="1" ref="R469" ca="1">IF(CELL("format",Q469)="D1",TEXT(Q469,"dd/mm/yyyy"),Q469)</f>
        <v>0</v>
      </c>
      <c r="S469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D70C-180C-4978-831F-DCE72544DC7E}">
  <dimension ref="A1:B50"/>
  <sheetViews>
    <sheetView workbookViewId="0">
      <selection activeCell="N14" sqref="N14"/>
    </sheetView>
  </sheetViews>
  <sheetFormatPr defaultRowHeight="14.4" x14ac:dyDescent="0.3"/>
  <cols>
    <col min="1" max="1" width="17.5546875" bestFit="1" customWidth="1"/>
  </cols>
  <sheetData>
    <row r="1" spans="1:2" x14ac:dyDescent="0.3">
      <c r="A1" t="s">
        <v>8</v>
      </c>
      <c r="B1" t="s">
        <v>606</v>
      </c>
    </row>
    <row r="2" spans="1:2" x14ac:dyDescent="0.3">
      <c r="A2" s="9" t="s">
        <v>17</v>
      </c>
      <c r="B2" s="10" t="s">
        <v>608</v>
      </c>
    </row>
    <row r="3" spans="1:2" x14ac:dyDescent="0.3">
      <c r="A3" s="9" t="s">
        <v>29</v>
      </c>
      <c r="B3" s="10" t="s">
        <v>607</v>
      </c>
    </row>
    <row r="4" spans="1:2" x14ac:dyDescent="0.3">
      <c r="A4" s="9" t="s">
        <v>37</v>
      </c>
      <c r="B4" s="10" t="s">
        <v>608</v>
      </c>
    </row>
    <row r="5" spans="1:2" x14ac:dyDescent="0.3">
      <c r="A5" s="9" t="s">
        <v>44</v>
      </c>
      <c r="B5" s="10" t="s">
        <v>608</v>
      </c>
    </row>
    <row r="6" spans="1:2" x14ac:dyDescent="0.3">
      <c r="A6" s="9" t="s">
        <v>52</v>
      </c>
      <c r="B6" s="10" t="s">
        <v>608</v>
      </c>
    </row>
    <row r="7" spans="1:2" x14ac:dyDescent="0.3">
      <c r="A7" s="11" t="s">
        <v>58</v>
      </c>
      <c r="B7" s="10" t="s">
        <v>607</v>
      </c>
    </row>
    <row r="8" spans="1:2" x14ac:dyDescent="0.3">
      <c r="A8" s="11" t="s">
        <v>67</v>
      </c>
      <c r="B8" s="10" t="s">
        <v>608</v>
      </c>
    </row>
    <row r="9" spans="1:2" x14ac:dyDescent="0.3">
      <c r="A9" s="9" t="s">
        <v>72</v>
      </c>
      <c r="B9" s="10" t="s">
        <v>608</v>
      </c>
    </row>
    <row r="10" spans="1:2" x14ac:dyDescent="0.3">
      <c r="A10" s="9" t="s">
        <v>80</v>
      </c>
      <c r="B10" s="10" t="s">
        <v>608</v>
      </c>
    </row>
    <row r="11" spans="1:2" x14ac:dyDescent="0.3">
      <c r="A11" s="9" t="s">
        <v>94</v>
      </c>
      <c r="B11" s="10" t="s">
        <v>607</v>
      </c>
    </row>
    <row r="12" spans="1:2" x14ac:dyDescent="0.3">
      <c r="A12" s="9" t="s">
        <v>101</v>
      </c>
      <c r="B12" s="10" t="s">
        <v>607</v>
      </c>
    </row>
    <row r="13" spans="1:2" x14ac:dyDescent="0.3">
      <c r="A13" s="9" t="s">
        <v>106</v>
      </c>
      <c r="B13" s="10" t="s">
        <v>607</v>
      </c>
    </row>
    <row r="14" spans="1:2" x14ac:dyDescent="0.3">
      <c r="A14" s="9" t="s">
        <v>115</v>
      </c>
      <c r="B14" s="10" t="s">
        <v>607</v>
      </c>
    </row>
    <row r="15" spans="1:2" x14ac:dyDescent="0.3">
      <c r="A15" s="9" t="s">
        <v>127</v>
      </c>
      <c r="B15" s="10" t="s">
        <v>608</v>
      </c>
    </row>
    <row r="16" spans="1:2" x14ac:dyDescent="0.3">
      <c r="A16" s="9" t="s">
        <v>135</v>
      </c>
      <c r="B16" s="10" t="s">
        <v>608</v>
      </c>
    </row>
    <row r="17" spans="1:2" x14ac:dyDescent="0.3">
      <c r="A17" s="11" t="s">
        <v>139</v>
      </c>
      <c r="B17" s="10" t="s">
        <v>608</v>
      </c>
    </row>
    <row r="18" spans="1:2" x14ac:dyDescent="0.3">
      <c r="A18" s="11" t="s">
        <v>144</v>
      </c>
      <c r="B18" s="10" t="s">
        <v>607</v>
      </c>
    </row>
    <row r="19" spans="1:2" x14ac:dyDescent="0.3">
      <c r="A19" s="9" t="s">
        <v>147</v>
      </c>
      <c r="B19" s="10" t="s">
        <v>608</v>
      </c>
    </row>
    <row r="20" spans="1:2" x14ac:dyDescent="0.3">
      <c r="A20" s="11" t="s">
        <v>162</v>
      </c>
      <c r="B20" s="10" t="s">
        <v>607</v>
      </c>
    </row>
    <row r="21" spans="1:2" x14ac:dyDescent="0.3">
      <c r="A21" s="11" t="s">
        <v>189</v>
      </c>
      <c r="B21" s="10" t="s">
        <v>608</v>
      </c>
    </row>
    <row r="22" spans="1:2" x14ac:dyDescent="0.3">
      <c r="A22" s="9" t="s">
        <v>192</v>
      </c>
      <c r="B22" s="10" t="s">
        <v>608</v>
      </c>
    </row>
    <row r="23" spans="1:2" x14ac:dyDescent="0.3">
      <c r="A23" s="9" t="s">
        <v>194</v>
      </c>
      <c r="B23" s="10" t="s">
        <v>608</v>
      </c>
    </row>
    <row r="24" spans="1:2" x14ac:dyDescent="0.3">
      <c r="A24" s="9" t="s">
        <v>199</v>
      </c>
      <c r="B24" s="10" t="s">
        <v>608</v>
      </c>
    </row>
    <row r="25" spans="1:2" x14ac:dyDescent="0.3">
      <c r="A25" s="9" t="s">
        <v>205</v>
      </c>
      <c r="B25" s="10" t="s">
        <v>608</v>
      </c>
    </row>
    <row r="26" spans="1:2" x14ac:dyDescent="0.3">
      <c r="A26" s="9" t="s">
        <v>209</v>
      </c>
      <c r="B26" s="10" t="s">
        <v>608</v>
      </c>
    </row>
    <row r="27" spans="1:2" x14ac:dyDescent="0.3">
      <c r="A27" s="9" t="s">
        <v>214</v>
      </c>
      <c r="B27" s="10" t="s">
        <v>608</v>
      </c>
    </row>
    <row r="28" spans="1:2" x14ac:dyDescent="0.3">
      <c r="A28" s="9" t="s">
        <v>218</v>
      </c>
      <c r="B28" s="10" t="s">
        <v>608</v>
      </c>
    </row>
    <row r="29" spans="1:2" x14ac:dyDescent="0.3">
      <c r="A29" s="9" t="s">
        <v>224</v>
      </c>
      <c r="B29" s="10" t="s">
        <v>608</v>
      </c>
    </row>
    <row r="30" spans="1:2" x14ac:dyDescent="0.3">
      <c r="A30" s="11" t="s">
        <v>228</v>
      </c>
      <c r="B30" s="10" t="s">
        <v>608</v>
      </c>
    </row>
    <row r="31" spans="1:2" x14ac:dyDescent="0.3">
      <c r="A31" s="9" t="s">
        <v>240</v>
      </c>
      <c r="B31" s="10" t="s">
        <v>607</v>
      </c>
    </row>
    <row r="32" spans="1:2" x14ac:dyDescent="0.3">
      <c r="A32" s="9" t="s">
        <v>245</v>
      </c>
      <c r="B32" s="10" t="s">
        <v>608</v>
      </c>
    </row>
    <row r="33" spans="1:2" x14ac:dyDescent="0.3">
      <c r="A33" s="9" t="s">
        <v>268</v>
      </c>
      <c r="B33" s="10" t="s">
        <v>607</v>
      </c>
    </row>
    <row r="34" spans="1:2" x14ac:dyDescent="0.3">
      <c r="A34" s="9" t="s">
        <v>281</v>
      </c>
      <c r="B34" s="10" t="s">
        <v>608</v>
      </c>
    </row>
    <row r="35" spans="1:2" x14ac:dyDescent="0.3">
      <c r="A35" s="9" t="s">
        <v>290</v>
      </c>
      <c r="B35" s="10" t="s">
        <v>608</v>
      </c>
    </row>
    <row r="36" spans="1:2" x14ac:dyDescent="0.3">
      <c r="A36" s="9" t="s">
        <v>391</v>
      </c>
      <c r="B36" s="10" t="s">
        <v>608</v>
      </c>
    </row>
    <row r="37" spans="1:2" x14ac:dyDescent="0.3">
      <c r="A37" s="11" t="s">
        <v>313</v>
      </c>
      <c r="B37" s="10" t="s">
        <v>608</v>
      </c>
    </row>
    <row r="38" spans="1:2" x14ac:dyDescent="0.3">
      <c r="A38" s="11" t="s">
        <v>324</v>
      </c>
      <c r="B38" s="10" t="s">
        <v>608</v>
      </c>
    </row>
    <row r="39" spans="1:2" x14ac:dyDescent="0.3">
      <c r="A39" s="9" t="s">
        <v>345</v>
      </c>
      <c r="B39" s="10" t="s">
        <v>608</v>
      </c>
    </row>
    <row r="40" spans="1:2" x14ac:dyDescent="0.3">
      <c r="A40" s="9" t="s">
        <v>351</v>
      </c>
      <c r="B40" s="10" t="s">
        <v>608</v>
      </c>
    </row>
    <row r="41" spans="1:2" x14ac:dyDescent="0.3">
      <c r="A41" s="9" t="s">
        <v>354</v>
      </c>
      <c r="B41" s="10" t="s">
        <v>608</v>
      </c>
    </row>
    <row r="42" spans="1:2" x14ac:dyDescent="0.3">
      <c r="A42" s="9" t="s">
        <v>411</v>
      </c>
      <c r="B42" s="10" t="s">
        <v>607</v>
      </c>
    </row>
    <row r="43" spans="1:2" x14ac:dyDescent="0.3">
      <c r="A43" s="9" t="s">
        <v>482</v>
      </c>
      <c r="B43" s="10" t="s">
        <v>607</v>
      </c>
    </row>
    <row r="44" spans="1:2" x14ac:dyDescent="0.3">
      <c r="A44" s="9" t="s">
        <v>405</v>
      </c>
      <c r="B44" s="10" t="s">
        <v>607</v>
      </c>
    </row>
    <row r="45" spans="1:2" x14ac:dyDescent="0.3">
      <c r="A45" s="9" t="s">
        <v>361</v>
      </c>
      <c r="B45" s="10" t="s">
        <v>607</v>
      </c>
    </row>
    <row r="46" spans="1:2" x14ac:dyDescent="0.3">
      <c r="A46" s="9" t="s">
        <v>366</v>
      </c>
      <c r="B46" s="10" t="s">
        <v>607</v>
      </c>
    </row>
    <row r="47" spans="1:2" x14ac:dyDescent="0.3">
      <c r="A47" s="9" t="s">
        <v>593</v>
      </c>
      <c r="B47" s="10" t="s">
        <v>607</v>
      </c>
    </row>
    <row r="48" spans="1:2" x14ac:dyDescent="0.3">
      <c r="A48" s="9" t="s">
        <v>494</v>
      </c>
      <c r="B48" s="10" t="s">
        <v>608</v>
      </c>
    </row>
    <row r="49" spans="1:2" x14ac:dyDescent="0.3">
      <c r="A49" s="9" t="s">
        <v>529</v>
      </c>
      <c r="B49" s="10" t="s">
        <v>608</v>
      </c>
    </row>
    <row r="50" spans="1:2" x14ac:dyDescent="0.3">
      <c r="A50" s="9" t="s">
        <v>435</v>
      </c>
      <c r="B50" s="10" t="s">
        <v>608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6294-93EE-4F2B-AD5C-6155909A2246}">
  <dimension ref="A2:R35"/>
  <sheetViews>
    <sheetView workbookViewId="0">
      <selection activeCell="B31" sqref="B31"/>
    </sheetView>
  </sheetViews>
  <sheetFormatPr defaultRowHeight="14.4" x14ac:dyDescent="0.3"/>
  <cols>
    <col min="1" max="1" width="16.33203125" bestFit="1" customWidth="1"/>
    <col min="18" max="18" width="12.6640625" customWidth="1"/>
  </cols>
  <sheetData>
    <row r="2" spans="1:18" x14ac:dyDescent="0.3">
      <c r="A2" t="s">
        <v>628</v>
      </c>
      <c r="B2" t="s">
        <v>609</v>
      </c>
      <c r="C2" t="s">
        <v>610</v>
      </c>
      <c r="D2" t="s">
        <v>611</v>
      </c>
      <c r="E2" t="s">
        <v>612</v>
      </c>
      <c r="F2" t="s">
        <v>613</v>
      </c>
      <c r="G2" t="s">
        <v>614</v>
      </c>
      <c r="H2" t="s">
        <v>615</v>
      </c>
      <c r="I2" t="s">
        <v>616</v>
      </c>
      <c r="J2" t="s">
        <v>617</v>
      </c>
      <c r="K2" t="s">
        <v>618</v>
      </c>
      <c r="L2" t="s">
        <v>619</v>
      </c>
      <c r="M2" t="s">
        <v>620</v>
      </c>
      <c r="N2" t="s">
        <v>621</v>
      </c>
      <c r="O2" t="s">
        <v>622</v>
      </c>
      <c r="P2" t="s">
        <v>623</v>
      </c>
      <c r="Q2" t="s">
        <v>624</v>
      </c>
      <c r="R2" t="s">
        <v>603</v>
      </c>
    </row>
    <row r="3" spans="1:18" x14ac:dyDescent="0.3">
      <c r="A3" t="s">
        <v>601</v>
      </c>
      <c r="B3">
        <v>6</v>
      </c>
      <c r="C3">
        <v>38</v>
      </c>
      <c r="D3">
        <v>10</v>
      </c>
      <c r="E3">
        <v>33</v>
      </c>
      <c r="F3">
        <v>43</v>
      </c>
      <c r="G3">
        <v>7</v>
      </c>
      <c r="H3">
        <v>12</v>
      </c>
      <c r="I3">
        <v>38</v>
      </c>
      <c r="J3">
        <v>14</v>
      </c>
      <c r="K3">
        <v>11</v>
      </c>
      <c r="L3">
        <v>14</v>
      </c>
      <c r="M3">
        <v>41</v>
      </c>
      <c r="N3">
        <v>25</v>
      </c>
      <c r="O3">
        <v>5</v>
      </c>
      <c r="P3">
        <v>14</v>
      </c>
      <c r="Q3">
        <v>0</v>
      </c>
      <c r="R3">
        <v>311</v>
      </c>
    </row>
    <row r="4" spans="1:18" x14ac:dyDescent="0.3">
      <c r="A4" t="s">
        <v>599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48</v>
      </c>
      <c r="N4">
        <v>14</v>
      </c>
      <c r="O4">
        <v>14</v>
      </c>
      <c r="P4">
        <v>30</v>
      </c>
      <c r="Q4">
        <v>17</v>
      </c>
      <c r="R4">
        <v>123</v>
      </c>
    </row>
    <row r="5" spans="1:18" x14ac:dyDescent="0.3">
      <c r="A5" t="s">
        <v>600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17</v>
      </c>
      <c r="I5">
        <v>24</v>
      </c>
      <c r="J5">
        <v>6</v>
      </c>
      <c r="K5">
        <v>29</v>
      </c>
      <c r="L5">
        <v>19</v>
      </c>
      <c r="M5">
        <v>47</v>
      </c>
      <c r="N5">
        <v>33</v>
      </c>
      <c r="O5">
        <v>5</v>
      </c>
      <c r="P5">
        <v>23</v>
      </c>
      <c r="Q5">
        <v>11</v>
      </c>
      <c r="R5">
        <v>214</v>
      </c>
    </row>
    <row r="6" spans="1:18" x14ac:dyDescent="0.3">
      <c r="A6" t="s">
        <v>598</v>
      </c>
      <c r="B6">
        <v>0</v>
      </c>
      <c r="C6">
        <v>0</v>
      </c>
      <c r="D6">
        <v>0</v>
      </c>
      <c r="E6">
        <v>0</v>
      </c>
      <c r="F6">
        <v>16</v>
      </c>
      <c r="G6">
        <v>16</v>
      </c>
      <c r="H6">
        <v>0</v>
      </c>
      <c r="I6">
        <v>10</v>
      </c>
      <c r="J6">
        <v>11</v>
      </c>
      <c r="K6">
        <v>15</v>
      </c>
      <c r="L6">
        <v>31</v>
      </c>
      <c r="M6">
        <v>20</v>
      </c>
      <c r="N6">
        <v>23</v>
      </c>
      <c r="O6">
        <v>6</v>
      </c>
      <c r="P6">
        <v>8</v>
      </c>
      <c r="Q6">
        <v>2</v>
      </c>
      <c r="R6">
        <v>158</v>
      </c>
    </row>
    <row r="7" spans="1:18" x14ac:dyDescent="0.3">
      <c r="A7" t="s">
        <v>603</v>
      </c>
      <c r="B7">
        <v>6</v>
      </c>
      <c r="C7">
        <v>38</v>
      </c>
      <c r="D7">
        <v>10</v>
      </c>
      <c r="E7">
        <v>33</v>
      </c>
      <c r="F7">
        <v>59</v>
      </c>
      <c r="G7">
        <v>23</v>
      </c>
      <c r="H7">
        <v>29</v>
      </c>
      <c r="I7">
        <v>72</v>
      </c>
      <c r="J7">
        <v>31</v>
      </c>
      <c r="K7">
        <v>55</v>
      </c>
      <c r="L7">
        <v>64</v>
      </c>
      <c r="M7">
        <v>156</v>
      </c>
      <c r="N7">
        <v>95</v>
      </c>
      <c r="O7">
        <v>30</v>
      </c>
      <c r="P7">
        <v>75</v>
      </c>
      <c r="Q7">
        <v>30</v>
      </c>
      <c r="R7">
        <v>806</v>
      </c>
    </row>
    <row r="9" spans="1:18" x14ac:dyDescent="0.3">
      <c r="A9" t="s">
        <v>629</v>
      </c>
      <c r="B9" t="s">
        <v>609</v>
      </c>
      <c r="C9" t="s">
        <v>610</v>
      </c>
      <c r="D9" t="s">
        <v>611</v>
      </c>
      <c r="E9" t="s">
        <v>612</v>
      </c>
      <c r="F9" t="s">
        <v>613</v>
      </c>
      <c r="G9" t="s">
        <v>614</v>
      </c>
      <c r="H9" t="s">
        <v>615</v>
      </c>
      <c r="I9" t="s">
        <v>616</v>
      </c>
      <c r="J9" t="s">
        <v>617</v>
      </c>
      <c r="K9" t="s">
        <v>618</v>
      </c>
      <c r="L9" t="s">
        <v>619</v>
      </c>
      <c r="M9" t="s">
        <v>620</v>
      </c>
      <c r="N9" t="s">
        <v>621</v>
      </c>
      <c r="O9" t="s">
        <v>622</v>
      </c>
      <c r="P9" t="s">
        <v>623</v>
      </c>
      <c r="Q9" t="s">
        <v>624</v>
      </c>
      <c r="R9" t="s">
        <v>603</v>
      </c>
    </row>
    <row r="10" spans="1:18" x14ac:dyDescent="0.3">
      <c r="A10" t="s">
        <v>601</v>
      </c>
      <c r="B10">
        <v>189</v>
      </c>
      <c r="C10">
        <v>1201</v>
      </c>
      <c r="D10">
        <v>469</v>
      </c>
      <c r="E10">
        <v>1240</v>
      </c>
      <c r="F10">
        <v>1578</v>
      </c>
      <c r="G10">
        <v>529</v>
      </c>
      <c r="H10">
        <v>578</v>
      </c>
      <c r="I10">
        <v>1192</v>
      </c>
      <c r="J10">
        <v>441</v>
      </c>
      <c r="K10">
        <v>316</v>
      </c>
      <c r="L10">
        <v>528</v>
      </c>
      <c r="M10">
        <v>894</v>
      </c>
      <c r="N10">
        <v>389</v>
      </c>
      <c r="O10">
        <v>76</v>
      </c>
      <c r="P10">
        <v>458</v>
      </c>
      <c r="Q10">
        <v>0</v>
      </c>
      <c r="R10">
        <v>10078</v>
      </c>
    </row>
    <row r="11" spans="1:18" x14ac:dyDescent="0.3">
      <c r="A11" t="s">
        <v>599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1009</v>
      </c>
      <c r="N11">
        <v>184</v>
      </c>
      <c r="O11">
        <v>379</v>
      </c>
      <c r="P11">
        <v>796</v>
      </c>
      <c r="Q11">
        <v>305</v>
      </c>
      <c r="R11">
        <v>2673</v>
      </c>
    </row>
    <row r="12" spans="1:18" x14ac:dyDescent="0.3">
      <c r="A12" t="s">
        <v>600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445</v>
      </c>
      <c r="I12">
        <v>1109</v>
      </c>
      <c r="J12">
        <v>145</v>
      </c>
      <c r="K12">
        <v>779</v>
      </c>
      <c r="L12">
        <v>446</v>
      </c>
      <c r="M12">
        <v>1268</v>
      </c>
      <c r="N12">
        <v>550</v>
      </c>
      <c r="O12">
        <v>224</v>
      </c>
      <c r="P12">
        <v>517</v>
      </c>
      <c r="Q12">
        <v>306</v>
      </c>
      <c r="R12">
        <v>5789</v>
      </c>
    </row>
    <row r="13" spans="1:18" x14ac:dyDescent="0.3">
      <c r="A13" t="s">
        <v>598</v>
      </c>
      <c r="B13">
        <v>0</v>
      </c>
      <c r="C13">
        <v>0</v>
      </c>
      <c r="D13">
        <v>0</v>
      </c>
      <c r="E13">
        <v>0</v>
      </c>
      <c r="F13">
        <v>367</v>
      </c>
      <c r="G13">
        <v>673</v>
      </c>
      <c r="H13">
        <v>0</v>
      </c>
      <c r="I13">
        <v>366</v>
      </c>
      <c r="J13">
        <v>505</v>
      </c>
      <c r="K13">
        <v>737</v>
      </c>
      <c r="L13">
        <v>907</v>
      </c>
      <c r="M13">
        <v>428</v>
      </c>
      <c r="N13">
        <v>314</v>
      </c>
      <c r="O13">
        <v>224</v>
      </c>
      <c r="P13">
        <v>246</v>
      </c>
      <c r="Q13">
        <v>100</v>
      </c>
      <c r="R13">
        <v>4867</v>
      </c>
    </row>
    <row r="14" spans="1:18" x14ac:dyDescent="0.3">
      <c r="A14" t="s">
        <v>603</v>
      </c>
      <c r="B14">
        <v>189</v>
      </c>
      <c r="C14">
        <v>1201</v>
      </c>
      <c r="D14">
        <v>469</v>
      </c>
      <c r="E14">
        <v>1240</v>
      </c>
      <c r="F14">
        <v>1945</v>
      </c>
      <c r="G14">
        <v>1202</v>
      </c>
      <c r="H14">
        <v>1023</v>
      </c>
      <c r="I14">
        <v>2667</v>
      </c>
      <c r="J14">
        <v>1091</v>
      </c>
      <c r="K14">
        <v>1832</v>
      </c>
      <c r="L14">
        <v>1881</v>
      </c>
      <c r="M14">
        <v>3599</v>
      </c>
      <c r="N14">
        <v>1437</v>
      </c>
      <c r="O14">
        <v>903</v>
      </c>
      <c r="P14">
        <v>2017</v>
      </c>
      <c r="Q14">
        <v>711</v>
      </c>
      <c r="R14">
        <v>23407</v>
      </c>
    </row>
    <row r="16" spans="1:18" x14ac:dyDescent="0.3">
      <c r="A16" t="s">
        <v>630</v>
      </c>
      <c r="B16" t="s">
        <v>609</v>
      </c>
      <c r="C16" t="s">
        <v>610</v>
      </c>
      <c r="D16" t="s">
        <v>611</v>
      </c>
      <c r="E16" t="s">
        <v>612</v>
      </c>
      <c r="F16" t="s">
        <v>613</v>
      </c>
      <c r="G16" t="s">
        <v>614</v>
      </c>
      <c r="H16" t="s">
        <v>615</v>
      </c>
      <c r="I16" t="s">
        <v>616</v>
      </c>
      <c r="J16" t="s">
        <v>617</v>
      </c>
      <c r="K16" t="s">
        <v>618</v>
      </c>
      <c r="L16" t="s">
        <v>619</v>
      </c>
      <c r="M16" t="s">
        <v>620</v>
      </c>
      <c r="N16" t="s">
        <v>621</v>
      </c>
      <c r="O16" t="s">
        <v>622</v>
      </c>
      <c r="P16" t="s">
        <v>623</v>
      </c>
      <c r="Q16" t="s">
        <v>624</v>
      </c>
      <c r="R16" t="s">
        <v>603</v>
      </c>
    </row>
    <row r="17" spans="1:18" x14ac:dyDescent="0.3">
      <c r="A17" t="s">
        <v>601</v>
      </c>
      <c r="B17" s="12">
        <f>IFERROR(B10/B3,0)</f>
        <v>31.5</v>
      </c>
      <c r="C17" s="12">
        <f>IFERROR(C10/C3,0)</f>
        <v>31.605263157894736</v>
      </c>
      <c r="D17" s="12">
        <f t="shared" ref="D17:R17" si="0">IFERROR(D10/D3,0)</f>
        <v>46.9</v>
      </c>
      <c r="E17" s="12">
        <f t="shared" si="0"/>
        <v>37.575757575757578</v>
      </c>
      <c r="F17" s="12">
        <f t="shared" si="0"/>
        <v>36.697674418604649</v>
      </c>
      <c r="G17" s="12">
        <f t="shared" si="0"/>
        <v>75.571428571428569</v>
      </c>
      <c r="H17" s="12">
        <f t="shared" si="0"/>
        <v>48.166666666666664</v>
      </c>
      <c r="I17" s="12">
        <f t="shared" si="0"/>
        <v>31.368421052631579</v>
      </c>
      <c r="J17" s="12">
        <f t="shared" si="0"/>
        <v>31.5</v>
      </c>
      <c r="K17" s="12">
        <f t="shared" si="0"/>
        <v>28.727272727272727</v>
      </c>
      <c r="L17" s="12">
        <f t="shared" si="0"/>
        <v>37.714285714285715</v>
      </c>
      <c r="M17" s="12">
        <f t="shared" si="0"/>
        <v>21.804878048780488</v>
      </c>
      <c r="N17" s="12">
        <f t="shared" si="0"/>
        <v>15.56</v>
      </c>
      <c r="O17" s="12">
        <f t="shared" si="0"/>
        <v>15.2</v>
      </c>
      <c r="P17" s="12">
        <f t="shared" si="0"/>
        <v>32.714285714285715</v>
      </c>
      <c r="Q17" s="12">
        <f t="shared" si="0"/>
        <v>0</v>
      </c>
      <c r="R17" s="12">
        <f t="shared" si="0"/>
        <v>32.40514469453376</v>
      </c>
    </row>
    <row r="18" spans="1:18" x14ac:dyDescent="0.3">
      <c r="A18" t="s">
        <v>599</v>
      </c>
      <c r="B18" s="12">
        <f t="shared" ref="B18:Q21" si="1">IFERROR(B11/B4,0)</f>
        <v>0</v>
      </c>
      <c r="C18" s="12">
        <f t="shared" si="1"/>
        <v>0</v>
      </c>
      <c r="D18" s="12">
        <f t="shared" si="1"/>
        <v>0</v>
      </c>
      <c r="E18" s="12">
        <f t="shared" si="1"/>
        <v>0</v>
      </c>
      <c r="F18" s="12">
        <f t="shared" si="1"/>
        <v>0</v>
      </c>
      <c r="G18" s="12">
        <f t="shared" si="1"/>
        <v>0</v>
      </c>
      <c r="H18" s="12">
        <f t="shared" si="1"/>
        <v>0</v>
      </c>
      <c r="I18" s="12">
        <f t="shared" si="1"/>
        <v>0</v>
      </c>
      <c r="J18" s="12">
        <f t="shared" si="1"/>
        <v>0</v>
      </c>
      <c r="K18" s="12">
        <f t="shared" si="1"/>
        <v>0</v>
      </c>
      <c r="L18" s="12">
        <f t="shared" si="1"/>
        <v>0</v>
      </c>
      <c r="M18" s="12">
        <f t="shared" si="1"/>
        <v>21.020833333333332</v>
      </c>
      <c r="N18" s="12">
        <f t="shared" si="1"/>
        <v>13.142857142857142</v>
      </c>
      <c r="O18" s="12">
        <f t="shared" si="1"/>
        <v>27.071428571428573</v>
      </c>
      <c r="P18" s="12">
        <f t="shared" si="1"/>
        <v>26.533333333333335</v>
      </c>
      <c r="Q18" s="12">
        <f t="shared" si="1"/>
        <v>17.941176470588236</v>
      </c>
      <c r="R18" s="12">
        <f t="shared" ref="R18" si="2">IFERROR(R11/R4,0)</f>
        <v>21.73170731707317</v>
      </c>
    </row>
    <row r="19" spans="1:18" x14ac:dyDescent="0.3">
      <c r="A19" t="s">
        <v>600</v>
      </c>
      <c r="B19" s="12">
        <f t="shared" si="1"/>
        <v>0</v>
      </c>
      <c r="C19" s="12">
        <f t="shared" si="1"/>
        <v>0</v>
      </c>
      <c r="D19" s="12">
        <f t="shared" si="1"/>
        <v>0</v>
      </c>
      <c r="E19" s="12">
        <f t="shared" si="1"/>
        <v>0</v>
      </c>
      <c r="F19" s="12">
        <f t="shared" si="1"/>
        <v>0</v>
      </c>
      <c r="G19" s="12">
        <f t="shared" si="1"/>
        <v>0</v>
      </c>
      <c r="H19" s="12">
        <f t="shared" si="1"/>
        <v>26.176470588235293</v>
      </c>
      <c r="I19" s="12">
        <f t="shared" si="1"/>
        <v>46.208333333333336</v>
      </c>
      <c r="J19" s="12">
        <f t="shared" si="1"/>
        <v>24.166666666666668</v>
      </c>
      <c r="K19" s="12">
        <f t="shared" si="1"/>
        <v>26.862068965517242</v>
      </c>
      <c r="L19" s="12">
        <f t="shared" si="1"/>
        <v>23.473684210526315</v>
      </c>
      <c r="M19" s="12">
        <f t="shared" si="1"/>
        <v>26.978723404255319</v>
      </c>
      <c r="N19" s="12">
        <f t="shared" si="1"/>
        <v>16.666666666666668</v>
      </c>
      <c r="O19" s="12">
        <f t="shared" si="1"/>
        <v>44.8</v>
      </c>
      <c r="P19" s="12">
        <f t="shared" si="1"/>
        <v>22.478260869565219</v>
      </c>
      <c r="Q19" s="12">
        <f t="shared" si="1"/>
        <v>27.818181818181817</v>
      </c>
      <c r="R19" s="12">
        <f t="shared" ref="R19" si="3">IFERROR(R12/R5,0)</f>
        <v>27.05140186915888</v>
      </c>
    </row>
    <row r="20" spans="1:18" x14ac:dyDescent="0.3">
      <c r="A20" t="s">
        <v>598</v>
      </c>
      <c r="B20" s="12">
        <f t="shared" si="1"/>
        <v>0</v>
      </c>
      <c r="C20" s="12">
        <f t="shared" si="1"/>
        <v>0</v>
      </c>
      <c r="D20" s="12">
        <f t="shared" si="1"/>
        <v>0</v>
      </c>
      <c r="E20" s="12">
        <f t="shared" si="1"/>
        <v>0</v>
      </c>
      <c r="F20" s="12">
        <f t="shared" si="1"/>
        <v>22.9375</v>
      </c>
      <c r="G20" s="12">
        <f t="shared" si="1"/>
        <v>42.0625</v>
      </c>
      <c r="H20" s="12">
        <f t="shared" si="1"/>
        <v>0</v>
      </c>
      <c r="I20" s="12">
        <f t="shared" si="1"/>
        <v>36.6</v>
      </c>
      <c r="J20" s="12">
        <f t="shared" si="1"/>
        <v>45.909090909090907</v>
      </c>
      <c r="K20" s="12">
        <f t="shared" si="1"/>
        <v>49.133333333333333</v>
      </c>
      <c r="L20" s="12">
        <f t="shared" si="1"/>
        <v>29.258064516129032</v>
      </c>
      <c r="M20" s="12">
        <f t="shared" si="1"/>
        <v>21.4</v>
      </c>
      <c r="N20" s="12">
        <f t="shared" si="1"/>
        <v>13.652173913043478</v>
      </c>
      <c r="O20" s="12">
        <f t="shared" si="1"/>
        <v>37.333333333333336</v>
      </c>
      <c r="P20" s="12">
        <f t="shared" si="1"/>
        <v>30.75</v>
      </c>
      <c r="Q20" s="12">
        <f t="shared" si="1"/>
        <v>50</v>
      </c>
      <c r="R20" s="12">
        <f t="shared" ref="R20" si="4">IFERROR(R13/R6,0)</f>
        <v>30.803797468354432</v>
      </c>
    </row>
    <row r="21" spans="1:18" x14ac:dyDescent="0.3">
      <c r="A21" t="s">
        <v>603</v>
      </c>
      <c r="B21" s="12">
        <f t="shared" si="1"/>
        <v>31.5</v>
      </c>
      <c r="C21" s="12">
        <f t="shared" si="1"/>
        <v>31.605263157894736</v>
      </c>
      <c r="D21" s="12">
        <f t="shared" si="1"/>
        <v>46.9</v>
      </c>
      <c r="E21" s="12">
        <f t="shared" si="1"/>
        <v>37.575757575757578</v>
      </c>
      <c r="F21" s="12">
        <f t="shared" si="1"/>
        <v>32.966101694915253</v>
      </c>
      <c r="G21" s="12">
        <f t="shared" si="1"/>
        <v>52.260869565217391</v>
      </c>
      <c r="H21" s="12">
        <f t="shared" si="1"/>
        <v>35.275862068965516</v>
      </c>
      <c r="I21" s="12">
        <f t="shared" si="1"/>
        <v>37.041666666666664</v>
      </c>
      <c r="J21" s="12">
        <f t="shared" si="1"/>
        <v>35.193548387096776</v>
      </c>
      <c r="K21" s="12">
        <f t="shared" si="1"/>
        <v>33.309090909090912</v>
      </c>
      <c r="L21" s="12">
        <f t="shared" si="1"/>
        <v>29.390625</v>
      </c>
      <c r="M21" s="12">
        <f t="shared" si="1"/>
        <v>23.070512820512821</v>
      </c>
      <c r="N21" s="12">
        <f t="shared" si="1"/>
        <v>15.126315789473685</v>
      </c>
      <c r="O21" s="12">
        <f t="shared" si="1"/>
        <v>30.1</v>
      </c>
      <c r="P21" s="12">
        <f t="shared" si="1"/>
        <v>26.893333333333334</v>
      </c>
      <c r="Q21" s="12">
        <f t="shared" si="1"/>
        <v>23.7</v>
      </c>
      <c r="R21" s="12">
        <f t="shared" ref="R21" si="5">IFERROR(R14/R7,0)</f>
        <v>29.040942928039701</v>
      </c>
    </row>
    <row r="23" spans="1:18" x14ac:dyDescent="0.3">
      <c r="A23" t="s">
        <v>631</v>
      </c>
      <c r="B23" t="s">
        <v>609</v>
      </c>
      <c r="C23" t="s">
        <v>610</v>
      </c>
      <c r="D23" t="s">
        <v>611</v>
      </c>
      <c r="E23" t="s">
        <v>612</v>
      </c>
      <c r="F23" t="s">
        <v>613</v>
      </c>
      <c r="G23" t="s">
        <v>614</v>
      </c>
      <c r="H23" t="s">
        <v>615</v>
      </c>
      <c r="I23" t="s">
        <v>616</v>
      </c>
      <c r="J23" t="s">
        <v>617</v>
      </c>
      <c r="K23" t="s">
        <v>618</v>
      </c>
      <c r="L23" t="s">
        <v>619</v>
      </c>
      <c r="M23" t="s">
        <v>620</v>
      </c>
      <c r="N23" t="s">
        <v>621</v>
      </c>
      <c r="O23" t="s">
        <v>622</v>
      </c>
      <c r="P23" t="s">
        <v>623</v>
      </c>
      <c r="Q23" t="s">
        <v>624</v>
      </c>
      <c r="R23" t="s">
        <v>603</v>
      </c>
    </row>
    <row r="24" spans="1:18" x14ac:dyDescent="0.3">
      <c r="A24" t="s">
        <v>601</v>
      </c>
      <c r="B24" s="12">
        <f>IFERROR(B31/B3,0)</f>
        <v>52.166666666666664</v>
      </c>
      <c r="C24" s="12">
        <f t="shared" ref="C24:R24" si="6">IFERROR(C31/C3,0)</f>
        <v>61.973684210526315</v>
      </c>
      <c r="D24" s="12">
        <f t="shared" si="6"/>
        <v>76.400000000000006</v>
      </c>
      <c r="E24" s="12">
        <f t="shared" si="6"/>
        <v>58.848484848484851</v>
      </c>
      <c r="F24" s="12">
        <f t="shared" si="6"/>
        <v>68.069767441860463</v>
      </c>
      <c r="G24" s="12">
        <f t="shared" si="6"/>
        <v>138</v>
      </c>
      <c r="H24" s="12">
        <f t="shared" si="6"/>
        <v>93.5</v>
      </c>
      <c r="I24" s="12">
        <f t="shared" si="6"/>
        <v>54.631578947368418</v>
      </c>
      <c r="J24" s="12">
        <f t="shared" si="6"/>
        <v>68.142857142857139</v>
      </c>
      <c r="K24" s="12">
        <f t="shared" si="6"/>
        <v>62.727272727272727</v>
      </c>
      <c r="L24" s="12">
        <f t="shared" si="6"/>
        <v>76.928571428571431</v>
      </c>
      <c r="M24" s="12">
        <f t="shared" si="6"/>
        <v>49.024390243902438</v>
      </c>
      <c r="N24" s="12">
        <f t="shared" si="6"/>
        <v>32.56</v>
      </c>
      <c r="O24" s="12">
        <f t="shared" si="6"/>
        <v>28</v>
      </c>
      <c r="P24" s="12">
        <f t="shared" si="6"/>
        <v>72.142857142857139</v>
      </c>
      <c r="Q24" s="12">
        <f t="shared" si="6"/>
        <v>0</v>
      </c>
      <c r="R24" s="12">
        <f t="shared" si="6"/>
        <v>61.60771704180064</v>
      </c>
    </row>
    <row r="25" spans="1:18" x14ac:dyDescent="0.3">
      <c r="A25" t="s">
        <v>599</v>
      </c>
      <c r="B25" s="12">
        <f t="shared" ref="B25:R25" si="7">IFERROR(B32/B4,0)</f>
        <v>0</v>
      </c>
      <c r="C25" s="12">
        <f t="shared" si="7"/>
        <v>0</v>
      </c>
      <c r="D25" s="12">
        <f t="shared" si="7"/>
        <v>0</v>
      </c>
      <c r="E25" s="12">
        <f t="shared" si="7"/>
        <v>0</v>
      </c>
      <c r="F25" s="12">
        <f t="shared" si="7"/>
        <v>0</v>
      </c>
      <c r="G25" s="12">
        <f t="shared" si="7"/>
        <v>0</v>
      </c>
      <c r="H25" s="12">
        <f t="shared" si="7"/>
        <v>0</v>
      </c>
      <c r="I25" s="12">
        <f t="shared" si="7"/>
        <v>0</v>
      </c>
      <c r="J25" s="12">
        <f t="shared" si="7"/>
        <v>0</v>
      </c>
      <c r="K25" s="12">
        <f t="shared" si="7"/>
        <v>0</v>
      </c>
      <c r="L25" s="12">
        <f t="shared" si="7"/>
        <v>0</v>
      </c>
      <c r="M25" s="12">
        <f t="shared" si="7"/>
        <v>47.458333333333336</v>
      </c>
      <c r="N25" s="12">
        <f t="shared" si="7"/>
        <v>30.928571428571427</v>
      </c>
      <c r="O25" s="12">
        <f t="shared" si="7"/>
        <v>56.857142857142854</v>
      </c>
      <c r="P25" s="12">
        <f t="shared" si="7"/>
        <v>61.733333333333334</v>
      </c>
      <c r="Q25" s="12">
        <f t="shared" si="7"/>
        <v>40.764705882352942</v>
      </c>
      <c r="R25" s="12">
        <f t="shared" si="7"/>
        <v>49.203252032520325</v>
      </c>
    </row>
    <row r="26" spans="1:18" x14ac:dyDescent="0.3">
      <c r="A26" t="s">
        <v>600</v>
      </c>
      <c r="B26" s="12">
        <f t="shared" ref="B26:R26" si="8">IFERROR(B33/B5,0)</f>
        <v>0</v>
      </c>
      <c r="C26" s="12">
        <f t="shared" si="8"/>
        <v>0</v>
      </c>
      <c r="D26" s="12">
        <f t="shared" si="8"/>
        <v>0</v>
      </c>
      <c r="E26" s="12">
        <f t="shared" si="8"/>
        <v>0</v>
      </c>
      <c r="F26" s="12">
        <f t="shared" si="8"/>
        <v>0</v>
      </c>
      <c r="G26" s="12">
        <f t="shared" si="8"/>
        <v>0</v>
      </c>
      <c r="H26" s="12">
        <f t="shared" si="8"/>
        <v>43.823529411764703</v>
      </c>
      <c r="I26" s="12">
        <f t="shared" si="8"/>
        <v>71.958333333333329</v>
      </c>
      <c r="J26" s="12">
        <f t="shared" si="8"/>
        <v>34.5</v>
      </c>
      <c r="K26" s="12">
        <f t="shared" si="8"/>
        <v>56.103448275862071</v>
      </c>
      <c r="L26" s="12">
        <f t="shared" si="8"/>
        <v>43.526315789473685</v>
      </c>
      <c r="M26" s="12">
        <f t="shared" si="8"/>
        <v>49</v>
      </c>
      <c r="N26" s="12">
        <f t="shared" si="8"/>
        <v>35.333333333333336</v>
      </c>
      <c r="O26" s="12">
        <f t="shared" si="8"/>
        <v>79.400000000000006</v>
      </c>
      <c r="P26" s="12">
        <f t="shared" si="8"/>
        <v>43.478260869565219</v>
      </c>
      <c r="Q26" s="12">
        <f t="shared" si="8"/>
        <v>55.090909090909093</v>
      </c>
      <c r="R26" s="12">
        <f t="shared" si="8"/>
        <v>49.556074766355138</v>
      </c>
    </row>
    <row r="27" spans="1:18" x14ac:dyDescent="0.3">
      <c r="A27" t="s">
        <v>598</v>
      </c>
      <c r="B27" s="12">
        <f t="shared" ref="B27:R27" si="9">IFERROR(B34/B6,0)</f>
        <v>0</v>
      </c>
      <c r="C27" s="12">
        <f t="shared" si="9"/>
        <v>0</v>
      </c>
      <c r="D27" s="12">
        <f t="shared" si="9"/>
        <v>0</v>
      </c>
      <c r="E27" s="12">
        <f t="shared" si="9"/>
        <v>0</v>
      </c>
      <c r="F27" s="12">
        <f t="shared" si="9"/>
        <v>36.1875</v>
      </c>
      <c r="G27" s="12">
        <f t="shared" si="9"/>
        <v>56.625</v>
      </c>
      <c r="H27" s="12">
        <f t="shared" si="9"/>
        <v>0</v>
      </c>
      <c r="I27" s="12">
        <f t="shared" si="9"/>
        <v>53.1</v>
      </c>
      <c r="J27" s="12">
        <f t="shared" si="9"/>
        <v>73.63636363636364</v>
      </c>
      <c r="K27" s="12">
        <f t="shared" si="9"/>
        <v>95.533333333333331</v>
      </c>
      <c r="L27" s="12">
        <f t="shared" si="9"/>
        <v>52.87096774193548</v>
      </c>
      <c r="M27" s="12">
        <f t="shared" si="9"/>
        <v>38.049999999999997</v>
      </c>
      <c r="N27" s="12">
        <f t="shared" si="9"/>
        <v>23.130434782608695</v>
      </c>
      <c r="O27" s="12">
        <f t="shared" si="9"/>
        <v>71.666666666666671</v>
      </c>
      <c r="P27" s="12">
        <f t="shared" si="9"/>
        <v>58</v>
      </c>
      <c r="Q27" s="12">
        <f t="shared" si="9"/>
        <v>75</v>
      </c>
      <c r="R27" s="12">
        <f t="shared" si="9"/>
        <v>52.120253164556964</v>
      </c>
    </row>
    <row r="28" spans="1:18" x14ac:dyDescent="0.3">
      <c r="A28" t="s">
        <v>603</v>
      </c>
      <c r="B28" s="12">
        <f t="shared" ref="B28:R28" si="10">IFERROR(B35/B7,0)</f>
        <v>52.166666666666664</v>
      </c>
      <c r="C28" s="12">
        <f t="shared" si="10"/>
        <v>61.973684210526315</v>
      </c>
      <c r="D28" s="12">
        <f t="shared" si="10"/>
        <v>76.400000000000006</v>
      </c>
      <c r="E28" s="12">
        <f t="shared" si="10"/>
        <v>58.848484848484851</v>
      </c>
      <c r="F28" s="12">
        <f t="shared" si="10"/>
        <v>59.423728813559322</v>
      </c>
      <c r="G28" s="12">
        <f t="shared" si="10"/>
        <v>81.391304347826093</v>
      </c>
      <c r="H28" s="12">
        <f t="shared" si="10"/>
        <v>64.379310344827587</v>
      </c>
      <c r="I28" s="12">
        <f t="shared" si="10"/>
        <v>60.194444444444443</v>
      </c>
      <c r="J28" s="12">
        <f t="shared" si="10"/>
        <v>63.58064516129032</v>
      </c>
      <c r="K28" s="12">
        <f t="shared" si="10"/>
        <v>68.181818181818187</v>
      </c>
      <c r="L28" s="12">
        <f t="shared" si="10"/>
        <v>55.359375</v>
      </c>
      <c r="M28" s="12">
        <f t="shared" si="10"/>
        <v>47.128205128205131</v>
      </c>
      <c r="N28" s="12">
        <f t="shared" si="10"/>
        <v>31</v>
      </c>
      <c r="O28" s="12">
        <f t="shared" si="10"/>
        <v>58.766666666666666</v>
      </c>
      <c r="P28" s="12">
        <f t="shared" si="10"/>
        <v>57.68</v>
      </c>
      <c r="Q28" s="12">
        <f t="shared" si="10"/>
        <v>48.3</v>
      </c>
      <c r="R28" s="12">
        <f t="shared" si="10"/>
        <v>54.655086848635236</v>
      </c>
    </row>
    <row r="30" spans="1:18" x14ac:dyDescent="0.3">
      <c r="A30" t="s">
        <v>632</v>
      </c>
      <c r="B30" t="s">
        <v>609</v>
      </c>
      <c r="C30" t="s">
        <v>610</v>
      </c>
      <c r="D30" t="s">
        <v>611</v>
      </c>
      <c r="E30" t="s">
        <v>612</v>
      </c>
      <c r="F30" t="s">
        <v>613</v>
      </c>
      <c r="G30" t="s">
        <v>614</v>
      </c>
      <c r="H30" t="s">
        <v>615</v>
      </c>
      <c r="I30" t="s">
        <v>616</v>
      </c>
      <c r="J30" t="s">
        <v>617</v>
      </c>
      <c r="K30" t="s">
        <v>618</v>
      </c>
      <c r="L30" t="s">
        <v>619</v>
      </c>
      <c r="M30" t="s">
        <v>620</v>
      </c>
      <c r="N30" t="s">
        <v>621</v>
      </c>
      <c r="O30" t="s">
        <v>622</v>
      </c>
      <c r="P30" t="s">
        <v>623</v>
      </c>
      <c r="Q30" t="s">
        <v>624</v>
      </c>
      <c r="R30" t="s">
        <v>603</v>
      </c>
    </row>
    <row r="31" spans="1:18" x14ac:dyDescent="0.3">
      <c r="A31" t="s">
        <v>601</v>
      </c>
      <c r="B31">
        <v>313</v>
      </c>
      <c r="C31">
        <v>2355</v>
      </c>
      <c r="D31">
        <v>764</v>
      </c>
      <c r="E31">
        <v>1942</v>
      </c>
      <c r="F31">
        <v>2927</v>
      </c>
      <c r="G31">
        <v>966</v>
      </c>
      <c r="H31">
        <v>1122</v>
      </c>
      <c r="I31">
        <v>2076</v>
      </c>
      <c r="J31">
        <v>954</v>
      </c>
      <c r="K31">
        <v>690</v>
      </c>
      <c r="L31">
        <v>1077</v>
      </c>
      <c r="M31">
        <v>2010</v>
      </c>
      <c r="N31">
        <v>814</v>
      </c>
      <c r="O31">
        <v>140</v>
      </c>
      <c r="P31">
        <v>1010</v>
      </c>
      <c r="Q31">
        <v>0</v>
      </c>
      <c r="R31">
        <v>19160</v>
      </c>
    </row>
    <row r="32" spans="1:18" x14ac:dyDescent="0.3">
      <c r="A32" t="s">
        <v>599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2278</v>
      </c>
      <c r="N32">
        <v>433</v>
      </c>
      <c r="O32">
        <v>796</v>
      </c>
      <c r="P32">
        <v>1852</v>
      </c>
      <c r="Q32">
        <v>693</v>
      </c>
      <c r="R32">
        <v>6052</v>
      </c>
    </row>
    <row r="33" spans="1:18" x14ac:dyDescent="0.3">
      <c r="A33" t="s">
        <v>600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745</v>
      </c>
      <c r="I33">
        <v>1727</v>
      </c>
      <c r="J33">
        <v>207</v>
      </c>
      <c r="K33">
        <v>1627</v>
      </c>
      <c r="L33">
        <v>827</v>
      </c>
      <c r="M33">
        <v>2303</v>
      </c>
      <c r="N33">
        <v>1166</v>
      </c>
      <c r="O33">
        <v>397</v>
      </c>
      <c r="P33">
        <v>1000</v>
      </c>
      <c r="Q33">
        <v>606</v>
      </c>
      <c r="R33">
        <v>10605</v>
      </c>
    </row>
    <row r="34" spans="1:18" x14ac:dyDescent="0.3">
      <c r="A34" t="s">
        <v>598</v>
      </c>
      <c r="B34">
        <v>0</v>
      </c>
      <c r="C34">
        <v>0</v>
      </c>
      <c r="D34">
        <v>0</v>
      </c>
      <c r="E34">
        <v>0</v>
      </c>
      <c r="F34">
        <v>579</v>
      </c>
      <c r="G34">
        <v>906</v>
      </c>
      <c r="H34">
        <v>0</v>
      </c>
      <c r="I34">
        <v>531</v>
      </c>
      <c r="J34">
        <v>810</v>
      </c>
      <c r="K34">
        <v>1433</v>
      </c>
      <c r="L34">
        <v>1639</v>
      </c>
      <c r="M34">
        <v>761</v>
      </c>
      <c r="N34">
        <v>532</v>
      </c>
      <c r="O34">
        <v>430</v>
      </c>
      <c r="P34">
        <v>464</v>
      </c>
      <c r="Q34">
        <v>150</v>
      </c>
      <c r="R34">
        <v>8235</v>
      </c>
    </row>
    <row r="35" spans="1:18" x14ac:dyDescent="0.3">
      <c r="A35" t="s">
        <v>603</v>
      </c>
      <c r="B35">
        <v>313</v>
      </c>
      <c r="C35">
        <v>2355</v>
      </c>
      <c r="D35">
        <v>764</v>
      </c>
      <c r="E35">
        <v>1942</v>
      </c>
      <c r="F35">
        <v>3506</v>
      </c>
      <c r="G35">
        <v>1872</v>
      </c>
      <c r="H35">
        <v>1867</v>
      </c>
      <c r="I35">
        <v>4334</v>
      </c>
      <c r="J35">
        <v>1971</v>
      </c>
      <c r="K35">
        <v>3750</v>
      </c>
      <c r="L35">
        <v>3543</v>
      </c>
      <c r="M35">
        <v>7352</v>
      </c>
      <c r="N35">
        <v>2945</v>
      </c>
      <c r="O35">
        <v>1763</v>
      </c>
      <c r="P35">
        <v>4326</v>
      </c>
      <c r="Q35">
        <v>1449</v>
      </c>
      <c r="R35">
        <v>44052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B53D-430B-4E2E-84E4-5098C84597A0}">
  <dimension ref="A1:F14"/>
  <sheetViews>
    <sheetView workbookViewId="0">
      <selection activeCell="E14" sqref="E14"/>
    </sheetView>
  </sheetViews>
  <sheetFormatPr defaultRowHeight="14.4" x14ac:dyDescent="0.3"/>
  <cols>
    <col min="1" max="1" width="17.5546875" customWidth="1"/>
    <col min="3" max="3" width="10.33203125" bestFit="1" customWidth="1"/>
  </cols>
  <sheetData>
    <row r="1" spans="1:6" x14ac:dyDescent="0.3">
      <c r="B1" t="s">
        <v>636</v>
      </c>
      <c r="C1" t="s">
        <v>635</v>
      </c>
    </row>
    <row r="2" spans="1:6" x14ac:dyDescent="0.3">
      <c r="B2">
        <v>0</v>
      </c>
      <c r="C2" s="12">
        <f>(B2-$F$3)/($F$4-$F$3)</f>
        <v>0</v>
      </c>
    </row>
    <row r="3" spans="1:6" x14ac:dyDescent="0.3">
      <c r="B3">
        <v>0.1</v>
      </c>
      <c r="C3" s="12">
        <f t="shared" ref="C3:C8" si="0">(B3-$F$3)/($F$4-$F$3)</f>
        <v>0.16666666666666669</v>
      </c>
      <c r="E3" t="s">
        <v>637</v>
      </c>
      <c r="F3">
        <f>MIN(B2:B8)</f>
        <v>0</v>
      </c>
    </row>
    <row r="4" spans="1:6" x14ac:dyDescent="0.3">
      <c r="B4">
        <v>0.2</v>
      </c>
      <c r="C4" s="12">
        <f t="shared" si="0"/>
        <v>0.33333333333333337</v>
      </c>
      <c r="E4" t="s">
        <v>638</v>
      </c>
      <c r="F4">
        <f>MAX(B2:B8)</f>
        <v>0.6</v>
      </c>
    </row>
    <row r="5" spans="1:6" x14ac:dyDescent="0.3">
      <c r="B5">
        <v>0.3</v>
      </c>
      <c r="C5" s="12">
        <f t="shared" si="0"/>
        <v>0.5</v>
      </c>
    </row>
    <row r="6" spans="1:6" x14ac:dyDescent="0.3">
      <c r="B6">
        <v>0.4</v>
      </c>
      <c r="C6" s="12">
        <f t="shared" si="0"/>
        <v>0.66666666666666674</v>
      </c>
    </row>
    <row r="7" spans="1:6" x14ac:dyDescent="0.3">
      <c r="B7">
        <v>0.5</v>
      </c>
      <c r="C7" s="12">
        <f t="shared" si="0"/>
        <v>0.83333333333333337</v>
      </c>
    </row>
    <row r="8" spans="1:6" x14ac:dyDescent="0.3">
      <c r="B8">
        <v>0.6</v>
      </c>
      <c r="C8" s="12">
        <f t="shared" si="0"/>
        <v>1</v>
      </c>
    </row>
    <row r="13" spans="1:6" x14ac:dyDescent="0.3">
      <c r="A13" t="s">
        <v>634</v>
      </c>
    </row>
    <row r="14" spans="1:6" ht="28.8" x14ac:dyDescent="0.3">
      <c r="A14" s="13" t="s">
        <v>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8814-D998-4609-91E1-F1171D8C1296}">
  <dimension ref="A1:N26"/>
  <sheetViews>
    <sheetView showGridLines="0" tabSelected="1" zoomScaleNormal="100" workbookViewId="0">
      <selection activeCell="F14" sqref="F14"/>
    </sheetView>
  </sheetViews>
  <sheetFormatPr defaultRowHeight="14.4" x14ac:dyDescent="0.3"/>
  <cols>
    <col min="1" max="1" width="16.33203125" bestFit="1" customWidth="1"/>
    <col min="2" max="6" width="10.77734375" customWidth="1"/>
    <col min="7" max="7" width="16.33203125" bestFit="1" customWidth="1"/>
    <col min="8" max="11" width="10.77734375" customWidth="1"/>
    <col min="13" max="13" width="21.33203125" bestFit="1" customWidth="1"/>
  </cols>
  <sheetData>
    <row r="1" spans="1:14" s="18" customFormat="1" x14ac:dyDescent="0.3">
      <c r="A1" s="16" t="s">
        <v>604</v>
      </c>
      <c r="B1" s="16" t="s">
        <v>651</v>
      </c>
      <c r="C1" s="16"/>
      <c r="D1" s="16"/>
      <c r="E1" s="16"/>
      <c r="G1" s="16" t="s">
        <v>604</v>
      </c>
      <c r="H1" s="16" t="s">
        <v>650</v>
      </c>
      <c r="I1" s="16"/>
      <c r="J1" s="16"/>
      <c r="K1" s="16"/>
    </row>
    <row r="2" spans="1:14" s="18" customFormat="1" x14ac:dyDescent="0.3">
      <c r="A2" s="17" t="s">
        <v>605</v>
      </c>
      <c r="B2" s="17" t="s">
        <v>640</v>
      </c>
      <c r="C2" s="17"/>
      <c r="D2" s="17"/>
      <c r="E2" s="17"/>
      <c r="G2" s="17" t="s">
        <v>605</v>
      </c>
      <c r="H2" s="17" t="s">
        <v>640</v>
      </c>
      <c r="I2" s="17"/>
      <c r="J2" s="17"/>
      <c r="K2" s="17"/>
    </row>
    <row r="3" spans="1:14" s="18" customFormat="1" x14ac:dyDescent="0.3">
      <c r="A3" s="16" t="s">
        <v>643</v>
      </c>
      <c r="B3" s="16" t="s">
        <v>628</v>
      </c>
      <c r="C3" s="16" t="s">
        <v>647</v>
      </c>
      <c r="D3" s="16" t="s">
        <v>648</v>
      </c>
      <c r="E3" s="16" t="s">
        <v>649</v>
      </c>
      <c r="G3" s="16" t="s">
        <v>643</v>
      </c>
      <c r="H3" s="16" t="s">
        <v>628</v>
      </c>
      <c r="I3" s="16" t="s">
        <v>647</v>
      </c>
      <c r="J3" s="16" t="s">
        <v>648</v>
      </c>
      <c r="K3" s="16" t="s">
        <v>649</v>
      </c>
      <c r="M3" s="10" t="s">
        <v>652</v>
      </c>
      <c r="N3" s="21">
        <f>D8-J8</f>
        <v>10.272608695652178</v>
      </c>
    </row>
    <row r="4" spans="1:14" s="18" customFormat="1" x14ac:dyDescent="0.3">
      <c r="A4" s="14" t="s">
        <v>601</v>
      </c>
      <c r="B4" s="14">
        <v>187</v>
      </c>
      <c r="C4" s="14">
        <v>6976</v>
      </c>
      <c r="D4" s="15">
        <v>37.304812834224599</v>
      </c>
      <c r="E4" s="15">
        <v>66.657754010695186</v>
      </c>
      <c r="G4" s="14" t="s">
        <v>601</v>
      </c>
      <c r="H4" s="14">
        <v>124</v>
      </c>
      <c r="I4" s="14">
        <v>3102</v>
      </c>
      <c r="J4" s="15">
        <v>25.016129032258064</v>
      </c>
      <c r="K4" s="15">
        <v>53.991935483870968</v>
      </c>
      <c r="M4" s="10" t="s">
        <v>653</v>
      </c>
      <c r="N4" s="21">
        <f>E8-K8</f>
        <v>10.648300395256918</v>
      </c>
    </row>
    <row r="5" spans="1:14" s="18" customFormat="1" x14ac:dyDescent="0.3">
      <c r="A5" s="14" t="s">
        <v>599</v>
      </c>
      <c r="B5" s="14">
        <v>17</v>
      </c>
      <c r="C5" s="14">
        <v>305</v>
      </c>
      <c r="D5" s="15">
        <v>17.941176470588236</v>
      </c>
      <c r="E5" s="15">
        <v>40.764705882352942</v>
      </c>
      <c r="G5" s="14" t="s">
        <v>599</v>
      </c>
      <c r="H5" s="14">
        <v>106</v>
      </c>
      <c r="I5" s="14">
        <v>2368</v>
      </c>
      <c r="J5" s="15">
        <v>22.339622641509433</v>
      </c>
      <c r="K5" s="15">
        <v>50.556603773584904</v>
      </c>
    </row>
    <row r="6" spans="1:14" s="18" customFormat="1" x14ac:dyDescent="0.3">
      <c r="A6" s="14" t="s">
        <v>600</v>
      </c>
      <c r="B6" s="14">
        <v>52</v>
      </c>
      <c r="C6" s="14">
        <v>1860</v>
      </c>
      <c r="D6" s="15">
        <v>35.769230769230766</v>
      </c>
      <c r="E6" s="15">
        <v>59.192307692307693</v>
      </c>
      <c r="G6" s="14" t="s">
        <v>600</v>
      </c>
      <c r="H6" s="14">
        <v>162</v>
      </c>
      <c r="I6" s="14">
        <v>3929</v>
      </c>
      <c r="J6" s="15">
        <v>24.253086419753085</v>
      </c>
      <c r="K6" s="15">
        <v>46.462962962962962</v>
      </c>
      <c r="M6" s="10" t="s">
        <v>656</v>
      </c>
      <c r="N6" s="21">
        <f>D17-J17</f>
        <v>2.753064705255305</v>
      </c>
    </row>
    <row r="7" spans="1:14" s="18" customFormat="1" x14ac:dyDescent="0.3">
      <c r="A7" s="14" t="s">
        <v>598</v>
      </c>
      <c r="B7" s="14">
        <v>44</v>
      </c>
      <c r="C7" s="14">
        <v>1506</v>
      </c>
      <c r="D7" s="15">
        <v>34.227272727272727</v>
      </c>
      <c r="E7" s="15">
        <v>49.227272727272727</v>
      </c>
      <c r="G7" s="14" t="s">
        <v>598</v>
      </c>
      <c r="H7" s="14">
        <v>114</v>
      </c>
      <c r="I7" s="14">
        <v>3361</v>
      </c>
      <c r="J7" s="15">
        <v>29.482456140350877</v>
      </c>
      <c r="K7" s="15">
        <v>53.236842105263158</v>
      </c>
      <c r="M7" s="10" t="s">
        <v>657</v>
      </c>
      <c r="N7" s="21">
        <f>E17-K17</f>
        <v>0.94888604626372341</v>
      </c>
    </row>
    <row r="8" spans="1:14" s="18" customFormat="1" x14ac:dyDescent="0.3">
      <c r="A8" s="14" t="s">
        <v>603</v>
      </c>
      <c r="B8" s="14">
        <v>300</v>
      </c>
      <c r="C8" s="14">
        <v>10647</v>
      </c>
      <c r="D8" s="19">
        <v>35.49</v>
      </c>
      <c r="E8" s="19">
        <v>61.34</v>
      </c>
      <c r="G8" s="14" t="s">
        <v>603</v>
      </c>
      <c r="H8" s="14">
        <v>506</v>
      </c>
      <c r="I8" s="14">
        <v>12760</v>
      </c>
      <c r="J8" s="20">
        <v>25.217391304347824</v>
      </c>
      <c r="K8" s="20">
        <v>50.691699604743086</v>
      </c>
    </row>
    <row r="9" spans="1:14" s="18" customFormat="1" x14ac:dyDescent="0.3">
      <c r="A9"/>
      <c r="B9"/>
      <c r="C9"/>
      <c r="D9"/>
      <c r="E9"/>
      <c r="G9"/>
      <c r="H9"/>
      <c r="I9"/>
      <c r="J9"/>
      <c r="K9"/>
      <c r="M9" s="10" t="s">
        <v>654</v>
      </c>
      <c r="N9" s="21">
        <f>D26-J26</f>
        <v>14.382007332435059</v>
      </c>
    </row>
    <row r="10" spans="1:14" s="18" customFormat="1" x14ac:dyDescent="0.3">
      <c r="A10" s="16" t="s">
        <v>604</v>
      </c>
      <c r="B10" s="16" t="s">
        <v>651</v>
      </c>
      <c r="C10" s="16"/>
      <c r="D10" s="16"/>
      <c r="E10" s="16"/>
      <c r="G10" s="16" t="s">
        <v>604</v>
      </c>
      <c r="H10" s="16" t="s">
        <v>650</v>
      </c>
      <c r="I10" s="16"/>
      <c r="J10" s="16"/>
      <c r="K10" s="16"/>
      <c r="M10" s="10" t="s">
        <v>655</v>
      </c>
      <c r="N10" s="21">
        <f>E26-K26</f>
        <v>15.937752639989981</v>
      </c>
    </row>
    <row r="11" spans="1:14" s="18" customFormat="1" x14ac:dyDescent="0.3">
      <c r="A11" s="17" t="s">
        <v>605</v>
      </c>
      <c r="B11" s="17" t="s">
        <v>607</v>
      </c>
      <c r="C11" s="17"/>
      <c r="D11" s="17"/>
      <c r="E11" s="17"/>
      <c r="G11" s="17" t="s">
        <v>605</v>
      </c>
      <c r="H11" s="17" t="s">
        <v>607</v>
      </c>
      <c r="I11" s="17"/>
      <c r="J11" s="17"/>
      <c r="K11" s="17"/>
    </row>
    <row r="12" spans="1:14" s="18" customFormat="1" x14ac:dyDescent="0.3">
      <c r="A12" s="16" t="s">
        <v>643</v>
      </c>
      <c r="B12" s="16" t="s">
        <v>628</v>
      </c>
      <c r="C12" s="16" t="s">
        <v>647</v>
      </c>
      <c r="D12" s="16" t="s">
        <v>648</v>
      </c>
      <c r="E12" s="16" t="s">
        <v>649</v>
      </c>
      <c r="G12" s="16" t="s">
        <v>643</v>
      </c>
      <c r="H12" s="16" t="s">
        <v>628</v>
      </c>
      <c r="I12" s="16" t="s">
        <v>647</v>
      </c>
      <c r="J12" s="16" t="s">
        <v>648</v>
      </c>
      <c r="K12" s="16" t="s">
        <v>649</v>
      </c>
    </row>
    <row r="13" spans="1:14" s="18" customFormat="1" x14ac:dyDescent="0.3">
      <c r="A13" s="14" t="s">
        <v>601</v>
      </c>
      <c r="B13" s="14">
        <v>62</v>
      </c>
      <c r="C13" s="14">
        <v>2075</v>
      </c>
      <c r="D13" s="15">
        <v>33.467741935483872</v>
      </c>
      <c r="E13" s="15">
        <v>66.403225806451616</v>
      </c>
      <c r="G13" s="14" t="s">
        <v>601</v>
      </c>
      <c r="H13" s="14">
        <v>42</v>
      </c>
      <c r="I13" s="14">
        <v>1216</v>
      </c>
      <c r="J13" s="15">
        <v>28.952380952380953</v>
      </c>
      <c r="K13" s="15">
        <v>64.5</v>
      </c>
    </row>
    <row r="14" spans="1:14" s="18" customFormat="1" x14ac:dyDescent="0.3">
      <c r="A14" s="14" t="s">
        <v>599</v>
      </c>
      <c r="B14" s="14">
        <v>10</v>
      </c>
      <c r="C14" s="14">
        <v>90</v>
      </c>
      <c r="D14" s="15">
        <v>9</v>
      </c>
      <c r="E14" s="15">
        <v>22.2</v>
      </c>
      <c r="G14" s="14" t="s">
        <v>599</v>
      </c>
      <c r="H14" s="14">
        <v>4</v>
      </c>
      <c r="I14" s="14">
        <v>129</v>
      </c>
      <c r="J14" s="15">
        <v>32.25</v>
      </c>
      <c r="K14" s="15">
        <v>72</v>
      </c>
    </row>
    <row r="15" spans="1:14" s="18" customFormat="1" x14ac:dyDescent="0.3">
      <c r="A15" s="14" t="s">
        <v>600</v>
      </c>
      <c r="B15" s="14">
        <v>16</v>
      </c>
      <c r="C15" s="14">
        <v>301</v>
      </c>
      <c r="D15" s="15">
        <v>18.8125</v>
      </c>
      <c r="E15" s="15">
        <v>30.4375</v>
      </c>
      <c r="G15" s="14" t="s">
        <v>600</v>
      </c>
      <c r="H15" s="14">
        <v>51</v>
      </c>
      <c r="I15" s="14">
        <v>1125</v>
      </c>
      <c r="J15" s="15">
        <v>22.058823529411764</v>
      </c>
      <c r="K15" s="15">
        <v>45.823529411764703</v>
      </c>
    </row>
    <row r="16" spans="1:14" s="18" customFormat="1" x14ac:dyDescent="0.3">
      <c r="A16" s="14" t="s">
        <v>598</v>
      </c>
      <c r="B16" s="14">
        <v>18</v>
      </c>
      <c r="C16" s="14">
        <v>489</v>
      </c>
      <c r="D16" s="15">
        <v>27.166666666666668</v>
      </c>
      <c r="E16" s="15">
        <v>43.166666666666664</v>
      </c>
      <c r="G16" s="14" t="s">
        <v>598</v>
      </c>
      <c r="H16" s="14">
        <v>80</v>
      </c>
      <c r="I16" s="14">
        <v>1977</v>
      </c>
      <c r="J16" s="15">
        <v>24.712499999999999</v>
      </c>
      <c r="K16" s="15">
        <v>48.174999999999997</v>
      </c>
    </row>
    <row r="17" spans="1:11" s="18" customFormat="1" x14ac:dyDescent="0.3">
      <c r="A17" s="14" t="s">
        <v>603</v>
      </c>
      <c r="B17" s="14">
        <v>106</v>
      </c>
      <c r="C17" s="14">
        <v>2955</v>
      </c>
      <c r="D17" s="15">
        <v>27.877358490566039</v>
      </c>
      <c r="E17" s="15">
        <v>52.858490566037737</v>
      </c>
      <c r="G17" s="14" t="s">
        <v>603</v>
      </c>
      <c r="H17" s="14">
        <v>177</v>
      </c>
      <c r="I17" s="14">
        <v>4447</v>
      </c>
      <c r="J17" s="15">
        <v>25.124293785310734</v>
      </c>
      <c r="K17" s="15">
        <v>51.909604519774014</v>
      </c>
    </row>
    <row r="18" spans="1:11" s="18" customFormat="1" x14ac:dyDescent="0.3">
      <c r="A18"/>
      <c r="B18"/>
      <c r="C18"/>
      <c r="D18"/>
      <c r="E18"/>
      <c r="G18"/>
      <c r="H18"/>
      <c r="I18"/>
      <c r="J18"/>
      <c r="K18"/>
    </row>
    <row r="19" spans="1:11" s="18" customFormat="1" x14ac:dyDescent="0.3">
      <c r="A19" s="16" t="s">
        <v>604</v>
      </c>
      <c r="B19" s="16" t="s">
        <v>651</v>
      </c>
      <c r="C19" s="16"/>
      <c r="D19" s="16"/>
      <c r="E19" s="16"/>
      <c r="G19" s="16" t="s">
        <v>604</v>
      </c>
      <c r="H19" s="16" t="s">
        <v>650</v>
      </c>
      <c r="I19" s="16"/>
      <c r="J19" s="16"/>
      <c r="K19" s="16"/>
    </row>
    <row r="20" spans="1:11" s="18" customFormat="1" x14ac:dyDescent="0.3">
      <c r="A20" s="17" t="s">
        <v>605</v>
      </c>
      <c r="B20" s="17" t="s">
        <v>608</v>
      </c>
      <c r="C20" s="17"/>
      <c r="D20" s="17"/>
      <c r="E20" s="17"/>
      <c r="G20" s="17" t="s">
        <v>605</v>
      </c>
      <c r="H20" s="17" t="s">
        <v>608</v>
      </c>
      <c r="I20" s="17"/>
      <c r="J20" s="17"/>
      <c r="K20" s="17"/>
    </row>
    <row r="21" spans="1:11" s="18" customFormat="1" x14ac:dyDescent="0.3">
      <c r="A21" s="16" t="s">
        <v>643</v>
      </c>
      <c r="B21" s="16" t="s">
        <v>628</v>
      </c>
      <c r="C21" s="16" t="s">
        <v>647</v>
      </c>
      <c r="D21" s="16" t="s">
        <v>648</v>
      </c>
      <c r="E21" s="16" t="s">
        <v>649</v>
      </c>
      <c r="G21" s="16" t="s">
        <v>643</v>
      </c>
      <c r="H21" s="16" t="s">
        <v>628</v>
      </c>
      <c r="I21" s="16" t="s">
        <v>647</v>
      </c>
      <c r="J21" s="16" t="s">
        <v>648</v>
      </c>
      <c r="K21" s="16" t="s">
        <v>649</v>
      </c>
    </row>
    <row r="22" spans="1:11" s="18" customFormat="1" x14ac:dyDescent="0.3">
      <c r="A22" s="14" t="s">
        <v>601</v>
      </c>
      <c r="B22" s="14">
        <v>125</v>
      </c>
      <c r="C22" s="14">
        <v>4901</v>
      </c>
      <c r="D22" s="15">
        <v>39.207999999999998</v>
      </c>
      <c r="E22" s="15">
        <v>66.784000000000006</v>
      </c>
      <c r="G22" s="14" t="s">
        <v>601</v>
      </c>
      <c r="H22" s="14">
        <v>82</v>
      </c>
      <c r="I22" s="14">
        <v>1886</v>
      </c>
      <c r="J22" s="15">
        <v>23</v>
      </c>
      <c r="K22" s="15">
        <v>48.609756097560975</v>
      </c>
    </row>
    <row r="23" spans="1:11" x14ac:dyDescent="0.3">
      <c r="A23" s="14" t="s">
        <v>599</v>
      </c>
      <c r="B23" s="14">
        <v>7</v>
      </c>
      <c r="C23" s="14">
        <v>215</v>
      </c>
      <c r="D23" s="15">
        <v>30.714285714285715</v>
      </c>
      <c r="E23" s="15">
        <v>67.285714285714292</v>
      </c>
      <c r="F23" s="18"/>
      <c r="G23" s="14" t="s">
        <v>599</v>
      </c>
      <c r="H23" s="14">
        <v>102</v>
      </c>
      <c r="I23" s="14">
        <v>2239</v>
      </c>
      <c r="J23" s="15">
        <v>21.950980392156861</v>
      </c>
      <c r="K23" s="15">
        <v>49.715686274509807</v>
      </c>
    </row>
    <row r="24" spans="1:11" x14ac:dyDescent="0.3">
      <c r="A24" s="14" t="s">
        <v>600</v>
      </c>
      <c r="B24" s="14">
        <v>36</v>
      </c>
      <c r="C24" s="14">
        <v>1559</v>
      </c>
      <c r="D24" s="15">
        <v>43.305555555555557</v>
      </c>
      <c r="E24" s="15">
        <v>71.972222222222229</v>
      </c>
      <c r="F24" s="18"/>
      <c r="G24" s="14" t="s">
        <v>600</v>
      </c>
      <c r="H24" s="14">
        <v>111</v>
      </c>
      <c r="I24" s="14">
        <v>2804</v>
      </c>
      <c r="J24" s="15">
        <v>25.261261261261261</v>
      </c>
      <c r="K24" s="15">
        <v>46.756756756756758</v>
      </c>
    </row>
    <row r="25" spans="1:11" x14ac:dyDescent="0.3">
      <c r="A25" s="14" t="s">
        <v>598</v>
      </c>
      <c r="B25" s="14">
        <v>26</v>
      </c>
      <c r="C25" s="14">
        <v>1017</v>
      </c>
      <c r="D25" s="15">
        <v>39.115384615384613</v>
      </c>
      <c r="E25" s="15">
        <v>53.42307692307692</v>
      </c>
      <c r="F25" s="18"/>
      <c r="G25" s="14" t="s">
        <v>598</v>
      </c>
      <c r="H25" s="14">
        <v>34</v>
      </c>
      <c r="I25" s="14">
        <v>1384</v>
      </c>
      <c r="J25" s="15">
        <v>40.705882352941174</v>
      </c>
      <c r="K25" s="15">
        <v>65.147058823529406</v>
      </c>
    </row>
    <row r="26" spans="1:11" x14ac:dyDescent="0.3">
      <c r="A26" s="14" t="s">
        <v>603</v>
      </c>
      <c r="B26" s="14">
        <v>194</v>
      </c>
      <c r="C26" s="14">
        <v>7692</v>
      </c>
      <c r="D26" s="19">
        <v>39.649484536082475</v>
      </c>
      <c r="E26" s="19">
        <v>65.974226804123717</v>
      </c>
      <c r="F26" s="18"/>
      <c r="G26" s="14" t="s">
        <v>603</v>
      </c>
      <c r="H26" s="14">
        <v>329</v>
      </c>
      <c r="I26" s="14">
        <v>8313</v>
      </c>
      <c r="J26" s="20">
        <v>25.267477203647417</v>
      </c>
      <c r="K26" s="20">
        <v>50.036474164133736</v>
      </c>
    </row>
  </sheetData>
  <pageMargins left="0.7" right="0.7" top="0.75" bottom="0.75" header="0.3" footer="0.3"/>
  <pageSetup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A1C0-A478-4D90-955C-37113325576E}">
  <dimension ref="A1:L115"/>
  <sheetViews>
    <sheetView topLeftCell="A7" workbookViewId="0">
      <selection activeCell="C16" sqref="C16"/>
    </sheetView>
  </sheetViews>
  <sheetFormatPr defaultRowHeight="14.4" x14ac:dyDescent="0.3"/>
  <cols>
    <col min="1" max="2" width="8" bestFit="1" customWidth="1"/>
    <col min="3" max="3" width="7.33203125" bestFit="1" customWidth="1"/>
    <col min="4" max="4" width="7.44140625" bestFit="1" customWidth="1"/>
    <col min="5" max="5" width="7.33203125" bestFit="1" customWidth="1"/>
    <col min="6" max="6" width="6.21875" bestFit="1" customWidth="1"/>
    <col min="7" max="7" width="6.77734375" bestFit="1" customWidth="1"/>
    <col min="8" max="8" width="10.77734375" bestFit="1" customWidth="1"/>
    <col min="9" max="9" width="12.88671875" bestFit="1" customWidth="1"/>
    <col min="10" max="10" width="13.5546875" bestFit="1" customWidth="1"/>
    <col min="11" max="11" width="11.5546875" bestFit="1" customWidth="1"/>
    <col min="12" max="12" width="1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597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1" t="s">
        <v>46</v>
      </c>
      <c r="B2" s="1" t="s">
        <v>10</v>
      </c>
      <c r="C2" s="1" t="s">
        <v>179</v>
      </c>
      <c r="D2" s="1" t="s">
        <v>15</v>
      </c>
      <c r="E2" s="1" t="s">
        <v>438</v>
      </c>
      <c r="F2" s="1" t="s">
        <v>10</v>
      </c>
      <c r="G2">
        <v>1</v>
      </c>
      <c r="H2" s="1" t="s">
        <v>600</v>
      </c>
      <c r="I2" s="1" t="s">
        <v>198</v>
      </c>
      <c r="J2" s="1" t="s">
        <v>162</v>
      </c>
      <c r="K2" s="2">
        <v>41584</v>
      </c>
      <c r="L2" s="1" t="s">
        <v>439</v>
      </c>
    </row>
    <row r="3" spans="1:12" x14ac:dyDescent="0.3">
      <c r="A3" s="1" t="s">
        <v>440</v>
      </c>
      <c r="B3" s="1" t="s">
        <v>21</v>
      </c>
      <c r="C3" s="1" t="s">
        <v>137</v>
      </c>
      <c r="D3" s="1" t="s">
        <v>26</v>
      </c>
      <c r="E3" s="1" t="s">
        <v>441</v>
      </c>
      <c r="F3" s="1" t="s">
        <v>10</v>
      </c>
      <c r="G3">
        <v>3</v>
      </c>
      <c r="H3" s="1" t="s">
        <v>600</v>
      </c>
      <c r="I3" s="1" t="s">
        <v>198</v>
      </c>
      <c r="J3" s="1" t="s">
        <v>162</v>
      </c>
      <c r="K3" s="2">
        <v>41584</v>
      </c>
      <c r="L3" s="1" t="s">
        <v>439</v>
      </c>
    </row>
    <row r="4" spans="1:12" x14ac:dyDescent="0.3">
      <c r="A4" s="1" t="s">
        <v>119</v>
      </c>
      <c r="B4" s="1" t="s">
        <v>10</v>
      </c>
      <c r="C4" s="1" t="s">
        <v>70</v>
      </c>
      <c r="D4" s="1" t="s">
        <v>12</v>
      </c>
      <c r="E4" s="1" t="s">
        <v>217</v>
      </c>
      <c r="F4" s="1" t="s">
        <v>10</v>
      </c>
      <c r="G4">
        <v>1</v>
      </c>
      <c r="H4" s="1" t="s">
        <v>600</v>
      </c>
      <c r="I4" s="1" t="s">
        <v>198</v>
      </c>
      <c r="J4" s="1" t="s">
        <v>240</v>
      </c>
      <c r="K4" s="2">
        <v>41592</v>
      </c>
      <c r="L4" s="1" t="s">
        <v>442</v>
      </c>
    </row>
    <row r="5" spans="1:12" x14ac:dyDescent="0.3">
      <c r="A5" s="1" t="s">
        <v>11</v>
      </c>
      <c r="B5" s="1" t="s">
        <v>21</v>
      </c>
      <c r="C5" s="1" t="s">
        <v>168</v>
      </c>
      <c r="D5" s="1" t="s">
        <v>12</v>
      </c>
      <c r="E5" s="1" t="s">
        <v>213</v>
      </c>
      <c r="F5" s="1" t="s">
        <v>10</v>
      </c>
      <c r="G5">
        <v>3</v>
      </c>
      <c r="H5" s="1" t="s">
        <v>600</v>
      </c>
      <c r="I5" s="1" t="s">
        <v>198</v>
      </c>
      <c r="J5" s="1" t="s">
        <v>240</v>
      </c>
      <c r="K5" s="2">
        <v>41592</v>
      </c>
      <c r="L5" s="1" t="s">
        <v>442</v>
      </c>
    </row>
    <row r="6" spans="1:12" x14ac:dyDescent="0.3">
      <c r="A6" s="1" t="s">
        <v>151</v>
      </c>
      <c r="B6" s="1" t="s">
        <v>23</v>
      </c>
      <c r="C6" s="1" t="s">
        <v>149</v>
      </c>
      <c r="D6" s="1" t="s">
        <v>10</v>
      </c>
      <c r="E6" s="1" t="s">
        <v>443</v>
      </c>
      <c r="F6" s="1" t="s">
        <v>10</v>
      </c>
      <c r="G6">
        <v>2</v>
      </c>
      <c r="H6" s="1" t="s">
        <v>600</v>
      </c>
      <c r="I6" s="1" t="s">
        <v>57</v>
      </c>
      <c r="J6" s="1" t="s">
        <v>281</v>
      </c>
      <c r="K6" s="2">
        <v>41626</v>
      </c>
      <c r="L6" s="1" t="s">
        <v>282</v>
      </c>
    </row>
    <row r="7" spans="1:12" x14ac:dyDescent="0.3">
      <c r="A7" s="1" t="s">
        <v>156</v>
      </c>
      <c r="B7" s="1" t="s">
        <v>26</v>
      </c>
      <c r="C7" s="1" t="s">
        <v>444</v>
      </c>
      <c r="D7" s="1" t="s">
        <v>23</v>
      </c>
      <c r="E7" s="1" t="s">
        <v>445</v>
      </c>
      <c r="F7" s="1" t="s">
        <v>23</v>
      </c>
      <c r="G7">
        <v>4</v>
      </c>
      <c r="H7" s="1" t="s">
        <v>600</v>
      </c>
      <c r="I7" s="1" t="s">
        <v>57</v>
      </c>
      <c r="J7" s="1" t="s">
        <v>281</v>
      </c>
      <c r="K7" s="2">
        <v>41626</v>
      </c>
      <c r="L7" s="1" t="s">
        <v>282</v>
      </c>
    </row>
    <row r="8" spans="1:12" x14ac:dyDescent="0.3">
      <c r="A8" s="1" t="s">
        <v>132</v>
      </c>
      <c r="B8" s="1" t="s">
        <v>10</v>
      </c>
      <c r="C8" s="1" t="s">
        <v>317</v>
      </c>
      <c r="D8" s="1" t="s">
        <v>12</v>
      </c>
      <c r="E8" s="1" t="s">
        <v>446</v>
      </c>
      <c r="F8" s="1" t="s">
        <v>10</v>
      </c>
      <c r="G8">
        <v>2</v>
      </c>
      <c r="H8" s="1" t="s">
        <v>600</v>
      </c>
      <c r="I8" s="1" t="s">
        <v>57</v>
      </c>
      <c r="J8" s="1" t="s">
        <v>192</v>
      </c>
      <c r="K8" s="2">
        <v>41634</v>
      </c>
      <c r="L8" s="1" t="s">
        <v>286</v>
      </c>
    </row>
    <row r="9" spans="1:12" x14ac:dyDescent="0.3">
      <c r="A9" s="1" t="s">
        <v>276</v>
      </c>
      <c r="B9" s="1" t="s">
        <v>12</v>
      </c>
      <c r="C9" s="1" t="s">
        <v>15</v>
      </c>
      <c r="D9" s="1" t="s">
        <v>21</v>
      </c>
      <c r="E9" s="1" t="s">
        <v>244</v>
      </c>
      <c r="F9" s="1" t="s">
        <v>12</v>
      </c>
      <c r="G9">
        <v>4</v>
      </c>
      <c r="H9" s="1" t="s">
        <v>600</v>
      </c>
      <c r="I9" s="1" t="s">
        <v>57</v>
      </c>
      <c r="J9" s="1" t="s">
        <v>192</v>
      </c>
      <c r="K9" s="2">
        <v>41634</v>
      </c>
      <c r="L9" s="1" t="s">
        <v>286</v>
      </c>
    </row>
    <row r="10" spans="1:12" x14ac:dyDescent="0.3">
      <c r="A10" s="1" t="s">
        <v>156</v>
      </c>
      <c r="B10" s="1" t="s">
        <v>49</v>
      </c>
      <c r="C10" s="1" t="s">
        <v>133</v>
      </c>
      <c r="D10" s="1" t="s">
        <v>12</v>
      </c>
      <c r="E10" s="1" t="s">
        <v>447</v>
      </c>
      <c r="F10" s="1" t="s">
        <v>12</v>
      </c>
      <c r="G10">
        <v>1</v>
      </c>
      <c r="H10" s="1" t="s">
        <v>600</v>
      </c>
      <c r="I10" s="1" t="s">
        <v>126</v>
      </c>
      <c r="J10" s="1" t="s">
        <v>290</v>
      </c>
      <c r="K10" s="2">
        <v>41676</v>
      </c>
      <c r="L10" s="1" t="s">
        <v>291</v>
      </c>
    </row>
    <row r="11" spans="1:12" x14ac:dyDescent="0.3">
      <c r="A11" s="1" t="s">
        <v>119</v>
      </c>
      <c r="B11" s="1" t="s">
        <v>12</v>
      </c>
      <c r="C11" s="1" t="s">
        <v>368</v>
      </c>
      <c r="D11" s="1" t="s">
        <v>23</v>
      </c>
      <c r="E11" s="1" t="s">
        <v>404</v>
      </c>
      <c r="F11" s="1" t="s">
        <v>12</v>
      </c>
      <c r="G11">
        <v>3</v>
      </c>
      <c r="H11" s="1" t="s">
        <v>600</v>
      </c>
      <c r="I11" s="1" t="s">
        <v>126</v>
      </c>
      <c r="J11" s="1" t="s">
        <v>290</v>
      </c>
      <c r="K11" s="2">
        <v>41676</v>
      </c>
      <c r="L11" s="1" t="s">
        <v>291</v>
      </c>
    </row>
    <row r="12" spans="1:12" x14ac:dyDescent="0.3">
      <c r="A12" s="1" t="s">
        <v>448</v>
      </c>
      <c r="B12" s="1" t="s">
        <v>15</v>
      </c>
      <c r="C12" s="1" t="s">
        <v>365</v>
      </c>
      <c r="D12" s="1" t="s">
        <v>15</v>
      </c>
      <c r="E12" s="1" t="s">
        <v>449</v>
      </c>
      <c r="F12" s="1" t="s">
        <v>10</v>
      </c>
      <c r="G12">
        <v>1</v>
      </c>
      <c r="H12" s="1" t="s">
        <v>600</v>
      </c>
      <c r="I12" s="1" t="s">
        <v>126</v>
      </c>
      <c r="J12" s="1" t="s">
        <v>139</v>
      </c>
      <c r="K12" s="2">
        <v>41684</v>
      </c>
      <c r="L12" s="1" t="s">
        <v>294</v>
      </c>
    </row>
    <row r="13" spans="1:12" x14ac:dyDescent="0.3">
      <c r="A13" s="1" t="s">
        <v>450</v>
      </c>
      <c r="B13" s="1" t="s">
        <v>49</v>
      </c>
      <c r="C13" s="1" t="s">
        <v>451</v>
      </c>
      <c r="D13" s="1" t="s">
        <v>10</v>
      </c>
      <c r="E13" s="1" t="s">
        <v>452</v>
      </c>
      <c r="F13" s="1" t="s">
        <v>23</v>
      </c>
      <c r="G13">
        <v>3</v>
      </c>
      <c r="H13" s="1" t="s">
        <v>600</v>
      </c>
      <c r="I13" s="1" t="s">
        <v>126</v>
      </c>
      <c r="J13" s="1" t="s">
        <v>139</v>
      </c>
      <c r="K13" s="2">
        <v>41684</v>
      </c>
      <c r="L13" s="1" t="s">
        <v>294</v>
      </c>
    </row>
    <row r="14" spans="1:12" x14ac:dyDescent="0.3">
      <c r="A14" s="1" t="s">
        <v>257</v>
      </c>
      <c r="B14" s="1" t="s">
        <v>23</v>
      </c>
      <c r="C14" s="1" t="s">
        <v>212</v>
      </c>
      <c r="D14" s="1" t="s">
        <v>10</v>
      </c>
      <c r="E14" s="1" t="s">
        <v>188</v>
      </c>
      <c r="F14" s="1" t="s">
        <v>10</v>
      </c>
      <c r="G14">
        <v>2</v>
      </c>
      <c r="H14" s="1" t="s">
        <v>600</v>
      </c>
      <c r="I14" s="1" t="s">
        <v>114</v>
      </c>
      <c r="J14" s="1" t="s">
        <v>218</v>
      </c>
      <c r="K14" s="2">
        <v>41829</v>
      </c>
      <c r="L14" s="1" t="s">
        <v>299</v>
      </c>
    </row>
    <row r="15" spans="1:12" x14ac:dyDescent="0.3">
      <c r="A15" s="1" t="s">
        <v>333</v>
      </c>
      <c r="B15" s="1" t="s">
        <v>26</v>
      </c>
      <c r="C15" s="1" t="s">
        <v>453</v>
      </c>
      <c r="D15" s="1" t="s">
        <v>12</v>
      </c>
      <c r="E15" s="1" t="s">
        <v>454</v>
      </c>
      <c r="F15" s="1" t="s">
        <v>10</v>
      </c>
      <c r="G15">
        <v>2</v>
      </c>
      <c r="H15" s="1" t="s">
        <v>600</v>
      </c>
      <c r="I15" s="1" t="s">
        <v>114</v>
      </c>
      <c r="J15" s="1" t="s">
        <v>214</v>
      </c>
      <c r="K15" s="2">
        <v>41837</v>
      </c>
      <c r="L15" s="1" t="s">
        <v>302</v>
      </c>
    </row>
    <row r="16" spans="1:12" x14ac:dyDescent="0.3">
      <c r="A16" s="1" t="s">
        <v>326</v>
      </c>
      <c r="B16" s="1" t="s">
        <v>23</v>
      </c>
      <c r="C16" s="1" t="s">
        <v>78</v>
      </c>
      <c r="D16" s="1" t="s">
        <v>12</v>
      </c>
      <c r="E16" s="1" t="s">
        <v>217</v>
      </c>
      <c r="F16" s="1" t="s">
        <v>10</v>
      </c>
      <c r="G16">
        <v>4</v>
      </c>
      <c r="H16" s="1" t="s">
        <v>600</v>
      </c>
      <c r="I16" s="1" t="s">
        <v>114</v>
      </c>
      <c r="J16" s="1" t="s">
        <v>214</v>
      </c>
      <c r="K16" s="2">
        <v>41837</v>
      </c>
      <c r="L16" s="1" t="s">
        <v>302</v>
      </c>
    </row>
    <row r="17" spans="1:12" x14ac:dyDescent="0.3">
      <c r="A17" s="1" t="s">
        <v>63</v>
      </c>
      <c r="B17" s="1" t="s">
        <v>15</v>
      </c>
      <c r="C17" s="1" t="s">
        <v>455</v>
      </c>
      <c r="D17" s="1" t="s">
        <v>12</v>
      </c>
      <c r="E17" s="1" t="s">
        <v>161</v>
      </c>
      <c r="F17" s="1" t="s">
        <v>10</v>
      </c>
      <c r="G17">
        <v>1</v>
      </c>
      <c r="H17" s="1" t="s">
        <v>600</v>
      </c>
      <c r="I17" s="1" t="s">
        <v>114</v>
      </c>
      <c r="J17" s="1" t="s">
        <v>391</v>
      </c>
      <c r="K17" s="2">
        <v>41847</v>
      </c>
      <c r="L17" s="1" t="s">
        <v>456</v>
      </c>
    </row>
    <row r="18" spans="1:12" x14ac:dyDescent="0.3">
      <c r="A18" s="1" t="s">
        <v>167</v>
      </c>
      <c r="B18" s="1" t="s">
        <v>21</v>
      </c>
      <c r="C18" s="1" t="s">
        <v>322</v>
      </c>
      <c r="D18" s="1" t="s">
        <v>21</v>
      </c>
      <c r="E18" s="1" t="s">
        <v>457</v>
      </c>
      <c r="F18" s="1" t="s">
        <v>23</v>
      </c>
      <c r="G18">
        <v>3</v>
      </c>
      <c r="H18" s="1" t="s">
        <v>600</v>
      </c>
      <c r="I18" s="1" t="s">
        <v>114</v>
      </c>
      <c r="J18" s="1" t="s">
        <v>391</v>
      </c>
      <c r="K18" s="2">
        <v>41847</v>
      </c>
      <c r="L18" s="1" t="s">
        <v>456</v>
      </c>
    </row>
    <row r="19" spans="1:12" x14ac:dyDescent="0.3">
      <c r="A19" s="1" t="s">
        <v>243</v>
      </c>
      <c r="B19" s="1" t="s">
        <v>10</v>
      </c>
      <c r="C19" s="1" t="s">
        <v>187</v>
      </c>
      <c r="D19" s="1" t="s">
        <v>10</v>
      </c>
      <c r="E19" s="1" t="s">
        <v>22</v>
      </c>
      <c r="F19" s="1" t="s">
        <v>12</v>
      </c>
      <c r="G19">
        <v>1</v>
      </c>
      <c r="H19" s="1" t="s">
        <v>600</v>
      </c>
      <c r="I19" s="1" t="s">
        <v>36</v>
      </c>
      <c r="J19" s="1" t="s">
        <v>52</v>
      </c>
      <c r="K19" s="2">
        <v>41982</v>
      </c>
      <c r="L19" s="1" t="s">
        <v>308</v>
      </c>
    </row>
    <row r="20" spans="1:12" x14ac:dyDescent="0.3">
      <c r="A20" s="1" t="s">
        <v>326</v>
      </c>
      <c r="B20" s="1" t="s">
        <v>10</v>
      </c>
      <c r="C20" s="1" t="s">
        <v>97</v>
      </c>
      <c r="D20" s="1" t="s">
        <v>12</v>
      </c>
      <c r="E20" s="1" t="s">
        <v>458</v>
      </c>
      <c r="F20" s="1" t="s">
        <v>12</v>
      </c>
      <c r="G20">
        <v>3</v>
      </c>
      <c r="H20" s="1" t="s">
        <v>600</v>
      </c>
      <c r="I20" s="1" t="s">
        <v>36</v>
      </c>
      <c r="J20" s="1" t="s">
        <v>52</v>
      </c>
      <c r="K20" s="2">
        <v>41982</v>
      </c>
      <c r="L20" s="1" t="s">
        <v>308</v>
      </c>
    </row>
    <row r="21" spans="1:12" x14ac:dyDescent="0.3">
      <c r="A21" s="1" t="s">
        <v>257</v>
      </c>
      <c r="B21" s="1" t="s">
        <v>15</v>
      </c>
      <c r="C21" s="1" t="s">
        <v>459</v>
      </c>
      <c r="D21" s="1" t="s">
        <v>15</v>
      </c>
      <c r="E21" s="1" t="s">
        <v>141</v>
      </c>
      <c r="F21" s="1" t="s">
        <v>23</v>
      </c>
      <c r="G21">
        <v>1</v>
      </c>
      <c r="H21" s="1" t="s">
        <v>600</v>
      </c>
      <c r="I21" s="1" t="s">
        <v>36</v>
      </c>
      <c r="J21" s="1" t="s">
        <v>245</v>
      </c>
      <c r="K21" s="2">
        <v>41999</v>
      </c>
      <c r="L21" s="1" t="s">
        <v>319</v>
      </c>
    </row>
    <row r="22" spans="1:12" x14ac:dyDescent="0.3">
      <c r="A22" s="1" t="s">
        <v>156</v>
      </c>
      <c r="B22" s="1" t="s">
        <v>15</v>
      </c>
      <c r="C22" s="1" t="s">
        <v>433</v>
      </c>
      <c r="D22" s="1" t="s">
        <v>10</v>
      </c>
      <c r="E22" s="1" t="s">
        <v>460</v>
      </c>
      <c r="F22" s="1" t="s">
        <v>10</v>
      </c>
      <c r="G22">
        <v>3</v>
      </c>
      <c r="H22" s="1" t="s">
        <v>600</v>
      </c>
      <c r="I22" s="1" t="s">
        <v>36</v>
      </c>
      <c r="J22" s="1" t="s">
        <v>245</v>
      </c>
      <c r="K22" s="2">
        <v>41999</v>
      </c>
      <c r="L22" s="1" t="s">
        <v>319</v>
      </c>
    </row>
    <row r="23" spans="1:12" x14ac:dyDescent="0.3">
      <c r="A23" s="1" t="s">
        <v>461</v>
      </c>
      <c r="B23" s="1" t="s">
        <v>23</v>
      </c>
      <c r="C23" s="1" t="s">
        <v>462</v>
      </c>
      <c r="D23" s="1" t="s">
        <v>26</v>
      </c>
      <c r="E23" s="1" t="s">
        <v>385</v>
      </c>
      <c r="F23" s="1" t="s">
        <v>23</v>
      </c>
      <c r="G23">
        <v>1</v>
      </c>
      <c r="H23" s="1" t="s">
        <v>600</v>
      </c>
      <c r="I23" s="1" t="s">
        <v>36</v>
      </c>
      <c r="J23" s="1" t="s">
        <v>37</v>
      </c>
      <c r="K23" s="2">
        <v>42010</v>
      </c>
      <c r="L23" s="1" t="s">
        <v>463</v>
      </c>
    </row>
    <row r="24" spans="1:12" x14ac:dyDescent="0.3">
      <c r="A24" s="1" t="s">
        <v>19</v>
      </c>
      <c r="B24" s="1" t="s">
        <v>21</v>
      </c>
      <c r="C24" s="1" t="s">
        <v>78</v>
      </c>
      <c r="D24" s="1" t="s">
        <v>12</v>
      </c>
      <c r="E24" s="1" t="s">
        <v>464</v>
      </c>
      <c r="F24" s="1" t="s">
        <v>23</v>
      </c>
      <c r="G24">
        <v>3</v>
      </c>
      <c r="H24" s="1" t="s">
        <v>600</v>
      </c>
      <c r="I24" s="1" t="s">
        <v>36</v>
      </c>
      <c r="J24" s="1" t="s">
        <v>37</v>
      </c>
      <c r="K24" s="2">
        <v>42010</v>
      </c>
      <c r="L24" s="1" t="s">
        <v>463</v>
      </c>
    </row>
    <row r="25" spans="1:12" x14ac:dyDescent="0.3">
      <c r="A25" s="1" t="s">
        <v>320</v>
      </c>
      <c r="B25" s="1" t="s">
        <v>15</v>
      </c>
      <c r="C25" s="1" t="s">
        <v>152</v>
      </c>
      <c r="D25" s="1" t="s">
        <v>15</v>
      </c>
      <c r="E25" s="1" t="s">
        <v>465</v>
      </c>
      <c r="F25" s="1" t="s">
        <v>23</v>
      </c>
      <c r="G25">
        <v>2</v>
      </c>
      <c r="H25" s="1" t="s">
        <v>600</v>
      </c>
      <c r="I25" s="1" t="s">
        <v>198</v>
      </c>
      <c r="J25" s="1" t="s">
        <v>345</v>
      </c>
      <c r="K25" s="2">
        <v>42572</v>
      </c>
      <c r="L25" s="1" t="s">
        <v>346</v>
      </c>
    </row>
    <row r="26" spans="1:12" x14ac:dyDescent="0.3">
      <c r="A26" s="1" t="s">
        <v>60</v>
      </c>
      <c r="B26" s="1" t="s">
        <v>23</v>
      </c>
      <c r="C26" s="1" t="s">
        <v>390</v>
      </c>
      <c r="D26" s="1" t="s">
        <v>21</v>
      </c>
      <c r="E26" s="1" t="s">
        <v>466</v>
      </c>
      <c r="F26" s="1" t="s">
        <v>10</v>
      </c>
      <c r="G26">
        <v>3</v>
      </c>
      <c r="H26" s="1" t="s">
        <v>600</v>
      </c>
      <c r="I26" s="1" t="s">
        <v>198</v>
      </c>
      <c r="J26" s="1" t="s">
        <v>345</v>
      </c>
      <c r="K26" s="2">
        <v>42572</v>
      </c>
      <c r="L26" s="1" t="s">
        <v>346</v>
      </c>
    </row>
    <row r="27" spans="1:12" x14ac:dyDescent="0.3">
      <c r="A27" s="1" t="s">
        <v>60</v>
      </c>
      <c r="B27" s="1" t="s">
        <v>23</v>
      </c>
      <c r="C27" s="1" t="s">
        <v>341</v>
      </c>
      <c r="D27" s="1" t="s">
        <v>10</v>
      </c>
      <c r="E27" s="1" t="s">
        <v>467</v>
      </c>
      <c r="F27" s="1" t="s">
        <v>10</v>
      </c>
      <c r="G27">
        <v>1</v>
      </c>
      <c r="H27" s="1" t="s">
        <v>600</v>
      </c>
      <c r="I27" s="1" t="s">
        <v>198</v>
      </c>
      <c r="J27" s="1" t="s">
        <v>199</v>
      </c>
      <c r="K27" s="2">
        <v>42581</v>
      </c>
      <c r="L27" s="1" t="s">
        <v>348</v>
      </c>
    </row>
    <row r="28" spans="1:12" x14ac:dyDescent="0.3">
      <c r="A28" s="1" t="s">
        <v>333</v>
      </c>
      <c r="B28" s="1" t="s">
        <v>23</v>
      </c>
      <c r="C28" s="1" t="s">
        <v>468</v>
      </c>
      <c r="D28" s="1" t="s">
        <v>10</v>
      </c>
      <c r="E28" s="1" t="s">
        <v>469</v>
      </c>
      <c r="F28" s="1" t="s">
        <v>10</v>
      </c>
      <c r="G28">
        <v>3</v>
      </c>
      <c r="H28" s="1" t="s">
        <v>600</v>
      </c>
      <c r="I28" s="1" t="s">
        <v>198</v>
      </c>
      <c r="J28" s="1" t="s">
        <v>199</v>
      </c>
      <c r="K28" s="2">
        <v>42581</v>
      </c>
      <c r="L28" s="1" t="s">
        <v>348</v>
      </c>
    </row>
    <row r="29" spans="1:12" x14ac:dyDescent="0.3">
      <c r="A29" s="1" t="s">
        <v>46</v>
      </c>
      <c r="B29" s="1" t="s">
        <v>23</v>
      </c>
      <c r="C29" s="1" t="s">
        <v>453</v>
      </c>
      <c r="D29" s="1" t="s">
        <v>21</v>
      </c>
      <c r="E29" s="1" t="s">
        <v>470</v>
      </c>
      <c r="F29" s="1" t="s">
        <v>10</v>
      </c>
      <c r="G29">
        <v>2</v>
      </c>
      <c r="H29" s="1" t="s">
        <v>600</v>
      </c>
      <c r="I29" s="1" t="s">
        <v>198</v>
      </c>
      <c r="J29" s="1" t="s">
        <v>351</v>
      </c>
      <c r="K29" s="2">
        <v>42591</v>
      </c>
      <c r="L29" s="1" t="s">
        <v>352</v>
      </c>
    </row>
    <row r="30" spans="1:12" x14ac:dyDescent="0.3">
      <c r="A30" s="1" t="s">
        <v>326</v>
      </c>
      <c r="B30" s="1" t="s">
        <v>10</v>
      </c>
      <c r="C30" s="1" t="s">
        <v>185</v>
      </c>
      <c r="D30" s="1" t="s">
        <v>23</v>
      </c>
      <c r="E30" s="1" t="s">
        <v>471</v>
      </c>
      <c r="F30" s="1" t="s">
        <v>10</v>
      </c>
      <c r="G30">
        <v>4</v>
      </c>
      <c r="H30" s="1" t="s">
        <v>600</v>
      </c>
      <c r="I30" s="1" t="s">
        <v>198</v>
      </c>
      <c r="J30" s="1" t="s">
        <v>351</v>
      </c>
      <c r="K30" s="2">
        <v>42591</v>
      </c>
      <c r="L30" s="1" t="s">
        <v>352</v>
      </c>
    </row>
    <row r="31" spans="1:12" x14ac:dyDescent="0.3">
      <c r="A31" s="1" t="s">
        <v>19</v>
      </c>
      <c r="B31" s="1" t="s">
        <v>10</v>
      </c>
      <c r="C31" s="1" t="s">
        <v>234</v>
      </c>
      <c r="D31" s="1" t="s">
        <v>21</v>
      </c>
      <c r="E31" s="1" t="s">
        <v>338</v>
      </c>
      <c r="F31" s="1" t="s">
        <v>10</v>
      </c>
      <c r="G31">
        <v>1</v>
      </c>
      <c r="H31" s="1" t="s">
        <v>600</v>
      </c>
      <c r="I31" s="1" t="s">
        <v>198</v>
      </c>
      <c r="J31" s="1" t="s">
        <v>354</v>
      </c>
      <c r="K31" s="2">
        <v>42600</v>
      </c>
      <c r="L31" s="1" t="s">
        <v>355</v>
      </c>
    </row>
    <row r="32" spans="1:12" x14ac:dyDescent="0.3">
      <c r="A32" s="1" t="s">
        <v>326</v>
      </c>
      <c r="B32" s="1" t="s">
        <v>12</v>
      </c>
      <c r="C32" s="1" t="s">
        <v>273</v>
      </c>
      <c r="D32" s="1" t="s">
        <v>21</v>
      </c>
      <c r="E32" s="1" t="s">
        <v>472</v>
      </c>
      <c r="F32" s="1" t="s">
        <v>12</v>
      </c>
      <c r="G32">
        <v>2</v>
      </c>
      <c r="H32" s="1" t="s">
        <v>600</v>
      </c>
      <c r="I32" s="1" t="s">
        <v>126</v>
      </c>
      <c r="J32" s="1" t="s">
        <v>58</v>
      </c>
      <c r="K32" s="2">
        <v>42635</v>
      </c>
      <c r="L32" s="1" t="s">
        <v>473</v>
      </c>
    </row>
    <row r="33" spans="1:12" x14ac:dyDescent="0.3">
      <c r="A33" s="1" t="s">
        <v>69</v>
      </c>
      <c r="B33" s="1" t="s">
        <v>10</v>
      </c>
      <c r="C33" s="1" t="s">
        <v>61</v>
      </c>
      <c r="D33" s="1" t="s">
        <v>10</v>
      </c>
      <c r="E33" s="1" t="s">
        <v>474</v>
      </c>
      <c r="F33" s="1" t="s">
        <v>12</v>
      </c>
      <c r="G33">
        <v>4</v>
      </c>
      <c r="H33" s="1" t="s">
        <v>600</v>
      </c>
      <c r="I33" s="1" t="s">
        <v>126</v>
      </c>
      <c r="J33" s="1" t="s">
        <v>58</v>
      </c>
      <c r="K33" s="2">
        <v>42635</v>
      </c>
      <c r="L33" s="1" t="s">
        <v>473</v>
      </c>
    </row>
    <row r="34" spans="1:12" x14ac:dyDescent="0.3">
      <c r="A34" s="1" t="s">
        <v>151</v>
      </c>
      <c r="B34" s="1" t="s">
        <v>12</v>
      </c>
      <c r="C34" s="1" t="s">
        <v>365</v>
      </c>
      <c r="D34" s="1" t="s">
        <v>23</v>
      </c>
      <c r="E34" s="1" t="s">
        <v>475</v>
      </c>
      <c r="F34" s="1" t="s">
        <v>10</v>
      </c>
      <c r="G34">
        <v>2</v>
      </c>
      <c r="H34" s="1" t="s">
        <v>600</v>
      </c>
      <c r="I34" s="1" t="s">
        <v>126</v>
      </c>
      <c r="J34" s="1" t="s">
        <v>162</v>
      </c>
      <c r="K34" s="2">
        <v>42643</v>
      </c>
      <c r="L34" s="1" t="s">
        <v>476</v>
      </c>
    </row>
    <row r="35" spans="1:12" x14ac:dyDescent="0.3">
      <c r="A35" s="1" t="s">
        <v>477</v>
      </c>
      <c r="B35" s="1" t="s">
        <v>26</v>
      </c>
      <c r="C35" s="1" t="s">
        <v>373</v>
      </c>
      <c r="D35" s="1" t="s">
        <v>23</v>
      </c>
      <c r="E35" s="1" t="s">
        <v>478</v>
      </c>
      <c r="F35" s="1" t="s">
        <v>10</v>
      </c>
      <c r="G35">
        <v>4</v>
      </c>
      <c r="H35" s="1" t="s">
        <v>600</v>
      </c>
      <c r="I35" s="1" t="s">
        <v>126</v>
      </c>
      <c r="J35" s="1" t="s">
        <v>162</v>
      </c>
      <c r="K35" s="2">
        <v>42643</v>
      </c>
      <c r="L35" s="1" t="s">
        <v>476</v>
      </c>
    </row>
    <row r="36" spans="1:12" x14ac:dyDescent="0.3">
      <c r="A36" s="1" t="s">
        <v>96</v>
      </c>
      <c r="B36" s="1" t="s">
        <v>12</v>
      </c>
      <c r="C36" s="1" t="s">
        <v>89</v>
      </c>
      <c r="D36" s="1" t="s">
        <v>21</v>
      </c>
      <c r="E36" s="1" t="s">
        <v>335</v>
      </c>
      <c r="F36" s="1" t="s">
        <v>12</v>
      </c>
      <c r="G36">
        <v>2</v>
      </c>
      <c r="H36" s="1" t="s">
        <v>600</v>
      </c>
      <c r="I36" s="1" t="s">
        <v>126</v>
      </c>
      <c r="J36" s="1" t="s">
        <v>411</v>
      </c>
      <c r="K36" s="2">
        <v>42651</v>
      </c>
      <c r="L36" s="1" t="s">
        <v>479</v>
      </c>
    </row>
    <row r="37" spans="1:12" x14ac:dyDescent="0.3">
      <c r="A37" s="1" t="s">
        <v>11</v>
      </c>
      <c r="B37" s="1" t="s">
        <v>21</v>
      </c>
      <c r="C37" s="1" t="s">
        <v>42</v>
      </c>
      <c r="D37" s="1" t="s">
        <v>21</v>
      </c>
      <c r="E37" s="1" t="s">
        <v>43</v>
      </c>
      <c r="F37" s="1" t="s">
        <v>12</v>
      </c>
      <c r="G37">
        <v>4</v>
      </c>
      <c r="H37" s="1" t="s">
        <v>600</v>
      </c>
      <c r="I37" s="1" t="s">
        <v>126</v>
      </c>
      <c r="J37" s="1" t="s">
        <v>411</v>
      </c>
      <c r="K37" s="2">
        <v>42651</v>
      </c>
      <c r="L37" s="1" t="s">
        <v>479</v>
      </c>
    </row>
    <row r="38" spans="1:12" x14ac:dyDescent="0.3">
      <c r="A38" s="1" t="s">
        <v>480</v>
      </c>
      <c r="B38" s="1" t="s">
        <v>26</v>
      </c>
      <c r="C38" s="1" t="s">
        <v>481</v>
      </c>
      <c r="D38" s="1" t="s">
        <v>10</v>
      </c>
      <c r="E38" s="1" t="s">
        <v>467</v>
      </c>
      <c r="F38" s="1" t="s">
        <v>12</v>
      </c>
      <c r="G38">
        <v>1</v>
      </c>
      <c r="H38" s="1" t="s">
        <v>600</v>
      </c>
      <c r="I38" s="1" t="s">
        <v>114</v>
      </c>
      <c r="J38" s="1" t="s">
        <v>482</v>
      </c>
      <c r="K38" s="2">
        <v>42683</v>
      </c>
      <c r="L38" s="1" t="s">
        <v>483</v>
      </c>
    </row>
    <row r="39" spans="1:12" x14ac:dyDescent="0.3">
      <c r="A39" s="1" t="s">
        <v>326</v>
      </c>
      <c r="B39" s="1" t="s">
        <v>12</v>
      </c>
      <c r="C39" s="1" t="s">
        <v>196</v>
      </c>
      <c r="D39" s="1" t="s">
        <v>21</v>
      </c>
      <c r="E39" s="1" t="s">
        <v>484</v>
      </c>
      <c r="F39" s="1" t="s">
        <v>12</v>
      </c>
      <c r="G39">
        <v>3</v>
      </c>
      <c r="H39" s="1" t="s">
        <v>600</v>
      </c>
      <c r="I39" s="1" t="s">
        <v>114</v>
      </c>
      <c r="J39" s="1" t="s">
        <v>482</v>
      </c>
      <c r="K39" s="2">
        <v>42683</v>
      </c>
      <c r="L39" s="1" t="s">
        <v>483</v>
      </c>
    </row>
    <row r="40" spans="1:12" x14ac:dyDescent="0.3">
      <c r="A40" s="1" t="s">
        <v>39</v>
      </c>
      <c r="B40" s="1" t="s">
        <v>26</v>
      </c>
      <c r="C40" s="1" t="s">
        <v>168</v>
      </c>
      <c r="D40" s="1" t="s">
        <v>12</v>
      </c>
      <c r="E40" s="1" t="s">
        <v>244</v>
      </c>
      <c r="F40" s="1" t="s">
        <v>12</v>
      </c>
      <c r="G40">
        <v>2</v>
      </c>
      <c r="H40" s="1" t="s">
        <v>600</v>
      </c>
      <c r="I40" s="1" t="s">
        <v>114</v>
      </c>
      <c r="J40" s="1" t="s">
        <v>405</v>
      </c>
      <c r="K40" s="2">
        <v>42691</v>
      </c>
      <c r="L40" s="1" t="s">
        <v>485</v>
      </c>
    </row>
    <row r="41" spans="1:12" x14ac:dyDescent="0.3">
      <c r="A41" s="1" t="s">
        <v>39</v>
      </c>
      <c r="B41" s="1" t="s">
        <v>23</v>
      </c>
      <c r="C41" s="1" t="s">
        <v>20</v>
      </c>
      <c r="D41" s="1" t="s">
        <v>10</v>
      </c>
      <c r="E41" s="1" t="s">
        <v>486</v>
      </c>
      <c r="F41" s="1" t="s">
        <v>12</v>
      </c>
      <c r="G41">
        <v>4</v>
      </c>
      <c r="H41" s="1" t="s">
        <v>600</v>
      </c>
      <c r="I41" s="1" t="s">
        <v>114</v>
      </c>
      <c r="J41" s="1" t="s">
        <v>405</v>
      </c>
      <c r="K41" s="2">
        <v>42691</v>
      </c>
      <c r="L41" s="1" t="s">
        <v>485</v>
      </c>
    </row>
    <row r="42" spans="1:12" x14ac:dyDescent="0.3">
      <c r="A42" s="1" t="s">
        <v>203</v>
      </c>
      <c r="B42" s="1" t="s">
        <v>26</v>
      </c>
      <c r="C42" s="1" t="s">
        <v>47</v>
      </c>
      <c r="D42" s="1" t="s">
        <v>23</v>
      </c>
      <c r="E42" s="1" t="s">
        <v>487</v>
      </c>
      <c r="F42" s="1" t="s">
        <v>12</v>
      </c>
      <c r="G42">
        <v>1</v>
      </c>
      <c r="H42" s="1" t="s">
        <v>600</v>
      </c>
      <c r="I42" s="1" t="s">
        <v>114</v>
      </c>
      <c r="J42" s="1" t="s">
        <v>94</v>
      </c>
      <c r="K42" s="2">
        <v>42700</v>
      </c>
      <c r="L42" s="1" t="s">
        <v>488</v>
      </c>
    </row>
    <row r="43" spans="1:12" x14ac:dyDescent="0.3">
      <c r="A43" s="1" t="s">
        <v>39</v>
      </c>
      <c r="B43" s="1" t="s">
        <v>23</v>
      </c>
      <c r="C43" s="1" t="s">
        <v>368</v>
      </c>
      <c r="D43" s="1" t="s">
        <v>10</v>
      </c>
      <c r="E43" s="1" t="s">
        <v>267</v>
      </c>
      <c r="F43" s="1" t="s">
        <v>12</v>
      </c>
      <c r="G43">
        <v>3</v>
      </c>
      <c r="H43" s="1" t="s">
        <v>600</v>
      </c>
      <c r="I43" s="1" t="s">
        <v>114</v>
      </c>
      <c r="J43" s="1" t="s">
        <v>94</v>
      </c>
      <c r="K43" s="2">
        <v>42700</v>
      </c>
      <c r="L43" s="1" t="s">
        <v>488</v>
      </c>
    </row>
    <row r="44" spans="1:12" x14ac:dyDescent="0.3">
      <c r="A44" s="1" t="s">
        <v>119</v>
      </c>
      <c r="B44" s="1" t="s">
        <v>10</v>
      </c>
      <c r="C44" s="1" t="s">
        <v>266</v>
      </c>
      <c r="D44" s="1" t="s">
        <v>10</v>
      </c>
      <c r="E44" s="1" t="s">
        <v>65</v>
      </c>
      <c r="F44" s="1" t="s">
        <v>12</v>
      </c>
      <c r="G44">
        <v>2</v>
      </c>
      <c r="H44" s="1" t="s">
        <v>600</v>
      </c>
      <c r="I44" s="1" t="s">
        <v>66</v>
      </c>
      <c r="J44" s="1" t="s">
        <v>72</v>
      </c>
      <c r="K44" s="2">
        <v>42942</v>
      </c>
      <c r="L44" s="1" t="s">
        <v>489</v>
      </c>
    </row>
    <row r="45" spans="1:12" x14ac:dyDescent="0.3">
      <c r="A45" s="1" t="s">
        <v>108</v>
      </c>
      <c r="B45" s="1" t="s">
        <v>21</v>
      </c>
      <c r="C45" s="1" t="s">
        <v>182</v>
      </c>
      <c r="D45" s="1" t="s">
        <v>12</v>
      </c>
      <c r="E45" s="1" t="s">
        <v>490</v>
      </c>
      <c r="F45" s="1" t="s">
        <v>12</v>
      </c>
      <c r="G45">
        <v>4</v>
      </c>
      <c r="H45" s="1" t="s">
        <v>600</v>
      </c>
      <c r="I45" s="1" t="s">
        <v>66</v>
      </c>
      <c r="J45" s="1" t="s">
        <v>72</v>
      </c>
      <c r="K45" s="2">
        <v>42942</v>
      </c>
      <c r="L45" s="1" t="s">
        <v>489</v>
      </c>
    </row>
    <row r="46" spans="1:12" x14ac:dyDescent="0.3">
      <c r="A46" s="1" t="s">
        <v>19</v>
      </c>
      <c r="B46" s="1" t="s">
        <v>12</v>
      </c>
      <c r="C46" s="1" t="s">
        <v>277</v>
      </c>
      <c r="D46" s="1" t="s">
        <v>10</v>
      </c>
      <c r="E46" s="1" t="s">
        <v>423</v>
      </c>
      <c r="F46" s="1" t="s">
        <v>12</v>
      </c>
      <c r="G46">
        <v>2</v>
      </c>
      <c r="H46" s="1" t="s">
        <v>600</v>
      </c>
      <c r="I46" s="1" t="s">
        <v>66</v>
      </c>
      <c r="J46" s="1" t="s">
        <v>67</v>
      </c>
      <c r="K46" s="2">
        <v>42950</v>
      </c>
      <c r="L46" s="1" t="s">
        <v>491</v>
      </c>
    </row>
    <row r="47" spans="1:12" x14ac:dyDescent="0.3">
      <c r="A47" s="1" t="s">
        <v>119</v>
      </c>
      <c r="B47" s="1" t="s">
        <v>23</v>
      </c>
      <c r="C47" s="1" t="s">
        <v>255</v>
      </c>
      <c r="D47" s="1" t="s">
        <v>21</v>
      </c>
      <c r="E47" s="1" t="s">
        <v>474</v>
      </c>
      <c r="F47" s="1" t="s">
        <v>23</v>
      </c>
      <c r="G47">
        <v>3</v>
      </c>
      <c r="H47" s="1" t="s">
        <v>600</v>
      </c>
      <c r="I47" s="1" t="s">
        <v>66</v>
      </c>
      <c r="J47" s="1" t="s">
        <v>67</v>
      </c>
      <c r="K47" s="2">
        <v>42950</v>
      </c>
      <c r="L47" s="1" t="s">
        <v>491</v>
      </c>
    </row>
    <row r="48" spans="1:12" x14ac:dyDescent="0.3">
      <c r="A48" s="1" t="s">
        <v>492</v>
      </c>
      <c r="B48" s="1" t="s">
        <v>12</v>
      </c>
      <c r="C48" s="1" t="s">
        <v>357</v>
      </c>
      <c r="D48" s="1" t="s">
        <v>10</v>
      </c>
      <c r="E48" s="1" t="s">
        <v>493</v>
      </c>
      <c r="F48" s="1" t="s">
        <v>12</v>
      </c>
      <c r="G48">
        <v>2</v>
      </c>
      <c r="H48" s="1" t="s">
        <v>600</v>
      </c>
      <c r="I48" s="1" t="s">
        <v>66</v>
      </c>
      <c r="J48" s="1" t="s">
        <v>494</v>
      </c>
      <c r="K48" s="2">
        <v>42959</v>
      </c>
      <c r="L48" s="1" t="s">
        <v>495</v>
      </c>
    </row>
    <row r="49" spans="1:12" x14ac:dyDescent="0.3">
      <c r="A49" s="1" t="s">
        <v>74</v>
      </c>
      <c r="B49" s="1" t="s">
        <v>49</v>
      </c>
      <c r="C49" s="1" t="s">
        <v>112</v>
      </c>
      <c r="D49" s="1" t="s">
        <v>23</v>
      </c>
      <c r="E49" s="1" t="s">
        <v>496</v>
      </c>
      <c r="F49" s="1" t="s">
        <v>12</v>
      </c>
      <c r="G49">
        <v>3</v>
      </c>
      <c r="H49" s="1" t="s">
        <v>600</v>
      </c>
      <c r="I49" s="1" t="s">
        <v>66</v>
      </c>
      <c r="J49" s="1" t="s">
        <v>494</v>
      </c>
      <c r="K49" s="2">
        <v>42959</v>
      </c>
      <c r="L49" s="1" t="s">
        <v>495</v>
      </c>
    </row>
    <row r="50" spans="1:12" x14ac:dyDescent="0.3">
      <c r="A50" s="1" t="s">
        <v>497</v>
      </c>
      <c r="B50" s="1" t="s">
        <v>26</v>
      </c>
      <c r="C50" s="1" t="s">
        <v>253</v>
      </c>
      <c r="D50" s="1" t="s">
        <v>15</v>
      </c>
      <c r="E50" s="1" t="s">
        <v>125</v>
      </c>
      <c r="F50" s="1" t="s">
        <v>10</v>
      </c>
      <c r="G50">
        <v>2</v>
      </c>
      <c r="H50" s="1" t="s">
        <v>600</v>
      </c>
      <c r="I50" s="1" t="s">
        <v>66</v>
      </c>
      <c r="J50" s="1" t="s">
        <v>162</v>
      </c>
      <c r="K50" s="2">
        <v>43055</v>
      </c>
      <c r="L50" s="1" t="s">
        <v>498</v>
      </c>
    </row>
    <row r="51" spans="1:12" x14ac:dyDescent="0.3">
      <c r="A51" s="1" t="s">
        <v>499</v>
      </c>
      <c r="B51" s="1" t="s">
        <v>15</v>
      </c>
      <c r="C51" s="1" t="s">
        <v>42</v>
      </c>
      <c r="D51" s="1" t="s">
        <v>10</v>
      </c>
      <c r="E51" s="1" t="s">
        <v>500</v>
      </c>
      <c r="F51" s="1" t="s">
        <v>10</v>
      </c>
      <c r="G51">
        <v>4</v>
      </c>
      <c r="H51" s="1" t="s">
        <v>600</v>
      </c>
      <c r="I51" s="1" t="s">
        <v>66</v>
      </c>
      <c r="J51" s="1" t="s">
        <v>162</v>
      </c>
      <c r="K51" s="2">
        <v>43055</v>
      </c>
      <c r="L51" s="1" t="s">
        <v>498</v>
      </c>
    </row>
    <row r="52" spans="1:12" x14ac:dyDescent="0.3">
      <c r="A52" s="1" t="s">
        <v>103</v>
      </c>
      <c r="B52" s="1" t="s">
        <v>49</v>
      </c>
      <c r="C52" s="1" t="s">
        <v>157</v>
      </c>
      <c r="D52" s="1" t="s">
        <v>10</v>
      </c>
      <c r="E52" s="1" t="s">
        <v>501</v>
      </c>
      <c r="F52" s="1" t="s">
        <v>12</v>
      </c>
      <c r="G52">
        <v>2</v>
      </c>
      <c r="H52" s="1" t="s">
        <v>600</v>
      </c>
      <c r="I52" s="1" t="s">
        <v>66</v>
      </c>
      <c r="J52" s="1" t="s">
        <v>101</v>
      </c>
      <c r="K52" s="2">
        <v>43071</v>
      </c>
      <c r="L52" s="1" t="s">
        <v>372</v>
      </c>
    </row>
    <row r="53" spans="1:12" x14ac:dyDescent="0.3">
      <c r="A53" s="1" t="s">
        <v>74</v>
      </c>
      <c r="B53" s="1" t="s">
        <v>49</v>
      </c>
      <c r="C53" s="1" t="s">
        <v>154</v>
      </c>
      <c r="D53" s="1" t="s">
        <v>12</v>
      </c>
      <c r="E53" s="1" t="s">
        <v>155</v>
      </c>
      <c r="F53" s="1" t="s">
        <v>10</v>
      </c>
      <c r="G53">
        <v>4</v>
      </c>
      <c r="H53" s="1" t="s">
        <v>600</v>
      </c>
      <c r="I53" s="1" t="s">
        <v>66</v>
      </c>
      <c r="J53" s="1" t="s">
        <v>101</v>
      </c>
      <c r="K53" s="2">
        <v>43071</v>
      </c>
      <c r="L53" s="1" t="s">
        <v>372</v>
      </c>
    </row>
    <row r="54" spans="1:12" x14ac:dyDescent="0.3">
      <c r="A54" s="1" t="s">
        <v>378</v>
      </c>
      <c r="B54" s="1" t="s">
        <v>49</v>
      </c>
      <c r="C54" s="1" t="s">
        <v>137</v>
      </c>
      <c r="D54" s="1" t="s">
        <v>12</v>
      </c>
      <c r="E54" s="1" t="s">
        <v>502</v>
      </c>
      <c r="F54" s="1" t="s">
        <v>10</v>
      </c>
      <c r="G54">
        <v>1</v>
      </c>
      <c r="H54" s="1" t="s">
        <v>600</v>
      </c>
      <c r="I54" s="1" t="s">
        <v>57</v>
      </c>
      <c r="J54" s="1" t="s">
        <v>194</v>
      </c>
      <c r="K54" s="2">
        <v>43105</v>
      </c>
      <c r="L54" s="1" t="s">
        <v>503</v>
      </c>
    </row>
    <row r="55" spans="1:12" x14ac:dyDescent="0.3">
      <c r="A55" s="1" t="s">
        <v>119</v>
      </c>
      <c r="B55" s="1" t="s">
        <v>23</v>
      </c>
      <c r="C55" s="1" t="s">
        <v>168</v>
      </c>
      <c r="D55" s="1" t="s">
        <v>23</v>
      </c>
      <c r="E55" s="1" t="s">
        <v>338</v>
      </c>
      <c r="F55" s="1" t="s">
        <v>23</v>
      </c>
      <c r="G55">
        <v>3</v>
      </c>
      <c r="H55" s="1" t="s">
        <v>600</v>
      </c>
      <c r="I55" s="1" t="s">
        <v>57</v>
      </c>
      <c r="J55" s="1" t="s">
        <v>194</v>
      </c>
      <c r="K55" s="2">
        <v>43105</v>
      </c>
      <c r="L55" s="1" t="s">
        <v>503</v>
      </c>
    </row>
    <row r="56" spans="1:12" x14ac:dyDescent="0.3">
      <c r="A56" s="1" t="s">
        <v>74</v>
      </c>
      <c r="B56" s="1" t="s">
        <v>10</v>
      </c>
      <c r="C56" s="1" t="s">
        <v>453</v>
      </c>
      <c r="D56" s="1" t="s">
        <v>12</v>
      </c>
      <c r="E56" s="1" t="s">
        <v>504</v>
      </c>
      <c r="F56" s="1" t="s">
        <v>10</v>
      </c>
      <c r="G56">
        <v>1</v>
      </c>
      <c r="H56" s="1" t="s">
        <v>600</v>
      </c>
      <c r="I56" s="1" t="s">
        <v>57</v>
      </c>
      <c r="J56" s="1" t="s">
        <v>189</v>
      </c>
      <c r="K56" s="2">
        <v>43113</v>
      </c>
      <c r="L56" s="1" t="s">
        <v>375</v>
      </c>
    </row>
    <row r="57" spans="1:12" x14ac:dyDescent="0.3">
      <c r="A57" s="1" t="s">
        <v>378</v>
      </c>
      <c r="B57" s="1" t="s">
        <v>23</v>
      </c>
      <c r="C57" s="1" t="s">
        <v>232</v>
      </c>
      <c r="D57" s="1" t="s">
        <v>15</v>
      </c>
      <c r="E57" s="1" t="s">
        <v>505</v>
      </c>
      <c r="F57" s="1" t="s">
        <v>15</v>
      </c>
      <c r="G57">
        <v>3</v>
      </c>
      <c r="H57" s="1" t="s">
        <v>600</v>
      </c>
      <c r="I57" s="1" t="s">
        <v>57</v>
      </c>
      <c r="J57" s="1" t="s">
        <v>189</v>
      </c>
      <c r="K57" s="2">
        <v>43113</v>
      </c>
      <c r="L57" s="1" t="s">
        <v>375</v>
      </c>
    </row>
    <row r="58" spans="1:12" x14ac:dyDescent="0.3">
      <c r="A58" s="1" t="s">
        <v>119</v>
      </c>
      <c r="B58" s="1" t="s">
        <v>21</v>
      </c>
      <c r="C58" s="1" t="s">
        <v>373</v>
      </c>
      <c r="D58" s="1" t="s">
        <v>12</v>
      </c>
      <c r="E58" s="1" t="s">
        <v>506</v>
      </c>
      <c r="F58" s="1" t="s">
        <v>15</v>
      </c>
      <c r="G58">
        <v>2</v>
      </c>
      <c r="H58" s="1" t="s">
        <v>600</v>
      </c>
      <c r="I58" s="1" t="s">
        <v>57</v>
      </c>
      <c r="J58" s="1" t="s">
        <v>281</v>
      </c>
      <c r="K58" s="2">
        <v>43124</v>
      </c>
      <c r="L58" s="1" t="s">
        <v>377</v>
      </c>
    </row>
    <row r="59" spans="1:12" x14ac:dyDescent="0.3">
      <c r="A59" s="1" t="s">
        <v>54</v>
      </c>
      <c r="B59" s="1" t="s">
        <v>10</v>
      </c>
      <c r="C59" s="1" t="s">
        <v>168</v>
      </c>
      <c r="D59" s="1" t="s">
        <v>26</v>
      </c>
      <c r="E59" s="1" t="s">
        <v>507</v>
      </c>
      <c r="F59" s="1" t="s">
        <v>10</v>
      </c>
      <c r="G59">
        <v>4</v>
      </c>
      <c r="H59" s="1" t="s">
        <v>600</v>
      </c>
      <c r="I59" s="1" t="s">
        <v>57</v>
      </c>
      <c r="J59" s="1" t="s">
        <v>281</v>
      </c>
      <c r="K59" s="2">
        <v>43124</v>
      </c>
      <c r="L59" s="1" t="s">
        <v>377</v>
      </c>
    </row>
    <row r="60" spans="1:12" x14ac:dyDescent="0.3">
      <c r="A60" s="1" t="s">
        <v>111</v>
      </c>
      <c r="B60" s="1" t="s">
        <v>10</v>
      </c>
      <c r="C60" s="1" t="s">
        <v>104</v>
      </c>
      <c r="D60" s="1" t="s">
        <v>23</v>
      </c>
      <c r="E60" s="1" t="s">
        <v>318</v>
      </c>
      <c r="F60" s="1" t="s">
        <v>15</v>
      </c>
      <c r="G60">
        <v>1</v>
      </c>
      <c r="H60" s="1" t="s">
        <v>600</v>
      </c>
      <c r="I60" s="1" t="s">
        <v>114</v>
      </c>
      <c r="J60" s="1" t="s">
        <v>224</v>
      </c>
      <c r="K60" s="2">
        <v>43313</v>
      </c>
      <c r="L60" s="1" t="s">
        <v>384</v>
      </c>
    </row>
    <row r="61" spans="1:12" x14ac:dyDescent="0.3">
      <c r="A61" s="1" t="s">
        <v>119</v>
      </c>
      <c r="B61" s="1" t="s">
        <v>10</v>
      </c>
      <c r="C61" s="1" t="s">
        <v>315</v>
      </c>
      <c r="D61" s="1" t="s">
        <v>21</v>
      </c>
      <c r="E61" s="1" t="s">
        <v>280</v>
      </c>
      <c r="F61" s="1" t="s">
        <v>12</v>
      </c>
      <c r="G61">
        <v>3</v>
      </c>
      <c r="H61" s="1" t="s">
        <v>600</v>
      </c>
      <c r="I61" s="1" t="s">
        <v>114</v>
      </c>
      <c r="J61" s="1" t="s">
        <v>224</v>
      </c>
      <c r="K61" s="2">
        <v>43313</v>
      </c>
      <c r="L61" s="1" t="s">
        <v>384</v>
      </c>
    </row>
    <row r="62" spans="1:12" x14ac:dyDescent="0.3">
      <c r="A62" s="1" t="s">
        <v>33</v>
      </c>
      <c r="B62" s="1" t="s">
        <v>15</v>
      </c>
      <c r="C62" s="1" t="s">
        <v>305</v>
      </c>
      <c r="D62" s="1" t="s">
        <v>23</v>
      </c>
      <c r="E62" s="1" t="s">
        <v>438</v>
      </c>
      <c r="F62" s="1" t="s">
        <v>10</v>
      </c>
      <c r="G62">
        <v>2</v>
      </c>
      <c r="H62" s="1" t="s">
        <v>600</v>
      </c>
      <c r="I62" s="1" t="s">
        <v>114</v>
      </c>
      <c r="J62" s="1" t="s">
        <v>214</v>
      </c>
      <c r="K62" s="2">
        <v>43321</v>
      </c>
      <c r="L62" s="1" t="s">
        <v>388</v>
      </c>
    </row>
    <row r="63" spans="1:12" x14ac:dyDescent="0.3">
      <c r="A63" s="1" t="s">
        <v>60</v>
      </c>
      <c r="B63" s="1" t="s">
        <v>10</v>
      </c>
      <c r="C63" s="1" t="s">
        <v>349</v>
      </c>
      <c r="D63" s="1" t="s">
        <v>12</v>
      </c>
      <c r="E63" s="1" t="s">
        <v>380</v>
      </c>
      <c r="F63" s="1" t="s">
        <v>12</v>
      </c>
      <c r="G63">
        <v>2</v>
      </c>
      <c r="H63" s="1" t="s">
        <v>600</v>
      </c>
      <c r="I63" s="1" t="s">
        <v>114</v>
      </c>
      <c r="J63" s="1" t="s">
        <v>218</v>
      </c>
      <c r="K63" s="2">
        <v>43330</v>
      </c>
      <c r="L63" s="1" t="s">
        <v>389</v>
      </c>
    </row>
    <row r="64" spans="1:12" x14ac:dyDescent="0.3">
      <c r="A64" s="1" t="s">
        <v>333</v>
      </c>
      <c r="B64" s="1" t="s">
        <v>23</v>
      </c>
      <c r="C64" s="1" t="s">
        <v>258</v>
      </c>
      <c r="D64" s="1" t="s">
        <v>12</v>
      </c>
      <c r="E64" s="1" t="s">
        <v>508</v>
      </c>
      <c r="F64" s="1" t="s">
        <v>15</v>
      </c>
      <c r="G64">
        <v>4</v>
      </c>
      <c r="H64" s="1" t="s">
        <v>600</v>
      </c>
      <c r="I64" s="1" t="s">
        <v>114</v>
      </c>
      <c r="J64" s="1" t="s">
        <v>218</v>
      </c>
      <c r="K64" s="2">
        <v>43330</v>
      </c>
      <c r="L64" s="1" t="s">
        <v>389</v>
      </c>
    </row>
    <row r="65" spans="1:12" x14ac:dyDescent="0.3">
      <c r="A65" s="1" t="s">
        <v>151</v>
      </c>
      <c r="B65" s="1" t="s">
        <v>10</v>
      </c>
      <c r="C65" s="1" t="s">
        <v>293</v>
      </c>
      <c r="D65" s="1" t="s">
        <v>10</v>
      </c>
      <c r="E65" s="1" t="s">
        <v>509</v>
      </c>
      <c r="F65" s="1" t="s">
        <v>15</v>
      </c>
      <c r="G65">
        <v>1</v>
      </c>
      <c r="H65" s="1" t="s">
        <v>600</v>
      </c>
      <c r="I65" s="1" t="s">
        <v>114</v>
      </c>
      <c r="J65" s="1" t="s">
        <v>391</v>
      </c>
      <c r="K65" s="2">
        <v>43342</v>
      </c>
      <c r="L65" s="1" t="s">
        <v>392</v>
      </c>
    </row>
    <row r="66" spans="1:12" x14ac:dyDescent="0.3">
      <c r="A66" s="1" t="s">
        <v>378</v>
      </c>
      <c r="B66" s="1" t="s">
        <v>21</v>
      </c>
      <c r="C66" s="1" t="s">
        <v>117</v>
      </c>
      <c r="D66" s="1" t="s">
        <v>15</v>
      </c>
      <c r="E66" s="1" t="s">
        <v>441</v>
      </c>
      <c r="F66" s="1" t="s">
        <v>15</v>
      </c>
      <c r="G66">
        <v>3</v>
      </c>
      <c r="H66" s="1" t="s">
        <v>600</v>
      </c>
      <c r="I66" s="1" t="s">
        <v>114</v>
      </c>
      <c r="J66" s="1" t="s">
        <v>391</v>
      </c>
      <c r="K66" s="2">
        <v>43342</v>
      </c>
      <c r="L66" s="1" t="s">
        <v>392</v>
      </c>
    </row>
    <row r="67" spans="1:12" x14ac:dyDescent="0.3">
      <c r="A67" s="1" t="s">
        <v>84</v>
      </c>
      <c r="B67" s="1" t="s">
        <v>85</v>
      </c>
      <c r="C67" s="1" t="s">
        <v>174</v>
      </c>
      <c r="D67" s="1" t="s">
        <v>21</v>
      </c>
      <c r="E67" s="1" t="s">
        <v>271</v>
      </c>
      <c r="F67" s="1" t="s">
        <v>15</v>
      </c>
      <c r="G67">
        <v>1</v>
      </c>
      <c r="H67" s="1" t="s">
        <v>600</v>
      </c>
      <c r="I67" s="1" t="s">
        <v>114</v>
      </c>
      <c r="J67" s="1" t="s">
        <v>228</v>
      </c>
      <c r="K67" s="2">
        <v>43350</v>
      </c>
      <c r="L67" s="1" t="s">
        <v>393</v>
      </c>
    </row>
    <row r="68" spans="1:12" x14ac:dyDescent="0.3">
      <c r="A68" s="1" t="s">
        <v>98</v>
      </c>
      <c r="B68" s="1" t="s">
        <v>23</v>
      </c>
      <c r="C68" s="1" t="s">
        <v>510</v>
      </c>
      <c r="D68" s="1" t="s">
        <v>10</v>
      </c>
      <c r="E68" s="1" t="s">
        <v>56</v>
      </c>
      <c r="F68" s="1" t="s">
        <v>23</v>
      </c>
      <c r="G68">
        <v>3</v>
      </c>
      <c r="H68" s="1" t="s">
        <v>600</v>
      </c>
      <c r="I68" s="1" t="s">
        <v>114</v>
      </c>
      <c r="J68" s="1" t="s">
        <v>228</v>
      </c>
      <c r="K68" s="2">
        <v>43350</v>
      </c>
      <c r="L68" s="1" t="s">
        <v>393</v>
      </c>
    </row>
    <row r="69" spans="1:12" x14ac:dyDescent="0.3">
      <c r="A69" s="1" t="s">
        <v>108</v>
      </c>
      <c r="B69" s="1" t="s">
        <v>10</v>
      </c>
      <c r="C69" s="1" t="s">
        <v>31</v>
      </c>
      <c r="D69" s="1" t="s">
        <v>10</v>
      </c>
      <c r="E69" s="1" t="s">
        <v>511</v>
      </c>
      <c r="F69" s="1" t="s">
        <v>12</v>
      </c>
      <c r="G69">
        <v>2</v>
      </c>
      <c r="H69" s="1" t="s">
        <v>600</v>
      </c>
      <c r="I69" s="1" t="s">
        <v>198</v>
      </c>
      <c r="J69" s="1" t="s">
        <v>482</v>
      </c>
      <c r="K69" s="2">
        <v>43377</v>
      </c>
      <c r="L69" s="1" t="s">
        <v>512</v>
      </c>
    </row>
    <row r="70" spans="1:12" x14ac:dyDescent="0.3">
      <c r="A70" s="1" t="s">
        <v>264</v>
      </c>
      <c r="B70" s="1" t="s">
        <v>21</v>
      </c>
      <c r="C70" s="1" t="s">
        <v>513</v>
      </c>
      <c r="D70" s="1" t="s">
        <v>21</v>
      </c>
      <c r="E70" s="1" t="s">
        <v>32</v>
      </c>
      <c r="F70" s="1" t="s">
        <v>12</v>
      </c>
      <c r="G70">
        <v>3</v>
      </c>
      <c r="H70" s="1" t="s">
        <v>600</v>
      </c>
      <c r="I70" s="1" t="s">
        <v>198</v>
      </c>
      <c r="J70" s="1" t="s">
        <v>482</v>
      </c>
      <c r="K70" s="2">
        <v>43377</v>
      </c>
      <c r="L70" s="1" t="s">
        <v>512</v>
      </c>
    </row>
    <row r="71" spans="1:12" x14ac:dyDescent="0.3">
      <c r="A71" s="1" t="s">
        <v>514</v>
      </c>
      <c r="B71" s="1" t="s">
        <v>49</v>
      </c>
      <c r="C71" s="1" t="s">
        <v>453</v>
      </c>
      <c r="D71" s="1" t="s">
        <v>10</v>
      </c>
      <c r="E71" s="1" t="s">
        <v>515</v>
      </c>
      <c r="F71" s="1" t="s">
        <v>23</v>
      </c>
      <c r="G71">
        <v>2</v>
      </c>
      <c r="H71" s="1" t="s">
        <v>600</v>
      </c>
      <c r="I71" s="1" t="s">
        <v>36</v>
      </c>
      <c r="J71" s="1" t="s">
        <v>52</v>
      </c>
      <c r="K71" s="2">
        <v>43440</v>
      </c>
      <c r="L71" s="1" t="s">
        <v>394</v>
      </c>
    </row>
    <row r="72" spans="1:12" x14ac:dyDescent="0.3">
      <c r="A72" s="1" t="s">
        <v>320</v>
      </c>
      <c r="B72" s="1" t="s">
        <v>15</v>
      </c>
      <c r="C72" s="1" t="s">
        <v>481</v>
      </c>
      <c r="D72" s="1" t="s">
        <v>23</v>
      </c>
      <c r="E72" s="1" t="s">
        <v>318</v>
      </c>
      <c r="F72" s="1" t="s">
        <v>15</v>
      </c>
      <c r="G72">
        <v>4</v>
      </c>
      <c r="H72" s="1" t="s">
        <v>600</v>
      </c>
      <c r="I72" s="1" t="s">
        <v>36</v>
      </c>
      <c r="J72" s="1" t="s">
        <v>52</v>
      </c>
      <c r="K72" s="2">
        <v>43440</v>
      </c>
      <c r="L72" s="1" t="s">
        <v>394</v>
      </c>
    </row>
    <row r="73" spans="1:12" x14ac:dyDescent="0.3">
      <c r="A73" s="1" t="s">
        <v>243</v>
      </c>
      <c r="B73" s="1" t="s">
        <v>23</v>
      </c>
      <c r="C73" s="1" t="s">
        <v>230</v>
      </c>
      <c r="D73" s="1" t="s">
        <v>21</v>
      </c>
      <c r="E73" s="1" t="s">
        <v>155</v>
      </c>
      <c r="F73" s="1" t="s">
        <v>15</v>
      </c>
      <c r="G73">
        <v>1</v>
      </c>
      <c r="H73" s="1" t="s">
        <v>600</v>
      </c>
      <c r="I73" s="1" t="s">
        <v>36</v>
      </c>
      <c r="J73" s="1" t="s">
        <v>44</v>
      </c>
      <c r="K73" s="2">
        <v>43448</v>
      </c>
      <c r="L73" s="1" t="s">
        <v>396</v>
      </c>
    </row>
    <row r="74" spans="1:12" x14ac:dyDescent="0.3">
      <c r="A74" s="1" t="s">
        <v>243</v>
      </c>
      <c r="B74" s="1" t="s">
        <v>75</v>
      </c>
      <c r="C74" s="1" t="s">
        <v>349</v>
      </c>
      <c r="D74" s="1" t="s">
        <v>49</v>
      </c>
      <c r="E74" s="1" t="s">
        <v>338</v>
      </c>
      <c r="F74" s="1" t="s">
        <v>23</v>
      </c>
      <c r="G74">
        <v>3</v>
      </c>
      <c r="H74" s="1" t="s">
        <v>600</v>
      </c>
      <c r="I74" s="1" t="s">
        <v>36</v>
      </c>
      <c r="J74" s="1" t="s">
        <v>44</v>
      </c>
      <c r="K74" s="2">
        <v>43448</v>
      </c>
      <c r="L74" s="1" t="s">
        <v>396</v>
      </c>
    </row>
    <row r="75" spans="1:12" x14ac:dyDescent="0.3">
      <c r="A75" s="1" t="s">
        <v>60</v>
      </c>
      <c r="B75" s="1" t="s">
        <v>10</v>
      </c>
      <c r="C75" s="1" t="s">
        <v>255</v>
      </c>
      <c r="D75" s="1" t="s">
        <v>12</v>
      </c>
      <c r="E75" s="1" t="s">
        <v>292</v>
      </c>
      <c r="F75" s="1" t="s">
        <v>15</v>
      </c>
      <c r="G75">
        <v>2</v>
      </c>
      <c r="H75" s="1" t="s">
        <v>600</v>
      </c>
      <c r="I75" s="1" t="s">
        <v>36</v>
      </c>
      <c r="J75" s="1" t="s">
        <v>245</v>
      </c>
      <c r="K75" s="2">
        <v>43460</v>
      </c>
      <c r="L75" s="1" t="s">
        <v>398</v>
      </c>
    </row>
    <row r="76" spans="1:12" x14ac:dyDescent="0.3">
      <c r="A76" s="1" t="s">
        <v>91</v>
      </c>
      <c r="B76" s="1" t="s">
        <v>10</v>
      </c>
      <c r="C76" s="1" t="s">
        <v>179</v>
      </c>
      <c r="D76" s="1" t="s">
        <v>10</v>
      </c>
      <c r="E76" s="1" t="s">
        <v>516</v>
      </c>
      <c r="F76" s="1" t="s">
        <v>15</v>
      </c>
      <c r="G76">
        <v>4</v>
      </c>
      <c r="H76" s="1" t="s">
        <v>600</v>
      </c>
      <c r="I76" s="1" t="s">
        <v>36</v>
      </c>
      <c r="J76" s="1" t="s">
        <v>245</v>
      </c>
      <c r="K76" s="2">
        <v>43460</v>
      </c>
      <c r="L76" s="1" t="s">
        <v>398</v>
      </c>
    </row>
    <row r="77" spans="1:12" x14ac:dyDescent="0.3">
      <c r="A77" s="1" t="s">
        <v>333</v>
      </c>
      <c r="B77" s="1" t="s">
        <v>10</v>
      </c>
      <c r="C77" s="1" t="s">
        <v>453</v>
      </c>
      <c r="D77" s="1" t="s">
        <v>10</v>
      </c>
      <c r="E77" s="1" t="s">
        <v>454</v>
      </c>
      <c r="F77" s="1" t="s">
        <v>12</v>
      </c>
      <c r="G77">
        <v>2</v>
      </c>
      <c r="H77" s="1" t="s">
        <v>600</v>
      </c>
      <c r="I77" s="1" t="s">
        <v>36</v>
      </c>
      <c r="J77" s="1" t="s">
        <v>37</v>
      </c>
      <c r="K77" s="2">
        <v>43468</v>
      </c>
      <c r="L77" s="1" t="s">
        <v>517</v>
      </c>
    </row>
    <row r="78" spans="1:12" x14ac:dyDescent="0.3">
      <c r="A78" s="1" t="s">
        <v>276</v>
      </c>
      <c r="B78" s="1" t="s">
        <v>12</v>
      </c>
      <c r="C78" s="1" t="s">
        <v>15</v>
      </c>
      <c r="D78" s="1" t="s">
        <v>21</v>
      </c>
      <c r="E78" s="1" t="s">
        <v>244</v>
      </c>
      <c r="F78" s="1" t="s">
        <v>12</v>
      </c>
      <c r="G78">
        <v>3</v>
      </c>
      <c r="H78" s="1" t="s">
        <v>600</v>
      </c>
      <c r="I78" s="1" t="s">
        <v>36</v>
      </c>
      <c r="J78" s="1" t="s">
        <v>37</v>
      </c>
      <c r="K78" s="2">
        <v>43468</v>
      </c>
      <c r="L78" s="1" t="s">
        <v>517</v>
      </c>
    </row>
    <row r="79" spans="1:12" x14ac:dyDescent="0.3">
      <c r="A79" s="1" t="s">
        <v>46</v>
      </c>
      <c r="B79" s="1" t="s">
        <v>23</v>
      </c>
      <c r="C79" s="1" t="s">
        <v>149</v>
      </c>
      <c r="D79" s="1" t="s">
        <v>10</v>
      </c>
      <c r="E79" s="1" t="s">
        <v>518</v>
      </c>
      <c r="F79" s="1" t="s">
        <v>23</v>
      </c>
      <c r="G79">
        <v>2</v>
      </c>
      <c r="H79" s="1" t="s">
        <v>600</v>
      </c>
      <c r="I79" s="1" t="s">
        <v>198</v>
      </c>
      <c r="J79" s="1" t="s">
        <v>345</v>
      </c>
      <c r="K79" s="2">
        <v>43699</v>
      </c>
      <c r="L79" s="1" t="s">
        <v>400</v>
      </c>
    </row>
    <row r="80" spans="1:12" x14ac:dyDescent="0.3">
      <c r="A80" s="1" t="s">
        <v>122</v>
      </c>
      <c r="B80" s="1" t="s">
        <v>23</v>
      </c>
      <c r="C80" s="1" t="s">
        <v>277</v>
      </c>
      <c r="D80" s="1" t="s">
        <v>10</v>
      </c>
      <c r="E80" s="1" t="s">
        <v>466</v>
      </c>
      <c r="F80" s="1" t="s">
        <v>15</v>
      </c>
      <c r="G80">
        <v>4</v>
      </c>
      <c r="H80" s="1" t="s">
        <v>600</v>
      </c>
      <c r="I80" s="1" t="s">
        <v>198</v>
      </c>
      <c r="J80" s="1" t="s">
        <v>345</v>
      </c>
      <c r="K80" s="2">
        <v>43699</v>
      </c>
      <c r="L80" s="1" t="s">
        <v>400</v>
      </c>
    </row>
    <row r="81" spans="1:12" x14ac:dyDescent="0.3">
      <c r="A81" s="1" t="s">
        <v>96</v>
      </c>
      <c r="B81" s="1" t="s">
        <v>23</v>
      </c>
      <c r="C81" s="1" t="s">
        <v>42</v>
      </c>
      <c r="D81" s="1" t="s">
        <v>10</v>
      </c>
      <c r="E81" s="1" t="s">
        <v>519</v>
      </c>
      <c r="F81" s="1" t="s">
        <v>23</v>
      </c>
      <c r="G81">
        <v>2</v>
      </c>
      <c r="H81" s="1" t="s">
        <v>600</v>
      </c>
      <c r="I81" s="1" t="s">
        <v>198</v>
      </c>
      <c r="J81" s="1" t="s">
        <v>199</v>
      </c>
      <c r="K81" s="2">
        <v>43707</v>
      </c>
      <c r="L81" s="1" t="s">
        <v>403</v>
      </c>
    </row>
    <row r="82" spans="1:12" x14ac:dyDescent="0.3">
      <c r="A82" s="1" t="s">
        <v>378</v>
      </c>
      <c r="B82" s="1" t="s">
        <v>10</v>
      </c>
      <c r="C82" s="1" t="s">
        <v>481</v>
      </c>
      <c r="D82" s="1" t="s">
        <v>23</v>
      </c>
      <c r="E82" s="1" t="s">
        <v>520</v>
      </c>
      <c r="F82" s="1" t="s">
        <v>23</v>
      </c>
      <c r="G82">
        <v>4</v>
      </c>
      <c r="H82" s="1" t="s">
        <v>600</v>
      </c>
      <c r="I82" s="1" t="s">
        <v>198</v>
      </c>
      <c r="J82" s="1" t="s">
        <v>199</v>
      </c>
      <c r="K82" s="2">
        <v>43707</v>
      </c>
      <c r="L82" s="1" t="s">
        <v>403</v>
      </c>
    </row>
    <row r="83" spans="1:12" x14ac:dyDescent="0.3">
      <c r="A83" s="1" t="s">
        <v>151</v>
      </c>
      <c r="B83" s="1" t="s">
        <v>15</v>
      </c>
      <c r="C83" s="1" t="s">
        <v>137</v>
      </c>
      <c r="D83" s="1" t="s">
        <v>21</v>
      </c>
      <c r="E83" s="1" t="s">
        <v>519</v>
      </c>
      <c r="F83" s="1" t="s">
        <v>10</v>
      </c>
      <c r="G83">
        <v>2</v>
      </c>
      <c r="H83" s="1" t="s">
        <v>600</v>
      </c>
      <c r="I83" s="1" t="s">
        <v>57</v>
      </c>
      <c r="J83" s="1" t="s">
        <v>405</v>
      </c>
      <c r="K83" s="2">
        <v>43740</v>
      </c>
      <c r="L83" s="1" t="s">
        <v>406</v>
      </c>
    </row>
    <row r="84" spans="1:12" x14ac:dyDescent="0.3">
      <c r="A84" s="1" t="s">
        <v>401</v>
      </c>
      <c r="B84" s="1" t="s">
        <v>10</v>
      </c>
      <c r="C84" s="1" t="s">
        <v>273</v>
      </c>
      <c r="D84" s="1" t="s">
        <v>26</v>
      </c>
      <c r="E84" s="1" t="s">
        <v>93</v>
      </c>
      <c r="F84" s="1" t="s">
        <v>23</v>
      </c>
      <c r="G84">
        <v>4</v>
      </c>
      <c r="H84" s="1" t="s">
        <v>600</v>
      </c>
      <c r="I84" s="1" t="s">
        <v>57</v>
      </c>
      <c r="J84" s="1" t="s">
        <v>405</v>
      </c>
      <c r="K84" s="2">
        <v>43740</v>
      </c>
      <c r="L84" s="1" t="s">
        <v>406</v>
      </c>
    </row>
    <row r="85" spans="1:12" x14ac:dyDescent="0.3">
      <c r="A85" s="1" t="s">
        <v>46</v>
      </c>
      <c r="B85" s="1" t="s">
        <v>23</v>
      </c>
      <c r="C85" s="1" t="s">
        <v>343</v>
      </c>
      <c r="D85" s="1" t="s">
        <v>10</v>
      </c>
      <c r="E85" s="1" t="s">
        <v>521</v>
      </c>
      <c r="F85" s="1" t="s">
        <v>15</v>
      </c>
      <c r="G85">
        <v>2</v>
      </c>
      <c r="H85" s="1" t="s">
        <v>600</v>
      </c>
      <c r="I85" s="1" t="s">
        <v>57</v>
      </c>
      <c r="J85" s="1" t="s">
        <v>361</v>
      </c>
      <c r="K85" s="2">
        <v>43748</v>
      </c>
      <c r="L85" s="1" t="s">
        <v>408</v>
      </c>
    </row>
    <row r="86" spans="1:12" x14ac:dyDescent="0.3">
      <c r="A86" s="1" t="s">
        <v>108</v>
      </c>
      <c r="B86" s="1" t="s">
        <v>10</v>
      </c>
      <c r="C86" s="1" t="s">
        <v>42</v>
      </c>
      <c r="D86" s="1" t="s">
        <v>12</v>
      </c>
      <c r="E86" s="1" t="s">
        <v>125</v>
      </c>
      <c r="F86" s="1" t="s">
        <v>23</v>
      </c>
      <c r="G86">
        <v>3</v>
      </c>
      <c r="H86" s="1" t="s">
        <v>600</v>
      </c>
      <c r="I86" s="1" t="s">
        <v>57</v>
      </c>
      <c r="J86" s="1" t="s">
        <v>361</v>
      </c>
      <c r="K86" s="2">
        <v>43748</v>
      </c>
      <c r="L86" s="1" t="s">
        <v>408</v>
      </c>
    </row>
    <row r="87" spans="1:12" x14ac:dyDescent="0.3">
      <c r="A87" s="1" t="s">
        <v>60</v>
      </c>
      <c r="B87" s="1" t="s">
        <v>15</v>
      </c>
      <c r="C87" s="1" t="s">
        <v>31</v>
      </c>
      <c r="D87" s="1" t="s">
        <v>10</v>
      </c>
      <c r="E87" s="1" t="s">
        <v>344</v>
      </c>
      <c r="F87" s="1" t="s">
        <v>12</v>
      </c>
      <c r="G87">
        <v>2</v>
      </c>
      <c r="H87" s="1" t="s">
        <v>600</v>
      </c>
      <c r="I87" s="1" t="s">
        <v>57</v>
      </c>
      <c r="J87" s="1" t="s">
        <v>366</v>
      </c>
      <c r="K87" s="2">
        <v>43757</v>
      </c>
      <c r="L87" s="1" t="s">
        <v>522</v>
      </c>
    </row>
    <row r="88" spans="1:12" x14ac:dyDescent="0.3">
      <c r="A88" s="1" t="s">
        <v>60</v>
      </c>
      <c r="B88" s="1" t="s">
        <v>49</v>
      </c>
      <c r="C88" s="1" t="s">
        <v>24</v>
      </c>
      <c r="D88" s="1" t="s">
        <v>23</v>
      </c>
      <c r="E88" s="1" t="s">
        <v>270</v>
      </c>
      <c r="F88" s="1" t="s">
        <v>12</v>
      </c>
      <c r="G88">
        <v>3</v>
      </c>
      <c r="H88" s="1" t="s">
        <v>600</v>
      </c>
      <c r="I88" s="1" t="s">
        <v>57</v>
      </c>
      <c r="J88" s="1" t="s">
        <v>366</v>
      </c>
      <c r="K88" s="2">
        <v>43757</v>
      </c>
      <c r="L88" s="1" t="s">
        <v>522</v>
      </c>
    </row>
    <row r="89" spans="1:12" x14ac:dyDescent="0.3">
      <c r="A89" s="1" t="s">
        <v>96</v>
      </c>
      <c r="B89" s="1" t="s">
        <v>26</v>
      </c>
      <c r="C89" s="1" t="s">
        <v>255</v>
      </c>
      <c r="D89" s="1" t="s">
        <v>23</v>
      </c>
      <c r="E89" s="1" t="s">
        <v>523</v>
      </c>
      <c r="F89" s="1" t="s">
        <v>23</v>
      </c>
      <c r="G89">
        <v>1</v>
      </c>
      <c r="H89" s="1" t="s">
        <v>600</v>
      </c>
      <c r="I89" s="1" t="s">
        <v>16</v>
      </c>
      <c r="J89" s="1" t="s">
        <v>411</v>
      </c>
      <c r="K89" s="2">
        <v>43783</v>
      </c>
      <c r="L89" s="1" t="s">
        <v>412</v>
      </c>
    </row>
    <row r="90" spans="1:12" x14ac:dyDescent="0.3">
      <c r="A90" s="1" t="s">
        <v>378</v>
      </c>
      <c r="B90" s="1" t="s">
        <v>85</v>
      </c>
      <c r="C90" s="1" t="s">
        <v>109</v>
      </c>
      <c r="D90" s="1" t="s">
        <v>15</v>
      </c>
      <c r="E90" s="1" t="s">
        <v>379</v>
      </c>
      <c r="F90" s="1" t="s">
        <v>23</v>
      </c>
      <c r="G90">
        <v>3</v>
      </c>
      <c r="H90" s="1" t="s">
        <v>600</v>
      </c>
      <c r="I90" s="1" t="s">
        <v>16</v>
      </c>
      <c r="J90" s="1" t="s">
        <v>411</v>
      </c>
      <c r="K90" s="2">
        <v>43783</v>
      </c>
      <c r="L90" s="1" t="s">
        <v>412</v>
      </c>
    </row>
    <row r="91" spans="1:12" x14ac:dyDescent="0.3">
      <c r="A91" s="1" t="s">
        <v>524</v>
      </c>
      <c r="B91" s="1" t="s">
        <v>10</v>
      </c>
      <c r="C91" s="1" t="s">
        <v>70</v>
      </c>
      <c r="D91" s="1" t="s">
        <v>10</v>
      </c>
      <c r="E91" s="1" t="s">
        <v>323</v>
      </c>
      <c r="F91" s="1" t="s">
        <v>23</v>
      </c>
      <c r="G91">
        <v>1</v>
      </c>
      <c r="H91" s="1" t="s">
        <v>600</v>
      </c>
      <c r="I91" s="1" t="s">
        <v>16</v>
      </c>
      <c r="J91" s="1" t="s">
        <v>162</v>
      </c>
      <c r="K91" s="2">
        <v>43791</v>
      </c>
      <c r="L91" s="1" t="s">
        <v>414</v>
      </c>
    </row>
    <row r="92" spans="1:12" x14ac:dyDescent="0.3">
      <c r="A92" s="1" t="s">
        <v>69</v>
      </c>
      <c r="B92" s="1" t="s">
        <v>21</v>
      </c>
      <c r="C92" s="1" t="s">
        <v>97</v>
      </c>
      <c r="D92" s="1" t="s">
        <v>21</v>
      </c>
      <c r="E92" s="1" t="s">
        <v>525</v>
      </c>
      <c r="F92" s="1" t="s">
        <v>23</v>
      </c>
      <c r="G92">
        <v>3</v>
      </c>
      <c r="H92" s="1" t="s">
        <v>600</v>
      </c>
      <c r="I92" s="1" t="s">
        <v>16</v>
      </c>
      <c r="J92" s="1" t="s">
        <v>162</v>
      </c>
      <c r="K92" s="2">
        <v>43791</v>
      </c>
      <c r="L92" s="1" t="s">
        <v>414</v>
      </c>
    </row>
    <row r="93" spans="1:12" x14ac:dyDescent="0.3">
      <c r="A93" s="1" t="s">
        <v>33</v>
      </c>
      <c r="B93" s="1" t="s">
        <v>10</v>
      </c>
      <c r="C93" s="1" t="s">
        <v>283</v>
      </c>
      <c r="D93" s="1" t="s">
        <v>12</v>
      </c>
      <c r="E93" s="1" t="s">
        <v>526</v>
      </c>
      <c r="F93" s="1" t="s">
        <v>23</v>
      </c>
      <c r="G93">
        <v>2</v>
      </c>
      <c r="H93" s="1" t="s">
        <v>600</v>
      </c>
      <c r="I93" s="1" t="s">
        <v>126</v>
      </c>
      <c r="J93" s="1" t="s">
        <v>139</v>
      </c>
      <c r="K93" s="2">
        <v>43882</v>
      </c>
      <c r="L93" s="1" t="s">
        <v>417</v>
      </c>
    </row>
    <row r="94" spans="1:12" x14ac:dyDescent="0.3">
      <c r="A94" s="1" t="s">
        <v>82</v>
      </c>
      <c r="B94" s="1" t="s">
        <v>83</v>
      </c>
      <c r="C94" s="1" t="s">
        <v>83</v>
      </c>
      <c r="D94" s="1" t="s">
        <v>83</v>
      </c>
      <c r="E94" s="1" t="s">
        <v>83</v>
      </c>
      <c r="F94" s="1" t="s">
        <v>83</v>
      </c>
      <c r="G94">
        <v>4</v>
      </c>
      <c r="H94" s="1" t="s">
        <v>600</v>
      </c>
      <c r="I94" s="1" t="s">
        <v>126</v>
      </c>
      <c r="J94" s="1" t="s">
        <v>139</v>
      </c>
      <c r="K94" s="2">
        <v>43882</v>
      </c>
      <c r="L94" s="1" t="s">
        <v>417</v>
      </c>
    </row>
    <row r="95" spans="1:12" x14ac:dyDescent="0.3">
      <c r="A95" s="1" t="s">
        <v>527</v>
      </c>
      <c r="B95" s="1" t="s">
        <v>23</v>
      </c>
      <c r="C95" s="1" t="s">
        <v>201</v>
      </c>
      <c r="D95" s="1" t="s">
        <v>15</v>
      </c>
      <c r="E95" s="1" t="s">
        <v>528</v>
      </c>
      <c r="F95" s="1" t="s">
        <v>23</v>
      </c>
      <c r="G95">
        <v>2</v>
      </c>
      <c r="H95" s="1" t="s">
        <v>600</v>
      </c>
      <c r="I95" s="1" t="s">
        <v>126</v>
      </c>
      <c r="J95" s="1" t="s">
        <v>529</v>
      </c>
      <c r="K95" s="2">
        <v>43890</v>
      </c>
      <c r="L95" s="1" t="s">
        <v>530</v>
      </c>
    </row>
    <row r="96" spans="1:12" x14ac:dyDescent="0.3">
      <c r="A96" s="1" t="s">
        <v>264</v>
      </c>
      <c r="B96" s="1" t="s">
        <v>12</v>
      </c>
      <c r="C96" s="1" t="s">
        <v>513</v>
      </c>
      <c r="D96" s="1" t="s">
        <v>21</v>
      </c>
      <c r="E96" s="1" t="s">
        <v>32</v>
      </c>
      <c r="F96" s="1" t="s">
        <v>23</v>
      </c>
      <c r="G96">
        <v>4</v>
      </c>
      <c r="H96" s="1" t="s">
        <v>600</v>
      </c>
      <c r="I96" s="1" t="s">
        <v>126</v>
      </c>
      <c r="J96" s="1" t="s">
        <v>529</v>
      </c>
      <c r="K96" s="2">
        <v>43890</v>
      </c>
      <c r="L96" s="1" t="s">
        <v>530</v>
      </c>
    </row>
    <row r="97" spans="1:12" x14ac:dyDescent="0.3">
      <c r="A97" s="1" t="s">
        <v>46</v>
      </c>
      <c r="B97" s="1" t="s">
        <v>15</v>
      </c>
      <c r="C97" s="1" t="s">
        <v>309</v>
      </c>
      <c r="D97" s="1" t="s">
        <v>21</v>
      </c>
      <c r="E97" s="1" t="s">
        <v>531</v>
      </c>
      <c r="F97" s="1" t="s">
        <v>23</v>
      </c>
      <c r="G97">
        <v>2</v>
      </c>
      <c r="H97" s="1" t="s">
        <v>600</v>
      </c>
      <c r="I97" s="1" t="s">
        <v>36</v>
      </c>
      <c r="J97" s="1" t="s">
        <v>52</v>
      </c>
      <c r="K97" s="2">
        <v>44182</v>
      </c>
      <c r="L97" s="1" t="s">
        <v>532</v>
      </c>
    </row>
    <row r="98" spans="1:12" x14ac:dyDescent="0.3">
      <c r="A98" s="1" t="s">
        <v>82</v>
      </c>
      <c r="B98" s="1" t="s">
        <v>83</v>
      </c>
      <c r="C98" s="1" t="s">
        <v>83</v>
      </c>
      <c r="D98" s="1" t="s">
        <v>83</v>
      </c>
      <c r="E98" s="1" t="s">
        <v>83</v>
      </c>
      <c r="F98" s="1" t="s">
        <v>83</v>
      </c>
      <c r="G98">
        <v>4</v>
      </c>
      <c r="H98" s="1" t="s">
        <v>600</v>
      </c>
      <c r="I98" s="1" t="s">
        <v>36</v>
      </c>
      <c r="J98" s="1" t="s">
        <v>52</v>
      </c>
      <c r="K98" s="2">
        <v>44182</v>
      </c>
      <c r="L98" s="1" t="s">
        <v>532</v>
      </c>
    </row>
    <row r="99" spans="1:12" x14ac:dyDescent="0.3">
      <c r="A99" s="1" t="s">
        <v>103</v>
      </c>
      <c r="B99" s="1" t="s">
        <v>75</v>
      </c>
      <c r="C99" s="1" t="s">
        <v>211</v>
      </c>
      <c r="D99" s="1" t="s">
        <v>15</v>
      </c>
      <c r="E99" s="1" t="s">
        <v>310</v>
      </c>
      <c r="F99" s="1" t="s">
        <v>23</v>
      </c>
      <c r="G99">
        <v>2</v>
      </c>
      <c r="H99" s="1" t="s">
        <v>600</v>
      </c>
      <c r="I99" s="1" t="s">
        <v>126</v>
      </c>
      <c r="J99" s="1" t="s">
        <v>391</v>
      </c>
      <c r="K99" s="2">
        <v>44365</v>
      </c>
      <c r="L99" s="1" t="s">
        <v>428</v>
      </c>
    </row>
    <row r="100" spans="1:12" x14ac:dyDescent="0.3">
      <c r="A100" s="1" t="s">
        <v>401</v>
      </c>
      <c r="B100" s="1" t="s">
        <v>23</v>
      </c>
      <c r="C100" s="1" t="s">
        <v>109</v>
      </c>
      <c r="D100" s="1" t="s">
        <v>21</v>
      </c>
      <c r="E100" s="1" t="s">
        <v>533</v>
      </c>
      <c r="F100" s="1" t="s">
        <v>10</v>
      </c>
      <c r="G100">
        <v>4</v>
      </c>
      <c r="H100" s="1" t="s">
        <v>600</v>
      </c>
      <c r="I100" s="1" t="s">
        <v>126</v>
      </c>
      <c r="J100" s="1" t="s">
        <v>391</v>
      </c>
      <c r="K100" s="2">
        <v>44365</v>
      </c>
      <c r="L100" s="1" t="s">
        <v>428</v>
      </c>
    </row>
    <row r="101" spans="1:12" x14ac:dyDescent="0.3">
      <c r="A101" s="1" t="s">
        <v>46</v>
      </c>
      <c r="B101" s="1" t="s">
        <v>10</v>
      </c>
      <c r="C101" s="1" t="s">
        <v>168</v>
      </c>
      <c r="D101" s="1" t="s">
        <v>23</v>
      </c>
      <c r="E101" s="1" t="s">
        <v>534</v>
      </c>
      <c r="F101" s="1" t="s">
        <v>10</v>
      </c>
      <c r="G101">
        <v>1</v>
      </c>
      <c r="H101" s="1" t="s">
        <v>600</v>
      </c>
      <c r="I101" s="1" t="s">
        <v>114</v>
      </c>
      <c r="J101" s="1" t="s">
        <v>218</v>
      </c>
      <c r="K101" s="2">
        <v>44412</v>
      </c>
      <c r="L101" s="1" t="s">
        <v>535</v>
      </c>
    </row>
    <row r="102" spans="1:12" x14ac:dyDescent="0.3">
      <c r="A102" s="1" t="s">
        <v>536</v>
      </c>
      <c r="B102" s="1" t="s">
        <v>12</v>
      </c>
      <c r="C102" s="1" t="s">
        <v>174</v>
      </c>
      <c r="D102" s="1" t="s">
        <v>12</v>
      </c>
      <c r="E102" s="1" t="s">
        <v>537</v>
      </c>
      <c r="F102" s="1" t="s">
        <v>23</v>
      </c>
      <c r="G102">
        <v>3</v>
      </c>
      <c r="H102" s="1" t="s">
        <v>600</v>
      </c>
      <c r="I102" s="1" t="s">
        <v>114</v>
      </c>
      <c r="J102" s="1" t="s">
        <v>218</v>
      </c>
      <c r="K102" s="2">
        <v>44412</v>
      </c>
      <c r="L102" s="1" t="s">
        <v>535</v>
      </c>
    </row>
    <row r="103" spans="1:12" x14ac:dyDescent="0.3">
      <c r="A103" s="1" t="s">
        <v>103</v>
      </c>
      <c r="B103" s="1" t="s">
        <v>23</v>
      </c>
      <c r="C103" s="1" t="s">
        <v>133</v>
      </c>
      <c r="D103" s="1" t="s">
        <v>10</v>
      </c>
      <c r="E103" s="1" t="s">
        <v>538</v>
      </c>
      <c r="F103" s="1" t="s">
        <v>23</v>
      </c>
      <c r="G103">
        <v>2</v>
      </c>
      <c r="H103" s="1" t="s">
        <v>600</v>
      </c>
      <c r="I103" s="1" t="s">
        <v>114</v>
      </c>
      <c r="J103" s="1" t="s">
        <v>214</v>
      </c>
      <c r="K103" s="2">
        <v>44420</v>
      </c>
      <c r="L103" s="1" t="s">
        <v>431</v>
      </c>
    </row>
    <row r="104" spans="1:12" x14ac:dyDescent="0.3">
      <c r="A104" s="1" t="s">
        <v>60</v>
      </c>
      <c r="B104" s="1" t="s">
        <v>26</v>
      </c>
      <c r="C104" s="1" t="s">
        <v>277</v>
      </c>
      <c r="D104" s="1" t="s">
        <v>12</v>
      </c>
      <c r="E104" s="1" t="s">
        <v>432</v>
      </c>
      <c r="F104" s="1" t="s">
        <v>10</v>
      </c>
      <c r="G104">
        <v>4</v>
      </c>
      <c r="H104" s="1" t="s">
        <v>600</v>
      </c>
      <c r="I104" s="1" t="s">
        <v>114</v>
      </c>
      <c r="J104" s="1" t="s">
        <v>214</v>
      </c>
      <c r="K104" s="2">
        <v>44420</v>
      </c>
      <c r="L104" s="1" t="s">
        <v>431</v>
      </c>
    </row>
    <row r="105" spans="1:12" x14ac:dyDescent="0.3">
      <c r="A105" s="1" t="s">
        <v>156</v>
      </c>
      <c r="B105" s="1" t="s">
        <v>75</v>
      </c>
      <c r="C105" s="1" t="s">
        <v>133</v>
      </c>
      <c r="D105" s="1" t="s">
        <v>15</v>
      </c>
      <c r="E105" s="1" t="s">
        <v>447</v>
      </c>
      <c r="F105" s="1" t="s">
        <v>23</v>
      </c>
      <c r="G105">
        <v>2</v>
      </c>
      <c r="H105" s="1" t="s">
        <v>600</v>
      </c>
      <c r="I105" s="1" t="s">
        <v>114</v>
      </c>
      <c r="J105" s="1" t="s">
        <v>435</v>
      </c>
      <c r="K105" s="2">
        <v>44433</v>
      </c>
      <c r="L105" s="1" t="s">
        <v>436</v>
      </c>
    </row>
    <row r="106" spans="1:12" x14ac:dyDescent="0.3">
      <c r="A106" s="1" t="s">
        <v>378</v>
      </c>
      <c r="B106" s="1" t="s">
        <v>26</v>
      </c>
      <c r="C106" s="1" t="s">
        <v>343</v>
      </c>
      <c r="D106" s="1" t="s">
        <v>26</v>
      </c>
      <c r="E106" s="1" t="s">
        <v>399</v>
      </c>
      <c r="F106" s="1" t="s">
        <v>23</v>
      </c>
      <c r="G106">
        <v>2</v>
      </c>
      <c r="H106" s="1" t="s">
        <v>600</v>
      </c>
      <c r="I106" s="1" t="s">
        <v>57</v>
      </c>
      <c r="J106" s="1" t="s">
        <v>189</v>
      </c>
      <c r="K106" s="2">
        <v>44556</v>
      </c>
      <c r="L106" s="1" t="s">
        <v>539</v>
      </c>
    </row>
    <row r="107" spans="1:12" x14ac:dyDescent="0.3">
      <c r="A107" s="1" t="s">
        <v>46</v>
      </c>
      <c r="B107" s="1" t="s">
        <v>23</v>
      </c>
      <c r="C107" s="1" t="s">
        <v>47</v>
      </c>
      <c r="D107" s="1" t="s">
        <v>23</v>
      </c>
      <c r="E107" s="1" t="s">
        <v>48</v>
      </c>
      <c r="F107" s="1" t="s">
        <v>10</v>
      </c>
      <c r="G107">
        <v>4</v>
      </c>
      <c r="H107" s="1" t="s">
        <v>600</v>
      </c>
      <c r="I107" s="1" t="s">
        <v>57</v>
      </c>
      <c r="J107" s="1" t="s">
        <v>189</v>
      </c>
      <c r="K107" s="2">
        <v>44556</v>
      </c>
      <c r="L107" s="1" t="s">
        <v>539</v>
      </c>
    </row>
    <row r="108" spans="1:12" x14ac:dyDescent="0.3">
      <c r="A108" s="1" t="s">
        <v>91</v>
      </c>
      <c r="B108" s="1" t="s">
        <v>26</v>
      </c>
      <c r="C108" s="1" t="s">
        <v>419</v>
      </c>
      <c r="D108" s="1" t="s">
        <v>10</v>
      </c>
      <c r="E108" s="1" t="s">
        <v>540</v>
      </c>
      <c r="F108" s="1" t="s">
        <v>10</v>
      </c>
      <c r="G108">
        <v>2</v>
      </c>
      <c r="H108" s="1" t="s">
        <v>600</v>
      </c>
      <c r="I108" s="1" t="s">
        <v>57</v>
      </c>
      <c r="J108" s="1" t="s">
        <v>281</v>
      </c>
      <c r="K108" s="2">
        <v>44564</v>
      </c>
      <c r="L108" s="1" t="s">
        <v>541</v>
      </c>
    </row>
    <row r="109" spans="1:12" x14ac:dyDescent="0.3">
      <c r="A109" s="1" t="s">
        <v>46</v>
      </c>
      <c r="B109" s="1" t="s">
        <v>23</v>
      </c>
      <c r="C109" s="1" t="s">
        <v>55</v>
      </c>
      <c r="D109" s="1" t="s">
        <v>12</v>
      </c>
      <c r="E109" s="1" t="s">
        <v>93</v>
      </c>
      <c r="F109" s="1" t="s">
        <v>10</v>
      </c>
      <c r="G109">
        <v>4</v>
      </c>
      <c r="H109" s="1" t="s">
        <v>600</v>
      </c>
      <c r="I109" s="1" t="s">
        <v>57</v>
      </c>
      <c r="J109" s="1" t="s">
        <v>281</v>
      </c>
      <c r="K109" s="2">
        <v>44564</v>
      </c>
      <c r="L109" s="1" t="s">
        <v>541</v>
      </c>
    </row>
    <row r="110" spans="1:12" x14ac:dyDescent="0.3">
      <c r="A110" s="1" t="s">
        <v>378</v>
      </c>
      <c r="B110" s="1" t="s">
        <v>15</v>
      </c>
      <c r="C110" s="1" t="s">
        <v>542</v>
      </c>
      <c r="D110" s="1" t="s">
        <v>10</v>
      </c>
      <c r="E110" s="1" t="s">
        <v>543</v>
      </c>
      <c r="F110" s="1" t="s">
        <v>23</v>
      </c>
      <c r="G110">
        <v>2</v>
      </c>
      <c r="H110" s="1" t="s">
        <v>600</v>
      </c>
      <c r="I110" s="1" t="s">
        <v>57</v>
      </c>
      <c r="J110" s="1" t="s">
        <v>194</v>
      </c>
      <c r="K110" s="2">
        <v>44572</v>
      </c>
      <c r="L110" s="1" t="s">
        <v>544</v>
      </c>
    </row>
    <row r="111" spans="1:12" x14ac:dyDescent="0.3">
      <c r="A111" s="1" t="s">
        <v>74</v>
      </c>
      <c r="B111" s="1" t="s">
        <v>23</v>
      </c>
      <c r="C111" s="1" t="s">
        <v>309</v>
      </c>
      <c r="D111" s="1" t="s">
        <v>12</v>
      </c>
      <c r="E111" s="1" t="s">
        <v>545</v>
      </c>
      <c r="F111" s="1" t="s">
        <v>10</v>
      </c>
      <c r="G111">
        <v>4</v>
      </c>
      <c r="H111" s="1" t="s">
        <v>600</v>
      </c>
      <c r="I111" s="1" t="s">
        <v>57</v>
      </c>
      <c r="J111" s="1" t="s">
        <v>194</v>
      </c>
      <c r="K111" s="2">
        <v>44572</v>
      </c>
      <c r="L111" s="1" t="s">
        <v>544</v>
      </c>
    </row>
    <row r="112" spans="1:12" x14ac:dyDescent="0.3">
      <c r="A112" s="1" t="s">
        <v>119</v>
      </c>
      <c r="B112" s="1" t="s">
        <v>26</v>
      </c>
      <c r="C112" s="1" t="s">
        <v>255</v>
      </c>
      <c r="D112" s="1" t="s">
        <v>12</v>
      </c>
      <c r="E112" s="1" t="s">
        <v>474</v>
      </c>
      <c r="F112" s="1" t="s">
        <v>12</v>
      </c>
      <c r="G112">
        <v>2</v>
      </c>
      <c r="H112" s="1" t="s">
        <v>600</v>
      </c>
      <c r="I112" s="1" t="s">
        <v>66</v>
      </c>
      <c r="J112" s="1" t="s">
        <v>94</v>
      </c>
      <c r="K112" s="2">
        <v>44624</v>
      </c>
      <c r="L112" s="1" t="s">
        <v>546</v>
      </c>
    </row>
    <row r="113" spans="1:12" x14ac:dyDescent="0.3">
      <c r="A113" s="1" t="s">
        <v>69</v>
      </c>
      <c r="B113" s="1" t="s">
        <v>12</v>
      </c>
      <c r="C113" s="1" t="s">
        <v>149</v>
      </c>
      <c r="D113" s="1" t="s">
        <v>10</v>
      </c>
      <c r="E113" s="1" t="s">
        <v>457</v>
      </c>
      <c r="F113" s="1" t="s">
        <v>10</v>
      </c>
      <c r="G113">
        <v>3</v>
      </c>
      <c r="H113" s="1" t="s">
        <v>600</v>
      </c>
      <c r="I113" s="1" t="s">
        <v>66</v>
      </c>
      <c r="J113" s="1" t="s">
        <v>94</v>
      </c>
      <c r="K113" s="2">
        <v>44624</v>
      </c>
      <c r="L113" s="1" t="s">
        <v>546</v>
      </c>
    </row>
    <row r="114" spans="1:12" x14ac:dyDescent="0.3">
      <c r="A114" s="1" t="s">
        <v>19</v>
      </c>
      <c r="B114" s="1" t="s">
        <v>12</v>
      </c>
      <c r="C114" s="1" t="s">
        <v>61</v>
      </c>
      <c r="D114" s="1" t="s">
        <v>10</v>
      </c>
      <c r="E114" s="1" t="s">
        <v>217</v>
      </c>
      <c r="F114" s="1" t="s">
        <v>23</v>
      </c>
      <c r="G114">
        <v>2</v>
      </c>
      <c r="H114" s="1" t="s">
        <v>600</v>
      </c>
      <c r="I114" s="1" t="s">
        <v>66</v>
      </c>
      <c r="J114" s="1" t="s">
        <v>29</v>
      </c>
      <c r="K114" s="2">
        <v>44632</v>
      </c>
      <c r="L114" s="1" t="s">
        <v>547</v>
      </c>
    </row>
    <row r="115" spans="1:12" x14ac:dyDescent="0.3">
      <c r="A115" s="1" t="s">
        <v>19</v>
      </c>
      <c r="B115" s="1" t="s">
        <v>21</v>
      </c>
      <c r="C115" s="1" t="s">
        <v>390</v>
      </c>
      <c r="D115" s="1" t="s">
        <v>21</v>
      </c>
      <c r="E115" s="1" t="s">
        <v>548</v>
      </c>
      <c r="F115" s="1" t="s">
        <v>10</v>
      </c>
      <c r="G115">
        <v>4</v>
      </c>
      <c r="H115" s="1" t="s">
        <v>600</v>
      </c>
      <c r="I115" s="1" t="s">
        <v>66</v>
      </c>
      <c r="J115" s="1" t="s">
        <v>29</v>
      </c>
      <c r="K115" s="2">
        <v>44632</v>
      </c>
      <c r="L115" s="1" t="s">
        <v>547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1AC9-C1A5-4147-8069-BD1A1FC194CA}">
  <dimension ref="A1:L58"/>
  <sheetViews>
    <sheetView workbookViewId="0">
      <selection activeCell="E15" sqref="E15"/>
    </sheetView>
  </sheetViews>
  <sheetFormatPr defaultRowHeight="14.4" x14ac:dyDescent="0.3"/>
  <cols>
    <col min="1" max="2" width="8" bestFit="1" customWidth="1"/>
    <col min="3" max="3" width="7.33203125" bestFit="1" customWidth="1"/>
    <col min="4" max="4" width="7.44140625" bestFit="1" customWidth="1"/>
    <col min="5" max="5" width="7.33203125" bestFit="1" customWidth="1"/>
    <col min="6" max="6" width="6.21875" bestFit="1" customWidth="1"/>
    <col min="7" max="7" width="6.77734375" bestFit="1" customWidth="1"/>
    <col min="8" max="8" width="10.77734375" bestFit="1" customWidth="1"/>
    <col min="9" max="9" width="12.88671875" bestFit="1" customWidth="1"/>
    <col min="10" max="10" width="12.109375" bestFit="1" customWidth="1"/>
    <col min="11" max="11" width="11.5546875" bestFit="1" customWidth="1"/>
    <col min="12" max="12" width="1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597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1" t="s">
        <v>333</v>
      </c>
      <c r="B2" s="1" t="s">
        <v>12</v>
      </c>
      <c r="C2" s="1" t="s">
        <v>124</v>
      </c>
      <c r="D2" s="1" t="s">
        <v>12</v>
      </c>
      <c r="E2" s="1" t="s">
        <v>549</v>
      </c>
      <c r="F2" s="1" t="s">
        <v>23</v>
      </c>
      <c r="G2">
        <v>1</v>
      </c>
      <c r="H2" s="1" t="s">
        <v>599</v>
      </c>
      <c r="I2" s="1" t="s">
        <v>57</v>
      </c>
      <c r="J2" s="1" t="s">
        <v>194</v>
      </c>
      <c r="K2" s="2">
        <v>43105</v>
      </c>
      <c r="L2" s="1" t="s">
        <v>503</v>
      </c>
    </row>
    <row r="3" spans="1:12" x14ac:dyDescent="0.3">
      <c r="A3" s="1" t="s">
        <v>550</v>
      </c>
      <c r="B3" s="1" t="s">
        <v>12</v>
      </c>
      <c r="C3" s="1" t="s">
        <v>542</v>
      </c>
      <c r="D3" s="1" t="s">
        <v>23</v>
      </c>
      <c r="E3" s="1" t="s">
        <v>110</v>
      </c>
      <c r="F3" s="1" t="s">
        <v>10</v>
      </c>
      <c r="G3">
        <v>3</v>
      </c>
      <c r="H3" s="1" t="s">
        <v>599</v>
      </c>
      <c r="I3" s="1" t="s">
        <v>57</v>
      </c>
      <c r="J3" s="1" t="s">
        <v>194</v>
      </c>
      <c r="K3" s="2">
        <v>43105</v>
      </c>
      <c r="L3" s="1" t="s">
        <v>503</v>
      </c>
    </row>
    <row r="4" spans="1:12" x14ac:dyDescent="0.3">
      <c r="A4" s="1" t="s">
        <v>129</v>
      </c>
      <c r="B4" s="1" t="s">
        <v>49</v>
      </c>
      <c r="C4" s="1" t="s">
        <v>551</v>
      </c>
      <c r="D4" s="1" t="s">
        <v>21</v>
      </c>
      <c r="E4" s="1" t="s">
        <v>327</v>
      </c>
      <c r="F4" s="1" t="s">
        <v>12</v>
      </c>
      <c r="G4">
        <v>1</v>
      </c>
      <c r="H4" s="1" t="s">
        <v>599</v>
      </c>
      <c r="I4" s="1" t="s">
        <v>57</v>
      </c>
      <c r="J4" s="1" t="s">
        <v>189</v>
      </c>
      <c r="K4" s="2">
        <v>43113</v>
      </c>
      <c r="L4" s="1" t="s">
        <v>375</v>
      </c>
    </row>
    <row r="5" spans="1:12" x14ac:dyDescent="0.3">
      <c r="A5" s="1" t="s">
        <v>320</v>
      </c>
      <c r="B5" s="1" t="s">
        <v>23</v>
      </c>
      <c r="C5" s="1" t="s">
        <v>365</v>
      </c>
      <c r="D5" s="1" t="s">
        <v>23</v>
      </c>
      <c r="E5" s="1" t="s">
        <v>233</v>
      </c>
      <c r="F5" s="1" t="s">
        <v>10</v>
      </c>
      <c r="G5">
        <v>3</v>
      </c>
      <c r="H5" s="1" t="s">
        <v>599</v>
      </c>
      <c r="I5" s="1" t="s">
        <v>57</v>
      </c>
      <c r="J5" s="1" t="s">
        <v>189</v>
      </c>
      <c r="K5" s="2">
        <v>43113</v>
      </c>
      <c r="L5" s="1" t="s">
        <v>375</v>
      </c>
    </row>
    <row r="6" spans="1:12" x14ac:dyDescent="0.3">
      <c r="A6" s="1" t="s">
        <v>552</v>
      </c>
      <c r="B6" s="1" t="s">
        <v>10</v>
      </c>
      <c r="C6" s="1" t="s">
        <v>177</v>
      </c>
      <c r="D6" s="1" t="s">
        <v>26</v>
      </c>
      <c r="E6" s="1" t="s">
        <v>533</v>
      </c>
      <c r="F6" s="1" t="s">
        <v>10</v>
      </c>
      <c r="G6">
        <v>2</v>
      </c>
      <c r="H6" s="1" t="s">
        <v>599</v>
      </c>
      <c r="I6" s="1" t="s">
        <v>57</v>
      </c>
      <c r="J6" s="1" t="s">
        <v>281</v>
      </c>
      <c r="K6" s="2">
        <v>43124</v>
      </c>
      <c r="L6" s="1" t="s">
        <v>377</v>
      </c>
    </row>
    <row r="7" spans="1:12" x14ac:dyDescent="0.3">
      <c r="A7" s="1" t="s">
        <v>91</v>
      </c>
      <c r="B7" s="1" t="s">
        <v>23</v>
      </c>
      <c r="C7" s="1" t="s">
        <v>117</v>
      </c>
      <c r="D7" s="1" t="s">
        <v>10</v>
      </c>
      <c r="E7" s="1" t="s">
        <v>14</v>
      </c>
      <c r="F7" s="1" t="s">
        <v>23</v>
      </c>
      <c r="G7">
        <v>4</v>
      </c>
      <c r="H7" s="1" t="s">
        <v>599</v>
      </c>
      <c r="I7" s="1" t="s">
        <v>57</v>
      </c>
      <c r="J7" s="1" t="s">
        <v>281</v>
      </c>
      <c r="K7" s="2">
        <v>43124</v>
      </c>
      <c r="L7" s="1" t="s">
        <v>377</v>
      </c>
    </row>
    <row r="8" spans="1:12" x14ac:dyDescent="0.3">
      <c r="A8" s="1" t="s">
        <v>553</v>
      </c>
      <c r="B8" s="1" t="s">
        <v>10</v>
      </c>
      <c r="C8" s="1" t="s">
        <v>368</v>
      </c>
      <c r="D8" s="1" t="s">
        <v>10</v>
      </c>
      <c r="E8" s="1" t="s">
        <v>217</v>
      </c>
      <c r="F8" s="1" t="s">
        <v>10</v>
      </c>
      <c r="G8">
        <v>2</v>
      </c>
      <c r="H8" s="1" t="s">
        <v>599</v>
      </c>
      <c r="I8" s="1" t="s">
        <v>114</v>
      </c>
      <c r="J8" s="1" t="s">
        <v>218</v>
      </c>
      <c r="K8" s="2">
        <v>43330</v>
      </c>
      <c r="L8" s="1" t="s">
        <v>389</v>
      </c>
    </row>
    <row r="9" spans="1:12" x14ac:dyDescent="0.3">
      <c r="A9" s="1" t="s">
        <v>257</v>
      </c>
      <c r="B9" s="1" t="s">
        <v>75</v>
      </c>
      <c r="C9" s="1" t="s">
        <v>157</v>
      </c>
      <c r="D9" s="1" t="s">
        <v>26</v>
      </c>
      <c r="E9" s="1" t="s">
        <v>502</v>
      </c>
      <c r="F9" s="1" t="s">
        <v>12</v>
      </c>
      <c r="G9">
        <v>4</v>
      </c>
      <c r="H9" s="1" t="s">
        <v>599</v>
      </c>
      <c r="I9" s="1" t="s">
        <v>114</v>
      </c>
      <c r="J9" s="1" t="s">
        <v>218</v>
      </c>
      <c r="K9" s="2">
        <v>43330</v>
      </c>
      <c r="L9" s="1" t="s">
        <v>389</v>
      </c>
    </row>
    <row r="10" spans="1:12" x14ac:dyDescent="0.3">
      <c r="A10" s="1" t="s">
        <v>320</v>
      </c>
      <c r="B10" s="1" t="s">
        <v>26</v>
      </c>
      <c r="C10" s="1" t="s">
        <v>373</v>
      </c>
      <c r="D10" s="1" t="s">
        <v>23</v>
      </c>
      <c r="E10" s="1" t="s">
        <v>467</v>
      </c>
      <c r="F10" s="1" t="s">
        <v>12</v>
      </c>
      <c r="G10">
        <v>1</v>
      </c>
      <c r="H10" s="1" t="s">
        <v>599</v>
      </c>
      <c r="I10" s="1" t="s">
        <v>114</v>
      </c>
      <c r="J10" s="1" t="s">
        <v>391</v>
      </c>
      <c r="K10" s="2">
        <v>43342</v>
      </c>
      <c r="L10" s="1" t="s">
        <v>392</v>
      </c>
    </row>
    <row r="11" spans="1:12" x14ac:dyDescent="0.3">
      <c r="A11" s="1" t="s">
        <v>333</v>
      </c>
      <c r="B11" s="1" t="s">
        <v>23</v>
      </c>
      <c r="C11" s="1" t="s">
        <v>293</v>
      </c>
      <c r="D11" s="1" t="s">
        <v>12</v>
      </c>
      <c r="E11" s="1" t="s">
        <v>216</v>
      </c>
      <c r="F11" s="1" t="s">
        <v>10</v>
      </c>
      <c r="G11">
        <v>3</v>
      </c>
      <c r="H11" s="1" t="s">
        <v>599</v>
      </c>
      <c r="I11" s="1" t="s">
        <v>114</v>
      </c>
      <c r="J11" s="1" t="s">
        <v>391</v>
      </c>
      <c r="K11" s="2">
        <v>43342</v>
      </c>
      <c r="L11" s="1" t="s">
        <v>392</v>
      </c>
    </row>
    <row r="12" spans="1:12" x14ac:dyDescent="0.3">
      <c r="A12" s="1" t="s">
        <v>84</v>
      </c>
      <c r="B12" s="1" t="s">
        <v>238</v>
      </c>
      <c r="C12" s="1" t="s">
        <v>554</v>
      </c>
      <c r="D12" s="1" t="s">
        <v>23</v>
      </c>
      <c r="E12" s="1" t="s">
        <v>555</v>
      </c>
      <c r="F12" s="1" t="s">
        <v>12</v>
      </c>
      <c r="G12">
        <v>1</v>
      </c>
      <c r="H12" s="1" t="s">
        <v>599</v>
      </c>
      <c r="I12" s="1" t="s">
        <v>114</v>
      </c>
      <c r="J12" s="1" t="s">
        <v>228</v>
      </c>
      <c r="K12" s="2">
        <v>43350</v>
      </c>
      <c r="L12" s="1" t="s">
        <v>393</v>
      </c>
    </row>
    <row r="13" spans="1:12" x14ac:dyDescent="0.3">
      <c r="A13" s="1" t="s">
        <v>33</v>
      </c>
      <c r="B13" s="1" t="s">
        <v>15</v>
      </c>
      <c r="C13" s="1" t="s">
        <v>300</v>
      </c>
      <c r="D13" s="1" t="s">
        <v>21</v>
      </c>
      <c r="E13" s="1" t="s">
        <v>556</v>
      </c>
      <c r="F13" s="1" t="s">
        <v>12</v>
      </c>
      <c r="G13">
        <v>3</v>
      </c>
      <c r="H13" s="1" t="s">
        <v>599</v>
      </c>
      <c r="I13" s="1" t="s">
        <v>114</v>
      </c>
      <c r="J13" s="1" t="s">
        <v>228</v>
      </c>
      <c r="K13" s="2">
        <v>43350</v>
      </c>
      <c r="L13" s="1" t="s">
        <v>393</v>
      </c>
    </row>
    <row r="14" spans="1:12" x14ac:dyDescent="0.3">
      <c r="A14" s="1" t="s">
        <v>243</v>
      </c>
      <c r="B14" s="1" t="s">
        <v>238</v>
      </c>
      <c r="C14" s="1" t="s">
        <v>137</v>
      </c>
      <c r="D14" s="1" t="s">
        <v>23</v>
      </c>
      <c r="E14" s="1" t="s">
        <v>557</v>
      </c>
      <c r="F14" s="1" t="s">
        <v>10</v>
      </c>
      <c r="G14">
        <v>2</v>
      </c>
      <c r="H14" s="1" t="s">
        <v>599</v>
      </c>
      <c r="I14" s="1" t="s">
        <v>36</v>
      </c>
      <c r="J14" s="1" t="s">
        <v>52</v>
      </c>
      <c r="K14" s="2">
        <v>43440</v>
      </c>
      <c r="L14" s="1" t="s">
        <v>394</v>
      </c>
    </row>
    <row r="15" spans="1:12" x14ac:dyDescent="0.3">
      <c r="A15" s="1" t="s">
        <v>243</v>
      </c>
      <c r="B15" s="1" t="s">
        <v>75</v>
      </c>
      <c r="C15" s="1" t="s">
        <v>92</v>
      </c>
      <c r="D15" s="1" t="s">
        <v>23</v>
      </c>
      <c r="E15" s="1" t="s">
        <v>509</v>
      </c>
      <c r="F15" s="1" t="s">
        <v>10</v>
      </c>
      <c r="G15">
        <v>4</v>
      </c>
      <c r="H15" s="1" t="s">
        <v>599</v>
      </c>
      <c r="I15" s="1" t="s">
        <v>36</v>
      </c>
      <c r="J15" s="1" t="s">
        <v>52</v>
      </c>
      <c r="K15" s="2">
        <v>43440</v>
      </c>
      <c r="L15" s="1" t="s">
        <v>394</v>
      </c>
    </row>
    <row r="16" spans="1:12" x14ac:dyDescent="0.3">
      <c r="A16" s="1" t="s">
        <v>103</v>
      </c>
      <c r="B16" s="1" t="s">
        <v>75</v>
      </c>
      <c r="C16" s="1" t="s">
        <v>207</v>
      </c>
      <c r="D16" s="1" t="s">
        <v>10</v>
      </c>
      <c r="E16" s="1" t="s">
        <v>558</v>
      </c>
      <c r="F16" s="1" t="s">
        <v>10</v>
      </c>
      <c r="G16">
        <v>1</v>
      </c>
      <c r="H16" s="1" t="s">
        <v>599</v>
      </c>
      <c r="I16" s="1" t="s">
        <v>36</v>
      </c>
      <c r="J16" s="1" t="s">
        <v>44</v>
      </c>
      <c r="K16" s="2">
        <v>43448</v>
      </c>
      <c r="L16" s="1" t="s">
        <v>396</v>
      </c>
    </row>
    <row r="17" spans="1:12" x14ac:dyDescent="0.3">
      <c r="A17" s="1" t="s">
        <v>559</v>
      </c>
      <c r="B17" s="1" t="s">
        <v>24</v>
      </c>
      <c r="C17" s="1" t="s">
        <v>542</v>
      </c>
      <c r="D17" s="1" t="s">
        <v>23</v>
      </c>
      <c r="E17" s="1" t="s">
        <v>560</v>
      </c>
      <c r="F17" s="1" t="s">
        <v>10</v>
      </c>
      <c r="G17">
        <v>3</v>
      </c>
      <c r="H17" s="1" t="s">
        <v>599</v>
      </c>
      <c r="I17" s="1" t="s">
        <v>36</v>
      </c>
      <c r="J17" s="1" t="s">
        <v>44</v>
      </c>
      <c r="K17" s="2">
        <v>43448</v>
      </c>
      <c r="L17" s="1" t="s">
        <v>396</v>
      </c>
    </row>
    <row r="18" spans="1:12" x14ac:dyDescent="0.3">
      <c r="A18" s="1" t="s">
        <v>536</v>
      </c>
      <c r="B18" s="1" t="s">
        <v>15</v>
      </c>
      <c r="C18" s="1" t="s">
        <v>78</v>
      </c>
      <c r="D18" s="1" t="s">
        <v>49</v>
      </c>
      <c r="E18" s="1" t="s">
        <v>561</v>
      </c>
      <c r="F18" s="1" t="s">
        <v>10</v>
      </c>
      <c r="G18">
        <v>2</v>
      </c>
      <c r="H18" s="1" t="s">
        <v>599</v>
      </c>
      <c r="I18" s="1" t="s">
        <v>36</v>
      </c>
      <c r="J18" s="1" t="s">
        <v>245</v>
      </c>
      <c r="K18" s="2">
        <v>43460</v>
      </c>
      <c r="L18" s="1" t="s">
        <v>398</v>
      </c>
    </row>
    <row r="19" spans="1:12" x14ac:dyDescent="0.3">
      <c r="A19" s="1" t="s">
        <v>333</v>
      </c>
      <c r="B19" s="1" t="s">
        <v>23</v>
      </c>
      <c r="C19" s="1" t="s">
        <v>207</v>
      </c>
      <c r="D19" s="1" t="s">
        <v>23</v>
      </c>
      <c r="E19" s="1" t="s">
        <v>562</v>
      </c>
      <c r="F19" s="1" t="s">
        <v>10</v>
      </c>
      <c r="G19">
        <v>4</v>
      </c>
      <c r="H19" s="1" t="s">
        <v>599</v>
      </c>
      <c r="I19" s="1" t="s">
        <v>36</v>
      </c>
      <c r="J19" s="1" t="s">
        <v>245</v>
      </c>
      <c r="K19" s="2">
        <v>43460</v>
      </c>
      <c r="L19" s="1" t="s">
        <v>398</v>
      </c>
    </row>
    <row r="20" spans="1:12" x14ac:dyDescent="0.3">
      <c r="A20" s="1" t="s">
        <v>91</v>
      </c>
      <c r="B20" s="1" t="s">
        <v>26</v>
      </c>
      <c r="C20" s="1" t="s">
        <v>130</v>
      </c>
      <c r="D20" s="1" t="s">
        <v>12</v>
      </c>
      <c r="E20" s="1" t="s">
        <v>563</v>
      </c>
      <c r="F20" s="1" t="s">
        <v>10</v>
      </c>
      <c r="G20">
        <v>2</v>
      </c>
      <c r="H20" s="1" t="s">
        <v>599</v>
      </c>
      <c r="I20" s="1" t="s">
        <v>36</v>
      </c>
      <c r="J20" s="1" t="s">
        <v>37</v>
      </c>
      <c r="K20" s="2">
        <v>43468</v>
      </c>
      <c r="L20" s="1" t="s">
        <v>517</v>
      </c>
    </row>
    <row r="21" spans="1:12" x14ac:dyDescent="0.3">
      <c r="A21" s="1" t="s">
        <v>276</v>
      </c>
      <c r="B21" s="1" t="s">
        <v>12</v>
      </c>
      <c r="C21" s="1" t="s">
        <v>10</v>
      </c>
      <c r="D21" s="1" t="s">
        <v>21</v>
      </c>
      <c r="E21" s="1" t="s">
        <v>270</v>
      </c>
      <c r="F21" s="1" t="s">
        <v>10</v>
      </c>
      <c r="G21">
        <v>3</v>
      </c>
      <c r="H21" s="1" t="s">
        <v>599</v>
      </c>
      <c r="I21" s="1" t="s">
        <v>36</v>
      </c>
      <c r="J21" s="1" t="s">
        <v>37</v>
      </c>
      <c r="K21" s="2">
        <v>43468</v>
      </c>
      <c r="L21" s="1" t="s">
        <v>517</v>
      </c>
    </row>
    <row r="22" spans="1:12" x14ac:dyDescent="0.3">
      <c r="A22" s="1" t="s">
        <v>151</v>
      </c>
      <c r="B22" s="1" t="s">
        <v>15</v>
      </c>
      <c r="C22" s="1" t="s">
        <v>55</v>
      </c>
      <c r="D22" s="1" t="s">
        <v>12</v>
      </c>
      <c r="E22" s="1" t="s">
        <v>454</v>
      </c>
      <c r="F22" s="1" t="s">
        <v>10</v>
      </c>
      <c r="G22">
        <v>2</v>
      </c>
      <c r="H22" s="1" t="s">
        <v>599</v>
      </c>
      <c r="I22" s="1" t="s">
        <v>198</v>
      </c>
      <c r="J22" s="1" t="s">
        <v>345</v>
      </c>
      <c r="K22" s="2">
        <v>43699</v>
      </c>
      <c r="L22" s="1" t="s">
        <v>400</v>
      </c>
    </row>
    <row r="23" spans="1:12" x14ac:dyDescent="0.3">
      <c r="A23" s="1" t="s">
        <v>69</v>
      </c>
      <c r="B23" s="1" t="s">
        <v>15</v>
      </c>
      <c r="C23" s="1" t="s">
        <v>85</v>
      </c>
      <c r="D23" s="1" t="s">
        <v>26</v>
      </c>
      <c r="E23" s="1" t="s">
        <v>564</v>
      </c>
      <c r="F23" s="1" t="s">
        <v>10</v>
      </c>
      <c r="G23">
        <v>4</v>
      </c>
      <c r="H23" s="1" t="s">
        <v>599</v>
      </c>
      <c r="I23" s="1" t="s">
        <v>198</v>
      </c>
      <c r="J23" s="1" t="s">
        <v>345</v>
      </c>
      <c r="K23" s="2">
        <v>43699</v>
      </c>
      <c r="L23" s="1" t="s">
        <v>400</v>
      </c>
    </row>
    <row r="24" spans="1:12" x14ac:dyDescent="0.3">
      <c r="A24" s="1" t="s">
        <v>565</v>
      </c>
      <c r="B24" s="1" t="s">
        <v>23</v>
      </c>
      <c r="C24" s="1" t="s">
        <v>255</v>
      </c>
      <c r="D24" s="1" t="s">
        <v>49</v>
      </c>
      <c r="E24" s="1" t="s">
        <v>402</v>
      </c>
      <c r="F24" s="1" t="s">
        <v>10</v>
      </c>
      <c r="G24">
        <v>2</v>
      </c>
      <c r="H24" s="1" t="s">
        <v>599</v>
      </c>
      <c r="I24" s="1" t="s">
        <v>198</v>
      </c>
      <c r="J24" s="1" t="s">
        <v>199</v>
      </c>
      <c r="K24" s="2">
        <v>43707</v>
      </c>
      <c r="L24" s="1" t="s">
        <v>403</v>
      </c>
    </row>
    <row r="25" spans="1:12" x14ac:dyDescent="0.3">
      <c r="A25" s="1" t="s">
        <v>326</v>
      </c>
      <c r="B25" s="1" t="s">
        <v>15</v>
      </c>
      <c r="C25" s="1" t="s">
        <v>109</v>
      </c>
      <c r="D25" s="1" t="s">
        <v>12</v>
      </c>
      <c r="E25" s="1" t="s">
        <v>131</v>
      </c>
      <c r="F25" s="1" t="s">
        <v>10</v>
      </c>
      <c r="G25">
        <v>4</v>
      </c>
      <c r="H25" s="1" t="s">
        <v>599</v>
      </c>
      <c r="I25" s="1" t="s">
        <v>198</v>
      </c>
      <c r="J25" s="1" t="s">
        <v>199</v>
      </c>
      <c r="K25" s="2">
        <v>43707</v>
      </c>
      <c r="L25" s="1" t="s">
        <v>403</v>
      </c>
    </row>
    <row r="26" spans="1:12" x14ac:dyDescent="0.3">
      <c r="A26" s="1" t="s">
        <v>103</v>
      </c>
      <c r="B26" s="1" t="s">
        <v>26</v>
      </c>
      <c r="C26" s="1" t="s">
        <v>566</v>
      </c>
      <c r="D26" s="1" t="s">
        <v>12</v>
      </c>
      <c r="E26" s="1" t="s">
        <v>516</v>
      </c>
      <c r="F26" s="1" t="s">
        <v>12</v>
      </c>
      <c r="G26">
        <v>2</v>
      </c>
      <c r="H26" s="1" t="s">
        <v>599</v>
      </c>
      <c r="I26" s="1" t="s">
        <v>126</v>
      </c>
      <c r="J26" s="1" t="s">
        <v>139</v>
      </c>
      <c r="K26" s="2">
        <v>43882</v>
      </c>
      <c r="L26" s="1" t="s">
        <v>417</v>
      </c>
    </row>
    <row r="27" spans="1:12" x14ac:dyDescent="0.3">
      <c r="A27" s="1" t="s">
        <v>567</v>
      </c>
      <c r="B27" s="1" t="s">
        <v>21</v>
      </c>
      <c r="C27" s="1" t="s">
        <v>12</v>
      </c>
      <c r="D27" s="1" t="s">
        <v>21</v>
      </c>
      <c r="E27" s="1" t="s">
        <v>568</v>
      </c>
      <c r="F27" s="1" t="s">
        <v>10</v>
      </c>
      <c r="G27">
        <v>4</v>
      </c>
      <c r="H27" s="1" t="s">
        <v>599</v>
      </c>
      <c r="I27" s="1" t="s">
        <v>126</v>
      </c>
      <c r="J27" s="1" t="s">
        <v>139</v>
      </c>
      <c r="K27" s="2">
        <v>43882</v>
      </c>
      <c r="L27" s="1" t="s">
        <v>417</v>
      </c>
    </row>
    <row r="28" spans="1:12" x14ac:dyDescent="0.3">
      <c r="A28" s="1" t="s">
        <v>129</v>
      </c>
      <c r="B28" s="1" t="s">
        <v>26</v>
      </c>
      <c r="C28" s="1" t="s">
        <v>130</v>
      </c>
      <c r="D28" s="1" t="s">
        <v>23</v>
      </c>
      <c r="E28" s="1" t="s">
        <v>131</v>
      </c>
      <c r="F28" s="1" t="s">
        <v>12</v>
      </c>
      <c r="G28">
        <v>2</v>
      </c>
      <c r="H28" s="1" t="s">
        <v>599</v>
      </c>
      <c r="I28" s="1" t="s">
        <v>126</v>
      </c>
      <c r="J28" s="1" t="s">
        <v>529</v>
      </c>
      <c r="K28" s="2">
        <v>43890</v>
      </c>
      <c r="L28" s="1" t="s">
        <v>530</v>
      </c>
    </row>
    <row r="29" spans="1:12" x14ac:dyDescent="0.3">
      <c r="A29" s="1" t="s">
        <v>96</v>
      </c>
      <c r="B29" s="1" t="s">
        <v>10</v>
      </c>
      <c r="C29" s="1" t="s">
        <v>542</v>
      </c>
      <c r="D29" s="1" t="s">
        <v>10</v>
      </c>
      <c r="E29" s="1" t="s">
        <v>217</v>
      </c>
      <c r="F29" s="1" t="s">
        <v>12</v>
      </c>
      <c r="G29">
        <v>4</v>
      </c>
      <c r="H29" s="1" t="s">
        <v>599</v>
      </c>
      <c r="I29" s="1" t="s">
        <v>126</v>
      </c>
      <c r="J29" s="1" t="s">
        <v>529</v>
      </c>
      <c r="K29" s="2">
        <v>43890</v>
      </c>
      <c r="L29" s="1" t="s">
        <v>530</v>
      </c>
    </row>
    <row r="30" spans="1:12" x14ac:dyDescent="0.3">
      <c r="A30" s="1" t="s">
        <v>91</v>
      </c>
      <c r="B30" s="1" t="s">
        <v>85</v>
      </c>
      <c r="C30" s="1" t="s">
        <v>419</v>
      </c>
      <c r="D30" s="1" t="s">
        <v>10</v>
      </c>
      <c r="E30" s="1" t="s">
        <v>540</v>
      </c>
      <c r="F30" s="1" t="s">
        <v>10</v>
      </c>
      <c r="G30">
        <v>2</v>
      </c>
      <c r="H30" s="1" t="s">
        <v>599</v>
      </c>
      <c r="I30" s="1" t="s">
        <v>36</v>
      </c>
      <c r="J30" s="1" t="s">
        <v>52</v>
      </c>
      <c r="K30" s="2">
        <v>44182</v>
      </c>
      <c r="L30" s="1" t="s">
        <v>532</v>
      </c>
    </row>
    <row r="31" spans="1:12" x14ac:dyDescent="0.3">
      <c r="A31" s="1" t="s">
        <v>11</v>
      </c>
      <c r="B31" s="1" t="s">
        <v>12</v>
      </c>
      <c r="C31" s="1" t="s">
        <v>255</v>
      </c>
      <c r="D31" s="1" t="s">
        <v>21</v>
      </c>
      <c r="E31" s="1" t="s">
        <v>446</v>
      </c>
      <c r="F31" s="1" t="s">
        <v>10</v>
      </c>
      <c r="G31">
        <v>4</v>
      </c>
      <c r="H31" s="1" t="s">
        <v>599</v>
      </c>
      <c r="I31" s="1" t="s">
        <v>36</v>
      </c>
      <c r="J31" s="1" t="s">
        <v>52</v>
      </c>
      <c r="K31" s="2">
        <v>44182</v>
      </c>
      <c r="L31" s="1" t="s">
        <v>532</v>
      </c>
    </row>
    <row r="32" spans="1:12" x14ac:dyDescent="0.3">
      <c r="A32" s="1" t="s">
        <v>378</v>
      </c>
      <c r="B32" s="1" t="s">
        <v>15</v>
      </c>
      <c r="C32" s="1" t="s">
        <v>349</v>
      </c>
      <c r="D32" s="1" t="s">
        <v>15</v>
      </c>
      <c r="E32" s="1" t="s">
        <v>233</v>
      </c>
      <c r="F32" s="1" t="s">
        <v>12</v>
      </c>
      <c r="G32">
        <v>1</v>
      </c>
      <c r="H32" s="1" t="s">
        <v>599</v>
      </c>
      <c r="I32" s="1" t="s">
        <v>36</v>
      </c>
      <c r="J32" s="1" t="s">
        <v>245</v>
      </c>
      <c r="K32" s="2">
        <v>44191</v>
      </c>
      <c r="L32" s="1" t="s">
        <v>569</v>
      </c>
    </row>
    <row r="33" spans="1:12" x14ac:dyDescent="0.3">
      <c r="A33" s="1" t="s">
        <v>132</v>
      </c>
      <c r="B33" s="1" t="s">
        <v>49</v>
      </c>
      <c r="C33" s="1" t="s">
        <v>177</v>
      </c>
      <c r="D33" s="1" t="s">
        <v>10</v>
      </c>
      <c r="E33" s="1" t="s">
        <v>244</v>
      </c>
      <c r="F33" s="1" t="s">
        <v>12</v>
      </c>
      <c r="G33">
        <v>3</v>
      </c>
      <c r="H33" s="1" t="s">
        <v>599</v>
      </c>
      <c r="I33" s="1" t="s">
        <v>36</v>
      </c>
      <c r="J33" s="1" t="s">
        <v>245</v>
      </c>
      <c r="K33" s="2">
        <v>44191</v>
      </c>
      <c r="L33" s="1" t="s">
        <v>569</v>
      </c>
    </row>
    <row r="34" spans="1:12" x14ac:dyDescent="0.3">
      <c r="A34" s="1" t="s">
        <v>570</v>
      </c>
      <c r="B34" s="1" t="s">
        <v>85</v>
      </c>
      <c r="C34" s="1" t="s">
        <v>152</v>
      </c>
      <c r="D34" s="1" t="s">
        <v>10</v>
      </c>
      <c r="E34" s="1" t="s">
        <v>407</v>
      </c>
      <c r="F34" s="1" t="s">
        <v>12</v>
      </c>
      <c r="G34">
        <v>1</v>
      </c>
      <c r="H34" s="1" t="s">
        <v>599</v>
      </c>
      <c r="I34" s="1" t="s">
        <v>36</v>
      </c>
      <c r="J34" s="1" t="s">
        <v>37</v>
      </c>
      <c r="K34" s="2">
        <v>44203</v>
      </c>
      <c r="L34" s="1" t="s">
        <v>571</v>
      </c>
    </row>
    <row r="35" spans="1:12" x14ac:dyDescent="0.3">
      <c r="A35" s="1" t="s">
        <v>91</v>
      </c>
      <c r="B35" s="1" t="s">
        <v>15</v>
      </c>
      <c r="C35" s="1" t="s">
        <v>92</v>
      </c>
      <c r="D35" s="1" t="s">
        <v>12</v>
      </c>
      <c r="E35" s="1" t="s">
        <v>93</v>
      </c>
      <c r="F35" s="1" t="s">
        <v>12</v>
      </c>
      <c r="G35">
        <v>3</v>
      </c>
      <c r="H35" s="1" t="s">
        <v>599</v>
      </c>
      <c r="I35" s="1" t="s">
        <v>36</v>
      </c>
      <c r="J35" s="1" t="s">
        <v>37</v>
      </c>
      <c r="K35" s="2">
        <v>44203</v>
      </c>
      <c r="L35" s="1" t="s">
        <v>571</v>
      </c>
    </row>
    <row r="36" spans="1:12" x14ac:dyDescent="0.3">
      <c r="A36" s="1" t="s">
        <v>572</v>
      </c>
      <c r="B36" s="1" t="s">
        <v>85</v>
      </c>
      <c r="C36" s="1" t="s">
        <v>99</v>
      </c>
      <c r="D36" s="1" t="s">
        <v>23</v>
      </c>
      <c r="E36" s="1" t="s">
        <v>338</v>
      </c>
      <c r="F36" s="1" t="s">
        <v>10</v>
      </c>
      <c r="G36">
        <v>1</v>
      </c>
      <c r="H36" s="1" t="s">
        <v>599</v>
      </c>
      <c r="I36" s="1" t="s">
        <v>114</v>
      </c>
      <c r="J36" s="1" t="s">
        <v>115</v>
      </c>
      <c r="K36" s="2">
        <v>44232</v>
      </c>
      <c r="L36" s="1" t="s">
        <v>421</v>
      </c>
    </row>
    <row r="37" spans="1:12" x14ac:dyDescent="0.3">
      <c r="A37" s="1" t="s">
        <v>19</v>
      </c>
      <c r="B37" s="1" t="s">
        <v>21</v>
      </c>
      <c r="C37" s="1" t="s">
        <v>390</v>
      </c>
      <c r="D37" s="1" t="s">
        <v>12</v>
      </c>
      <c r="E37" s="1" t="s">
        <v>548</v>
      </c>
      <c r="F37" s="1" t="s">
        <v>15</v>
      </c>
      <c r="G37">
        <v>3</v>
      </c>
      <c r="H37" s="1" t="s">
        <v>599</v>
      </c>
      <c r="I37" s="1" t="s">
        <v>114</v>
      </c>
      <c r="J37" s="1" t="s">
        <v>115</v>
      </c>
      <c r="K37" s="2">
        <v>44232</v>
      </c>
      <c r="L37" s="1" t="s">
        <v>421</v>
      </c>
    </row>
    <row r="38" spans="1:12" x14ac:dyDescent="0.3">
      <c r="A38" s="1" t="s">
        <v>19</v>
      </c>
      <c r="B38" s="1" t="s">
        <v>23</v>
      </c>
      <c r="C38" s="1" t="s">
        <v>13</v>
      </c>
      <c r="D38" s="1" t="s">
        <v>21</v>
      </c>
      <c r="E38" s="1" t="s">
        <v>280</v>
      </c>
      <c r="F38" s="1" t="s">
        <v>10</v>
      </c>
      <c r="G38">
        <v>1</v>
      </c>
      <c r="H38" s="1" t="s">
        <v>599</v>
      </c>
      <c r="I38" s="1" t="s">
        <v>114</v>
      </c>
      <c r="J38" s="1" t="s">
        <v>144</v>
      </c>
      <c r="K38" s="2">
        <v>44251</v>
      </c>
      <c r="L38" s="1" t="s">
        <v>425</v>
      </c>
    </row>
    <row r="39" spans="1:12" x14ac:dyDescent="0.3">
      <c r="A39" s="1" t="s">
        <v>82</v>
      </c>
      <c r="B39" s="1" t="s">
        <v>83</v>
      </c>
      <c r="C39" s="1" t="s">
        <v>83</v>
      </c>
      <c r="D39" s="1" t="s">
        <v>83</v>
      </c>
      <c r="E39" s="1" t="s">
        <v>83</v>
      </c>
      <c r="F39" s="1" t="s">
        <v>83</v>
      </c>
      <c r="G39">
        <v>3</v>
      </c>
      <c r="H39" s="1" t="s">
        <v>599</v>
      </c>
      <c r="I39" s="1" t="s">
        <v>114</v>
      </c>
      <c r="J39" s="1" t="s">
        <v>144</v>
      </c>
      <c r="K39" s="2">
        <v>44251</v>
      </c>
      <c r="L39" s="1" t="s">
        <v>425</v>
      </c>
    </row>
    <row r="40" spans="1:12" x14ac:dyDescent="0.3">
      <c r="A40" s="1" t="s">
        <v>103</v>
      </c>
      <c r="B40" s="1" t="s">
        <v>238</v>
      </c>
      <c r="C40" s="1" t="s">
        <v>117</v>
      </c>
      <c r="D40" s="1" t="s">
        <v>21</v>
      </c>
      <c r="E40" s="1" t="s">
        <v>573</v>
      </c>
      <c r="F40" s="1" t="s">
        <v>10</v>
      </c>
      <c r="G40">
        <v>2</v>
      </c>
      <c r="H40" s="1" t="s">
        <v>599</v>
      </c>
      <c r="I40" s="1" t="s">
        <v>126</v>
      </c>
      <c r="J40" s="1" t="s">
        <v>391</v>
      </c>
      <c r="K40" s="2">
        <v>44365</v>
      </c>
      <c r="L40" s="1" t="s">
        <v>428</v>
      </c>
    </row>
    <row r="41" spans="1:12" x14ac:dyDescent="0.3">
      <c r="A41" s="1" t="s">
        <v>574</v>
      </c>
      <c r="B41" s="1" t="s">
        <v>10</v>
      </c>
      <c r="C41" s="1" t="s">
        <v>273</v>
      </c>
      <c r="D41" s="1" t="s">
        <v>21</v>
      </c>
      <c r="E41" s="1" t="s">
        <v>460</v>
      </c>
      <c r="F41" s="1" t="s">
        <v>23</v>
      </c>
      <c r="G41">
        <v>4</v>
      </c>
      <c r="H41" s="1" t="s">
        <v>599</v>
      </c>
      <c r="I41" s="1" t="s">
        <v>126</v>
      </c>
      <c r="J41" s="1" t="s">
        <v>391</v>
      </c>
      <c r="K41" s="2">
        <v>44365</v>
      </c>
      <c r="L41" s="1" t="s">
        <v>428</v>
      </c>
    </row>
    <row r="42" spans="1:12" x14ac:dyDescent="0.3">
      <c r="A42" s="1" t="s">
        <v>575</v>
      </c>
      <c r="B42" s="1" t="s">
        <v>15</v>
      </c>
      <c r="C42" s="1" t="s">
        <v>373</v>
      </c>
      <c r="D42" s="1" t="s">
        <v>15</v>
      </c>
      <c r="E42" s="1" t="s">
        <v>576</v>
      </c>
      <c r="F42" s="1" t="s">
        <v>12</v>
      </c>
      <c r="G42">
        <v>1</v>
      </c>
      <c r="H42" s="1" t="s">
        <v>599</v>
      </c>
      <c r="I42" s="1" t="s">
        <v>114</v>
      </c>
      <c r="J42" s="1" t="s">
        <v>218</v>
      </c>
      <c r="K42" s="2">
        <v>44412</v>
      </c>
      <c r="L42" s="1" t="s">
        <v>535</v>
      </c>
    </row>
    <row r="43" spans="1:12" x14ac:dyDescent="0.3">
      <c r="A43" s="1" t="s">
        <v>333</v>
      </c>
      <c r="B43" s="1" t="s">
        <v>10</v>
      </c>
      <c r="C43" s="1" t="s">
        <v>104</v>
      </c>
      <c r="D43" s="1" t="s">
        <v>26</v>
      </c>
      <c r="E43" s="1" t="s">
        <v>100</v>
      </c>
      <c r="F43" s="1" t="s">
        <v>12</v>
      </c>
      <c r="G43">
        <v>3</v>
      </c>
      <c r="H43" s="1" t="s">
        <v>599</v>
      </c>
      <c r="I43" s="1" t="s">
        <v>114</v>
      </c>
      <c r="J43" s="1" t="s">
        <v>218</v>
      </c>
      <c r="K43" s="2">
        <v>44412</v>
      </c>
      <c r="L43" s="1" t="s">
        <v>535</v>
      </c>
    </row>
    <row r="44" spans="1:12" x14ac:dyDescent="0.3">
      <c r="A44" s="1" t="s">
        <v>103</v>
      </c>
      <c r="B44" s="1" t="s">
        <v>49</v>
      </c>
      <c r="C44" s="1" t="s">
        <v>279</v>
      </c>
      <c r="D44" s="1" t="s">
        <v>21</v>
      </c>
      <c r="E44" s="1" t="s">
        <v>158</v>
      </c>
      <c r="F44" s="1" t="s">
        <v>10</v>
      </c>
      <c r="G44">
        <v>2</v>
      </c>
      <c r="H44" s="1" t="s">
        <v>599</v>
      </c>
      <c r="I44" s="1" t="s">
        <v>114</v>
      </c>
      <c r="J44" s="1" t="s">
        <v>214</v>
      </c>
      <c r="K44" s="2">
        <v>44420</v>
      </c>
      <c r="L44" s="1" t="s">
        <v>431</v>
      </c>
    </row>
    <row r="45" spans="1:12" x14ac:dyDescent="0.3">
      <c r="A45" s="1" t="s">
        <v>74</v>
      </c>
      <c r="B45" s="1" t="s">
        <v>23</v>
      </c>
      <c r="C45" s="1" t="s">
        <v>78</v>
      </c>
      <c r="D45" s="1" t="s">
        <v>23</v>
      </c>
      <c r="E45" s="1" t="s">
        <v>344</v>
      </c>
      <c r="F45" s="1" t="s">
        <v>12</v>
      </c>
      <c r="G45">
        <v>4</v>
      </c>
      <c r="H45" s="1" t="s">
        <v>599</v>
      </c>
      <c r="I45" s="1" t="s">
        <v>114</v>
      </c>
      <c r="J45" s="1" t="s">
        <v>214</v>
      </c>
      <c r="K45" s="2">
        <v>44420</v>
      </c>
      <c r="L45" s="1" t="s">
        <v>431</v>
      </c>
    </row>
    <row r="46" spans="1:12" x14ac:dyDescent="0.3">
      <c r="A46" s="1" t="s">
        <v>577</v>
      </c>
      <c r="B46" s="1" t="s">
        <v>24</v>
      </c>
      <c r="C46" s="1" t="s">
        <v>40</v>
      </c>
      <c r="D46" s="1" t="s">
        <v>10</v>
      </c>
      <c r="E46" s="1" t="s">
        <v>578</v>
      </c>
      <c r="F46" s="1" t="s">
        <v>10</v>
      </c>
      <c r="G46">
        <v>2</v>
      </c>
      <c r="H46" s="1" t="s">
        <v>599</v>
      </c>
      <c r="I46" s="1" t="s">
        <v>114</v>
      </c>
      <c r="J46" s="1" t="s">
        <v>435</v>
      </c>
      <c r="K46" s="2">
        <v>44433</v>
      </c>
      <c r="L46" s="1" t="s">
        <v>436</v>
      </c>
    </row>
    <row r="47" spans="1:12" x14ac:dyDescent="0.3">
      <c r="A47" s="1" t="s">
        <v>91</v>
      </c>
      <c r="B47" s="1" t="s">
        <v>49</v>
      </c>
      <c r="C47" s="1" t="s">
        <v>160</v>
      </c>
      <c r="D47" s="1" t="s">
        <v>10</v>
      </c>
      <c r="E47" s="1" t="s">
        <v>579</v>
      </c>
      <c r="F47" s="1" t="s">
        <v>10</v>
      </c>
      <c r="G47">
        <v>2</v>
      </c>
      <c r="H47" s="1" t="s">
        <v>599</v>
      </c>
      <c r="I47" s="1" t="s">
        <v>114</v>
      </c>
      <c r="J47" s="1" t="s">
        <v>228</v>
      </c>
      <c r="K47" s="2">
        <v>44441</v>
      </c>
      <c r="L47" s="1" t="s">
        <v>580</v>
      </c>
    </row>
    <row r="48" spans="1:12" x14ac:dyDescent="0.3">
      <c r="A48" s="1" t="s">
        <v>129</v>
      </c>
      <c r="B48" s="1" t="s">
        <v>238</v>
      </c>
      <c r="C48" s="1" t="s">
        <v>255</v>
      </c>
      <c r="D48" s="1" t="s">
        <v>10</v>
      </c>
      <c r="E48" s="1" t="s">
        <v>581</v>
      </c>
      <c r="F48" s="1" t="s">
        <v>10</v>
      </c>
      <c r="G48">
        <v>4</v>
      </c>
      <c r="H48" s="1" t="s">
        <v>599</v>
      </c>
      <c r="I48" s="1" t="s">
        <v>114</v>
      </c>
      <c r="J48" s="1" t="s">
        <v>228</v>
      </c>
      <c r="K48" s="2">
        <v>44441</v>
      </c>
      <c r="L48" s="1" t="s">
        <v>580</v>
      </c>
    </row>
    <row r="49" spans="1:12" x14ac:dyDescent="0.3">
      <c r="A49" s="1" t="s">
        <v>582</v>
      </c>
      <c r="B49" s="1" t="s">
        <v>10</v>
      </c>
      <c r="C49" s="1" t="s">
        <v>583</v>
      </c>
      <c r="D49" s="1" t="s">
        <v>10</v>
      </c>
      <c r="E49" s="1" t="s">
        <v>584</v>
      </c>
      <c r="F49" s="1" t="s">
        <v>12</v>
      </c>
      <c r="G49">
        <v>2</v>
      </c>
      <c r="H49" s="1" t="s">
        <v>599</v>
      </c>
      <c r="I49" s="1" t="s">
        <v>57</v>
      </c>
      <c r="J49" s="1" t="s">
        <v>189</v>
      </c>
      <c r="K49" s="2">
        <v>44556</v>
      </c>
      <c r="L49" s="1" t="s">
        <v>539</v>
      </c>
    </row>
    <row r="50" spans="1:12" x14ac:dyDescent="0.3">
      <c r="A50" s="1" t="s">
        <v>333</v>
      </c>
      <c r="B50" s="1" t="s">
        <v>15</v>
      </c>
      <c r="C50" s="1" t="s">
        <v>154</v>
      </c>
      <c r="D50" s="1" t="s">
        <v>23</v>
      </c>
      <c r="E50" s="1" t="s">
        <v>484</v>
      </c>
      <c r="F50" s="1" t="s">
        <v>12</v>
      </c>
      <c r="G50">
        <v>4</v>
      </c>
      <c r="H50" s="1" t="s">
        <v>599</v>
      </c>
      <c r="I50" s="1" t="s">
        <v>57</v>
      </c>
      <c r="J50" s="1" t="s">
        <v>189</v>
      </c>
      <c r="K50" s="2">
        <v>44556</v>
      </c>
      <c r="L50" s="1" t="s">
        <v>539</v>
      </c>
    </row>
    <row r="51" spans="1:12" x14ac:dyDescent="0.3">
      <c r="A51" s="1" t="s">
        <v>91</v>
      </c>
      <c r="B51" s="1" t="s">
        <v>26</v>
      </c>
      <c r="C51" s="1" t="s">
        <v>232</v>
      </c>
      <c r="D51" s="1" t="s">
        <v>12</v>
      </c>
      <c r="E51" s="1" t="s">
        <v>338</v>
      </c>
      <c r="F51" s="1" t="s">
        <v>12</v>
      </c>
      <c r="G51">
        <v>2</v>
      </c>
      <c r="H51" s="1" t="s">
        <v>599</v>
      </c>
      <c r="I51" s="1" t="s">
        <v>57</v>
      </c>
      <c r="J51" s="1" t="s">
        <v>281</v>
      </c>
      <c r="K51" s="2">
        <v>44564</v>
      </c>
      <c r="L51" s="1" t="s">
        <v>541</v>
      </c>
    </row>
    <row r="52" spans="1:12" x14ac:dyDescent="0.3">
      <c r="A52" s="1" t="s">
        <v>46</v>
      </c>
      <c r="B52" s="1" t="s">
        <v>10</v>
      </c>
      <c r="C52" s="1" t="s">
        <v>365</v>
      </c>
      <c r="D52" s="1" t="s">
        <v>21</v>
      </c>
      <c r="E52" s="1" t="s">
        <v>585</v>
      </c>
      <c r="F52" s="1" t="s">
        <v>12</v>
      </c>
      <c r="G52">
        <v>4</v>
      </c>
      <c r="H52" s="1" t="s">
        <v>599</v>
      </c>
      <c r="I52" s="1" t="s">
        <v>57</v>
      </c>
      <c r="J52" s="1" t="s">
        <v>281</v>
      </c>
      <c r="K52" s="2">
        <v>44564</v>
      </c>
      <c r="L52" s="1" t="s">
        <v>541</v>
      </c>
    </row>
    <row r="53" spans="1:12" x14ac:dyDescent="0.3">
      <c r="A53" s="1" t="s">
        <v>586</v>
      </c>
      <c r="B53" s="1" t="s">
        <v>75</v>
      </c>
      <c r="C53" s="1" t="s">
        <v>97</v>
      </c>
      <c r="D53" s="1" t="s">
        <v>26</v>
      </c>
      <c r="E53" s="1" t="s">
        <v>587</v>
      </c>
      <c r="F53" s="1" t="s">
        <v>12</v>
      </c>
      <c r="G53">
        <v>2</v>
      </c>
      <c r="H53" s="1" t="s">
        <v>599</v>
      </c>
      <c r="I53" s="1" t="s">
        <v>57</v>
      </c>
      <c r="J53" s="1" t="s">
        <v>194</v>
      </c>
      <c r="K53" s="2">
        <v>44572</v>
      </c>
      <c r="L53" s="1" t="s">
        <v>544</v>
      </c>
    </row>
    <row r="54" spans="1:12" x14ac:dyDescent="0.3">
      <c r="A54" s="1" t="s">
        <v>46</v>
      </c>
      <c r="B54" s="1" t="s">
        <v>26</v>
      </c>
      <c r="C54" s="1" t="s">
        <v>177</v>
      </c>
      <c r="D54" s="1" t="s">
        <v>12</v>
      </c>
      <c r="E54" s="1" t="s">
        <v>178</v>
      </c>
      <c r="F54" s="1" t="s">
        <v>12</v>
      </c>
      <c r="G54">
        <v>4</v>
      </c>
      <c r="H54" s="1" t="s">
        <v>599</v>
      </c>
      <c r="I54" s="1" t="s">
        <v>57</v>
      </c>
      <c r="J54" s="1" t="s">
        <v>194</v>
      </c>
      <c r="K54" s="2">
        <v>44572</v>
      </c>
      <c r="L54" s="1" t="s">
        <v>544</v>
      </c>
    </row>
    <row r="55" spans="1:12" x14ac:dyDescent="0.3">
      <c r="A55" s="1" t="s">
        <v>39</v>
      </c>
      <c r="B55" s="1" t="s">
        <v>23</v>
      </c>
      <c r="C55" s="1" t="s">
        <v>70</v>
      </c>
      <c r="D55" s="1" t="s">
        <v>10</v>
      </c>
      <c r="E55" s="1" t="s">
        <v>407</v>
      </c>
      <c r="F55" s="1" t="s">
        <v>10</v>
      </c>
      <c r="G55">
        <v>2</v>
      </c>
      <c r="H55" s="1" t="s">
        <v>599</v>
      </c>
      <c r="I55" s="1" t="s">
        <v>66</v>
      </c>
      <c r="J55" s="1" t="s">
        <v>94</v>
      </c>
      <c r="K55" s="2">
        <v>44624</v>
      </c>
      <c r="L55" s="1" t="s">
        <v>546</v>
      </c>
    </row>
    <row r="56" spans="1:12" x14ac:dyDescent="0.3">
      <c r="A56" s="1" t="s">
        <v>167</v>
      </c>
      <c r="B56" s="1" t="s">
        <v>12</v>
      </c>
      <c r="C56" s="1" t="s">
        <v>85</v>
      </c>
      <c r="D56" s="1" t="s">
        <v>21</v>
      </c>
      <c r="E56" s="1" t="s">
        <v>260</v>
      </c>
      <c r="F56" s="1" t="s">
        <v>26</v>
      </c>
      <c r="G56">
        <v>3</v>
      </c>
      <c r="H56" s="1" t="s">
        <v>599</v>
      </c>
      <c r="I56" s="1" t="s">
        <v>66</v>
      </c>
      <c r="J56" s="1" t="s">
        <v>94</v>
      </c>
      <c r="K56" s="2">
        <v>44624</v>
      </c>
      <c r="L56" s="1" t="s">
        <v>546</v>
      </c>
    </row>
    <row r="57" spans="1:12" x14ac:dyDescent="0.3">
      <c r="A57" s="1" t="s">
        <v>60</v>
      </c>
      <c r="B57" s="1" t="s">
        <v>15</v>
      </c>
      <c r="C57" s="1" t="s">
        <v>322</v>
      </c>
      <c r="D57" s="1" t="s">
        <v>26</v>
      </c>
      <c r="E57" s="1" t="s">
        <v>271</v>
      </c>
      <c r="F57" s="1" t="s">
        <v>12</v>
      </c>
      <c r="G57">
        <v>2</v>
      </c>
      <c r="H57" s="1" t="s">
        <v>599</v>
      </c>
      <c r="I57" s="1" t="s">
        <v>66</v>
      </c>
      <c r="J57" s="1" t="s">
        <v>29</v>
      </c>
      <c r="K57" s="2">
        <v>44632</v>
      </c>
      <c r="L57" s="1" t="s">
        <v>547</v>
      </c>
    </row>
    <row r="58" spans="1:12" x14ac:dyDescent="0.3">
      <c r="A58" s="1" t="s">
        <v>108</v>
      </c>
      <c r="B58" s="1" t="s">
        <v>15</v>
      </c>
      <c r="C58" s="1" t="s">
        <v>341</v>
      </c>
      <c r="D58" s="1" t="s">
        <v>23</v>
      </c>
      <c r="E58" s="1" t="s">
        <v>426</v>
      </c>
      <c r="F58" s="1" t="s">
        <v>12</v>
      </c>
      <c r="G58">
        <v>4</v>
      </c>
      <c r="H58" s="1" t="s">
        <v>599</v>
      </c>
      <c r="I58" s="1" t="s">
        <v>66</v>
      </c>
      <c r="J58" s="1" t="s">
        <v>29</v>
      </c>
      <c r="K58" s="2">
        <v>44632</v>
      </c>
      <c r="L58" s="1" t="s">
        <v>547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F8B8-3393-4005-86CD-F3903ADC3F89}">
  <dimension ref="A1:L103"/>
  <sheetViews>
    <sheetView workbookViewId="0">
      <selection activeCell="H20" sqref="H20"/>
    </sheetView>
  </sheetViews>
  <sheetFormatPr defaultRowHeight="14.4" x14ac:dyDescent="0.3"/>
  <cols>
    <col min="1" max="2" width="8" bestFit="1" customWidth="1"/>
    <col min="3" max="3" width="7.33203125" bestFit="1" customWidth="1"/>
    <col min="4" max="4" width="7.44140625" bestFit="1" customWidth="1"/>
    <col min="5" max="5" width="7.33203125" bestFit="1" customWidth="1"/>
    <col min="6" max="6" width="6.21875" bestFit="1" customWidth="1"/>
    <col min="7" max="7" width="6.77734375" bestFit="1" customWidth="1"/>
    <col min="8" max="8" width="10.77734375" bestFit="1" customWidth="1"/>
    <col min="9" max="9" width="12.88671875" bestFit="1" customWidth="1"/>
    <col min="10" max="10" width="17.5546875" bestFit="1" customWidth="1"/>
    <col min="11" max="11" width="11.5546875" bestFit="1" customWidth="1"/>
    <col min="12" max="12" width="1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597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19</v>
      </c>
      <c r="B2">
        <v>5</v>
      </c>
      <c r="C2">
        <v>52</v>
      </c>
      <c r="D2">
        <v>0</v>
      </c>
      <c r="E2">
        <v>2.73</v>
      </c>
      <c r="F2">
        <v>2</v>
      </c>
      <c r="G2">
        <v>1</v>
      </c>
      <c r="H2" s="1" t="s">
        <v>598</v>
      </c>
      <c r="I2" s="1" t="s">
        <v>198</v>
      </c>
      <c r="J2" s="1" t="s">
        <v>101</v>
      </c>
      <c r="K2" s="2">
        <v>40853</v>
      </c>
      <c r="L2" s="1" t="s">
        <v>231</v>
      </c>
    </row>
    <row r="3" spans="1:12" x14ac:dyDescent="0.3">
      <c r="A3">
        <v>7</v>
      </c>
      <c r="B3">
        <v>0</v>
      </c>
      <c r="C3">
        <v>36</v>
      </c>
      <c r="D3">
        <v>2</v>
      </c>
      <c r="E3">
        <v>5.14</v>
      </c>
      <c r="F3">
        <v>5</v>
      </c>
      <c r="G3">
        <v>3</v>
      </c>
      <c r="H3" s="1" t="s">
        <v>598</v>
      </c>
      <c r="I3" s="1" t="s">
        <v>198</v>
      </c>
      <c r="J3" s="1" t="s">
        <v>101</v>
      </c>
      <c r="K3" s="2">
        <v>40853</v>
      </c>
      <c r="L3" s="1" t="s">
        <v>231</v>
      </c>
    </row>
    <row r="4" spans="1:12" x14ac:dyDescent="0.3">
      <c r="A4">
        <v>7</v>
      </c>
      <c r="B4">
        <v>1</v>
      </c>
      <c r="C4">
        <v>23</v>
      </c>
      <c r="D4">
        <v>3</v>
      </c>
      <c r="E4">
        <v>3.28</v>
      </c>
      <c r="F4">
        <v>2</v>
      </c>
      <c r="G4">
        <v>2</v>
      </c>
      <c r="H4" s="1" t="s">
        <v>598</v>
      </c>
      <c r="I4" s="1" t="s">
        <v>198</v>
      </c>
      <c r="J4" s="1" t="s">
        <v>162</v>
      </c>
      <c r="K4" s="2">
        <v>40861</v>
      </c>
      <c r="L4" s="1" t="s">
        <v>236</v>
      </c>
    </row>
    <row r="5" spans="1:12" x14ac:dyDescent="0.3">
      <c r="A5">
        <v>17.3</v>
      </c>
      <c r="B5">
        <v>1</v>
      </c>
      <c r="C5">
        <v>80</v>
      </c>
      <c r="D5">
        <v>4</v>
      </c>
      <c r="E5">
        <v>4.57</v>
      </c>
      <c r="F5">
        <v>1</v>
      </c>
      <c r="G5">
        <v>3</v>
      </c>
      <c r="H5" s="1" t="s">
        <v>598</v>
      </c>
      <c r="I5" s="1" t="s">
        <v>198</v>
      </c>
      <c r="J5" s="1" t="s">
        <v>162</v>
      </c>
      <c r="K5" s="2">
        <v>40861</v>
      </c>
      <c r="L5" s="1" t="s">
        <v>236</v>
      </c>
    </row>
    <row r="6" spans="1:12" x14ac:dyDescent="0.3">
      <c r="A6">
        <v>26</v>
      </c>
      <c r="B6">
        <v>5</v>
      </c>
      <c r="C6">
        <v>106</v>
      </c>
      <c r="D6">
        <v>3</v>
      </c>
      <c r="E6">
        <v>4.07</v>
      </c>
      <c r="F6">
        <v>3</v>
      </c>
      <c r="G6">
        <v>1</v>
      </c>
      <c r="H6" s="1" t="s">
        <v>598</v>
      </c>
      <c r="I6" s="1" t="s">
        <v>36</v>
      </c>
      <c r="J6" s="1" t="s">
        <v>245</v>
      </c>
      <c r="K6" s="2">
        <v>40903</v>
      </c>
      <c r="L6" s="1" t="s">
        <v>246</v>
      </c>
    </row>
    <row r="7" spans="1:12" x14ac:dyDescent="0.3">
      <c r="A7">
        <v>20</v>
      </c>
      <c r="B7">
        <v>4</v>
      </c>
      <c r="C7">
        <v>70</v>
      </c>
      <c r="D7">
        <v>4</v>
      </c>
      <c r="E7">
        <v>3.5</v>
      </c>
      <c r="F7">
        <v>2</v>
      </c>
      <c r="G7">
        <v>3</v>
      </c>
      <c r="H7" s="1" t="s">
        <v>598</v>
      </c>
      <c r="I7" s="1" t="s">
        <v>36</v>
      </c>
      <c r="J7" s="1" t="s">
        <v>245</v>
      </c>
      <c r="K7" s="2">
        <v>40903</v>
      </c>
      <c r="L7" s="1" t="s">
        <v>246</v>
      </c>
    </row>
    <row r="8" spans="1:12" x14ac:dyDescent="0.3">
      <c r="A8">
        <v>24</v>
      </c>
      <c r="B8">
        <v>2</v>
      </c>
      <c r="C8">
        <v>123</v>
      </c>
      <c r="D8">
        <v>0</v>
      </c>
      <c r="E8">
        <v>5.12</v>
      </c>
      <c r="F8">
        <v>2</v>
      </c>
      <c r="G8">
        <v>2</v>
      </c>
      <c r="H8" s="1" t="s">
        <v>598</v>
      </c>
      <c r="I8" s="1" t="s">
        <v>36</v>
      </c>
      <c r="J8" s="1" t="s">
        <v>37</v>
      </c>
      <c r="K8" s="2">
        <v>40911</v>
      </c>
      <c r="L8" s="1" t="s">
        <v>249</v>
      </c>
    </row>
    <row r="9" spans="1:12" x14ac:dyDescent="0.3">
      <c r="A9">
        <v>17</v>
      </c>
      <c r="B9">
        <v>2</v>
      </c>
      <c r="C9">
        <v>93</v>
      </c>
      <c r="D9">
        <v>5</v>
      </c>
      <c r="E9">
        <v>5.47</v>
      </c>
      <c r="F9">
        <v>2</v>
      </c>
      <c r="G9">
        <v>2</v>
      </c>
      <c r="H9" s="1" t="s">
        <v>598</v>
      </c>
      <c r="I9" s="1" t="s">
        <v>36</v>
      </c>
      <c r="J9" s="1" t="s">
        <v>44</v>
      </c>
      <c r="K9" s="2">
        <v>40921</v>
      </c>
      <c r="L9" s="1" t="s">
        <v>252</v>
      </c>
    </row>
    <row r="10" spans="1:12" x14ac:dyDescent="0.3">
      <c r="A10">
        <v>26</v>
      </c>
      <c r="B10">
        <v>1</v>
      </c>
      <c r="C10">
        <v>136</v>
      </c>
      <c r="D10">
        <v>1</v>
      </c>
      <c r="E10">
        <v>5.23</v>
      </c>
      <c r="F10">
        <v>2</v>
      </c>
      <c r="G10">
        <v>1</v>
      </c>
      <c r="H10" s="1" t="s">
        <v>598</v>
      </c>
      <c r="I10" s="1" t="s">
        <v>36</v>
      </c>
      <c r="J10" s="1" t="s">
        <v>52</v>
      </c>
      <c r="K10" s="2">
        <v>40932</v>
      </c>
      <c r="L10" s="1" t="s">
        <v>254</v>
      </c>
    </row>
    <row r="11" spans="1:12" x14ac:dyDescent="0.3">
      <c r="A11">
        <v>5</v>
      </c>
      <c r="B11">
        <v>0</v>
      </c>
      <c r="C11">
        <v>23</v>
      </c>
      <c r="D11">
        <v>1</v>
      </c>
      <c r="E11">
        <v>4.5999999999999996</v>
      </c>
      <c r="F11">
        <v>4</v>
      </c>
      <c r="G11">
        <v>3</v>
      </c>
      <c r="H11" s="1" t="s">
        <v>598</v>
      </c>
      <c r="I11" s="1" t="s">
        <v>36</v>
      </c>
      <c r="J11" s="1" t="s">
        <v>52</v>
      </c>
      <c r="K11" s="2">
        <v>40932</v>
      </c>
      <c r="L11" s="1" t="s">
        <v>254</v>
      </c>
    </row>
    <row r="12" spans="1:12" x14ac:dyDescent="0.3">
      <c r="A12">
        <v>8</v>
      </c>
      <c r="B12">
        <v>0</v>
      </c>
      <c r="C12">
        <v>24</v>
      </c>
      <c r="D12">
        <v>1</v>
      </c>
      <c r="E12">
        <v>3</v>
      </c>
      <c r="F12">
        <v>2</v>
      </c>
      <c r="G12">
        <v>2</v>
      </c>
      <c r="H12" s="1" t="s">
        <v>598</v>
      </c>
      <c r="I12" s="1" t="s">
        <v>126</v>
      </c>
      <c r="J12" s="1" t="s">
        <v>268</v>
      </c>
      <c r="K12" s="2">
        <v>41144</v>
      </c>
      <c r="L12" s="1" t="s">
        <v>588</v>
      </c>
    </row>
    <row r="13" spans="1:12" x14ac:dyDescent="0.3">
      <c r="A13">
        <v>10</v>
      </c>
      <c r="B13">
        <v>1</v>
      </c>
      <c r="C13">
        <v>32</v>
      </c>
      <c r="D13">
        <v>1</v>
      </c>
      <c r="E13">
        <v>3.2</v>
      </c>
      <c r="F13">
        <v>3</v>
      </c>
      <c r="G13">
        <v>3</v>
      </c>
      <c r="H13" s="1" t="s">
        <v>598</v>
      </c>
      <c r="I13" s="1" t="s">
        <v>126</v>
      </c>
      <c r="J13" s="1" t="s">
        <v>268</v>
      </c>
      <c r="K13" s="2">
        <v>41144</v>
      </c>
      <c r="L13" s="1" t="s">
        <v>588</v>
      </c>
    </row>
    <row r="14" spans="1:12" x14ac:dyDescent="0.3">
      <c r="A14">
        <v>16</v>
      </c>
      <c r="B14">
        <v>1</v>
      </c>
      <c r="C14">
        <v>90</v>
      </c>
      <c r="D14">
        <v>1</v>
      </c>
      <c r="E14">
        <v>5.62</v>
      </c>
      <c r="F14">
        <v>3</v>
      </c>
      <c r="G14">
        <v>1</v>
      </c>
      <c r="H14" s="1" t="s">
        <v>598</v>
      </c>
      <c r="I14" s="1" t="s">
        <v>126</v>
      </c>
      <c r="J14" s="1" t="s">
        <v>29</v>
      </c>
      <c r="K14" s="2">
        <v>41152</v>
      </c>
      <c r="L14" s="1" t="s">
        <v>589</v>
      </c>
    </row>
    <row r="15" spans="1:12" x14ac:dyDescent="0.3">
      <c r="A15">
        <v>15</v>
      </c>
      <c r="B15">
        <v>0</v>
      </c>
      <c r="C15">
        <v>68</v>
      </c>
      <c r="D15">
        <v>2</v>
      </c>
      <c r="E15">
        <v>4.53</v>
      </c>
      <c r="F15">
        <v>2</v>
      </c>
      <c r="G15">
        <v>3</v>
      </c>
      <c r="H15" s="1" t="s">
        <v>598</v>
      </c>
      <c r="I15" s="1" t="s">
        <v>126</v>
      </c>
      <c r="J15" s="1" t="s">
        <v>29</v>
      </c>
      <c r="K15" s="2">
        <v>41152</v>
      </c>
      <c r="L15" s="1" t="s">
        <v>589</v>
      </c>
    </row>
    <row r="16" spans="1:12" x14ac:dyDescent="0.3">
      <c r="A16">
        <v>7</v>
      </c>
      <c r="B16">
        <v>2</v>
      </c>
      <c r="C16">
        <v>14</v>
      </c>
      <c r="D16">
        <v>1</v>
      </c>
      <c r="E16">
        <v>2</v>
      </c>
      <c r="F16">
        <v>5</v>
      </c>
      <c r="G16">
        <v>2</v>
      </c>
      <c r="H16" s="1" t="s">
        <v>598</v>
      </c>
      <c r="I16" s="1" t="s">
        <v>114</v>
      </c>
      <c r="J16" s="1" t="s">
        <v>144</v>
      </c>
      <c r="K16" s="2">
        <v>41228</v>
      </c>
      <c r="L16" s="1" t="s">
        <v>590</v>
      </c>
    </row>
    <row r="17" spans="1:12" x14ac:dyDescent="0.3">
      <c r="A17">
        <v>23</v>
      </c>
      <c r="B17">
        <v>2</v>
      </c>
      <c r="C17">
        <v>70</v>
      </c>
      <c r="D17">
        <v>3</v>
      </c>
      <c r="E17">
        <v>3.04</v>
      </c>
      <c r="F17">
        <v>1</v>
      </c>
      <c r="G17">
        <v>3</v>
      </c>
      <c r="H17" s="1" t="s">
        <v>598</v>
      </c>
      <c r="I17" s="1" t="s">
        <v>114</v>
      </c>
      <c r="J17" s="1" t="s">
        <v>144</v>
      </c>
      <c r="K17" s="2">
        <v>41228</v>
      </c>
      <c r="L17" s="1" t="s">
        <v>590</v>
      </c>
    </row>
    <row r="18" spans="1:12" x14ac:dyDescent="0.3">
      <c r="A18">
        <v>25</v>
      </c>
      <c r="B18">
        <v>4</v>
      </c>
      <c r="C18">
        <v>101</v>
      </c>
      <c r="D18">
        <v>3</v>
      </c>
      <c r="E18">
        <v>4.04</v>
      </c>
      <c r="F18">
        <v>3</v>
      </c>
      <c r="G18">
        <v>2</v>
      </c>
      <c r="H18" s="1" t="s">
        <v>598</v>
      </c>
      <c r="I18" s="1" t="s">
        <v>36</v>
      </c>
      <c r="J18" s="1" t="s">
        <v>313</v>
      </c>
      <c r="K18" s="2">
        <v>41990</v>
      </c>
      <c r="L18" s="1" t="s">
        <v>314</v>
      </c>
    </row>
    <row r="19" spans="1:12" x14ac:dyDescent="0.3">
      <c r="A19">
        <v>9</v>
      </c>
      <c r="B19">
        <v>0</v>
      </c>
      <c r="C19">
        <v>46</v>
      </c>
      <c r="D19">
        <v>2</v>
      </c>
      <c r="E19">
        <v>5.1100000000000003</v>
      </c>
      <c r="F19">
        <v>2</v>
      </c>
      <c r="G19">
        <v>4</v>
      </c>
      <c r="H19" s="1" t="s">
        <v>598</v>
      </c>
      <c r="I19" s="1" t="s">
        <v>36</v>
      </c>
      <c r="J19" s="1" t="s">
        <v>313</v>
      </c>
      <c r="K19" s="2">
        <v>41990</v>
      </c>
      <c r="L19" s="1" t="s">
        <v>314</v>
      </c>
    </row>
    <row r="20" spans="1:12" x14ac:dyDescent="0.3">
      <c r="A20">
        <v>32.299999999999997</v>
      </c>
      <c r="B20">
        <v>3</v>
      </c>
      <c r="C20">
        <v>130</v>
      </c>
      <c r="D20">
        <v>3</v>
      </c>
      <c r="E20">
        <v>4</v>
      </c>
      <c r="F20">
        <v>2</v>
      </c>
      <c r="G20">
        <v>1</v>
      </c>
      <c r="H20" s="1" t="s">
        <v>598</v>
      </c>
      <c r="I20" s="1" t="s">
        <v>36</v>
      </c>
      <c r="J20" s="1" t="s">
        <v>245</v>
      </c>
      <c r="K20" s="2">
        <v>41999</v>
      </c>
      <c r="L20" s="1" t="s">
        <v>319</v>
      </c>
    </row>
    <row r="21" spans="1:12" x14ac:dyDescent="0.3">
      <c r="A21">
        <v>22</v>
      </c>
      <c r="B21">
        <v>3</v>
      </c>
      <c r="C21">
        <v>89</v>
      </c>
      <c r="D21">
        <v>2</v>
      </c>
      <c r="E21">
        <v>4.04</v>
      </c>
      <c r="F21">
        <v>1</v>
      </c>
      <c r="G21">
        <v>3</v>
      </c>
      <c r="H21" s="1" t="s">
        <v>598</v>
      </c>
      <c r="I21" s="1" t="s">
        <v>36</v>
      </c>
      <c r="J21" s="1" t="s">
        <v>245</v>
      </c>
      <c r="K21" s="2">
        <v>41999</v>
      </c>
      <c r="L21" s="1" t="s">
        <v>319</v>
      </c>
    </row>
    <row r="22" spans="1:12" x14ac:dyDescent="0.3">
      <c r="A22">
        <v>27</v>
      </c>
      <c r="B22">
        <v>5</v>
      </c>
      <c r="C22">
        <v>137</v>
      </c>
      <c r="D22">
        <v>1</v>
      </c>
      <c r="E22">
        <v>5.07</v>
      </c>
      <c r="F22">
        <v>2</v>
      </c>
      <c r="G22">
        <v>1</v>
      </c>
      <c r="H22" s="1" t="s">
        <v>598</v>
      </c>
      <c r="I22" s="1" t="s">
        <v>36</v>
      </c>
      <c r="J22" s="1" t="s">
        <v>37</v>
      </c>
      <c r="K22" s="2">
        <v>42010</v>
      </c>
      <c r="L22" s="1" t="s">
        <v>463</v>
      </c>
    </row>
    <row r="23" spans="1:12" x14ac:dyDescent="0.3">
      <c r="A23">
        <v>3</v>
      </c>
      <c r="B23">
        <v>0</v>
      </c>
      <c r="C23">
        <v>45</v>
      </c>
      <c r="D23">
        <v>0</v>
      </c>
      <c r="E23">
        <v>15</v>
      </c>
      <c r="F23">
        <v>4</v>
      </c>
      <c r="G23">
        <v>3</v>
      </c>
      <c r="H23" s="1" t="s">
        <v>598</v>
      </c>
      <c r="I23" s="1" t="s">
        <v>36</v>
      </c>
      <c r="J23" s="1" t="s">
        <v>37</v>
      </c>
      <c r="K23" s="2">
        <v>42010</v>
      </c>
      <c r="L23" s="1" t="s">
        <v>463</v>
      </c>
    </row>
    <row r="24" spans="1:12" x14ac:dyDescent="0.3">
      <c r="A24">
        <v>7</v>
      </c>
      <c r="B24">
        <v>0</v>
      </c>
      <c r="C24">
        <v>45</v>
      </c>
      <c r="D24">
        <v>0</v>
      </c>
      <c r="E24">
        <v>6.42</v>
      </c>
      <c r="F24">
        <v>3</v>
      </c>
      <c r="G24">
        <v>2</v>
      </c>
      <c r="H24" s="1" t="s">
        <v>598</v>
      </c>
      <c r="I24" s="1" t="s">
        <v>16</v>
      </c>
      <c r="J24" s="1" t="s">
        <v>324</v>
      </c>
      <c r="K24" s="2">
        <v>42165</v>
      </c>
      <c r="L24" s="1" t="s">
        <v>325</v>
      </c>
    </row>
    <row r="25" spans="1:12" x14ac:dyDescent="0.3">
      <c r="A25">
        <v>2</v>
      </c>
      <c r="B25">
        <v>1</v>
      </c>
      <c r="C25">
        <v>4</v>
      </c>
      <c r="D25">
        <v>0</v>
      </c>
      <c r="E25">
        <v>2</v>
      </c>
      <c r="F25">
        <v>1</v>
      </c>
      <c r="G25">
        <v>3</v>
      </c>
      <c r="H25" s="1" t="s">
        <v>598</v>
      </c>
      <c r="I25" s="1" t="s">
        <v>16</v>
      </c>
      <c r="J25" s="1" t="s">
        <v>324</v>
      </c>
      <c r="K25" s="2">
        <v>42165</v>
      </c>
      <c r="L25" s="1" t="s">
        <v>325</v>
      </c>
    </row>
    <row r="26" spans="1:12" x14ac:dyDescent="0.3">
      <c r="A26">
        <v>19</v>
      </c>
      <c r="B26">
        <v>5</v>
      </c>
      <c r="C26">
        <v>67</v>
      </c>
      <c r="D26">
        <v>1</v>
      </c>
      <c r="E26">
        <v>3.52</v>
      </c>
      <c r="F26">
        <v>2</v>
      </c>
      <c r="G26">
        <v>2</v>
      </c>
      <c r="H26" s="1" t="s">
        <v>598</v>
      </c>
      <c r="I26" s="1" t="s">
        <v>66</v>
      </c>
      <c r="J26" s="1" t="s">
        <v>80</v>
      </c>
      <c r="K26" s="2">
        <v>42236</v>
      </c>
      <c r="L26" s="1" t="s">
        <v>330</v>
      </c>
    </row>
    <row r="27" spans="1:12" x14ac:dyDescent="0.3">
      <c r="A27">
        <v>7</v>
      </c>
      <c r="B27">
        <v>1</v>
      </c>
      <c r="C27">
        <v>18</v>
      </c>
      <c r="D27">
        <v>1</v>
      </c>
      <c r="E27">
        <v>2.57</v>
      </c>
      <c r="F27">
        <v>2</v>
      </c>
      <c r="G27">
        <v>4</v>
      </c>
      <c r="H27" s="1" t="s">
        <v>598</v>
      </c>
      <c r="I27" s="1" t="s">
        <v>66</v>
      </c>
      <c r="J27" s="1" t="s">
        <v>80</v>
      </c>
      <c r="K27" s="2">
        <v>42236</v>
      </c>
      <c r="L27" s="1" t="s">
        <v>330</v>
      </c>
    </row>
    <row r="28" spans="1:12" x14ac:dyDescent="0.3">
      <c r="A28">
        <v>13</v>
      </c>
      <c r="B28">
        <v>2</v>
      </c>
      <c r="C28">
        <v>64</v>
      </c>
      <c r="D28">
        <v>1</v>
      </c>
      <c r="E28">
        <v>4.92</v>
      </c>
      <c r="F28">
        <v>2</v>
      </c>
      <c r="G28">
        <v>2</v>
      </c>
      <c r="H28" s="1" t="s">
        <v>598</v>
      </c>
      <c r="I28" s="1" t="s">
        <v>66</v>
      </c>
      <c r="J28" s="1" t="s">
        <v>67</v>
      </c>
      <c r="K28" s="2">
        <v>42244</v>
      </c>
      <c r="L28" s="1" t="s">
        <v>332</v>
      </c>
    </row>
    <row r="29" spans="1:12" x14ac:dyDescent="0.3">
      <c r="A29">
        <v>15</v>
      </c>
      <c r="B29">
        <v>3</v>
      </c>
      <c r="C29">
        <v>65</v>
      </c>
      <c r="D29">
        <v>2</v>
      </c>
      <c r="E29">
        <v>4.33</v>
      </c>
      <c r="F29">
        <v>2</v>
      </c>
      <c r="G29">
        <v>4</v>
      </c>
      <c r="H29" s="1" t="s">
        <v>598</v>
      </c>
      <c r="I29" s="1" t="s">
        <v>66</v>
      </c>
      <c r="J29" s="1" t="s">
        <v>67</v>
      </c>
      <c r="K29" s="2">
        <v>42244</v>
      </c>
      <c r="L29" s="1" t="s">
        <v>332</v>
      </c>
    </row>
    <row r="30" spans="1:12" x14ac:dyDescent="0.3">
      <c r="A30">
        <v>6</v>
      </c>
      <c r="B30">
        <v>1</v>
      </c>
      <c r="C30">
        <v>12</v>
      </c>
      <c r="D30">
        <v>0</v>
      </c>
      <c r="E30">
        <v>2</v>
      </c>
      <c r="F30">
        <v>2</v>
      </c>
      <c r="G30">
        <v>2</v>
      </c>
      <c r="H30" s="1" t="s">
        <v>598</v>
      </c>
      <c r="I30" s="1" t="s">
        <v>57</v>
      </c>
      <c r="J30" s="1" t="s">
        <v>94</v>
      </c>
      <c r="K30" s="2">
        <v>42313</v>
      </c>
      <c r="L30" s="1" t="s">
        <v>591</v>
      </c>
    </row>
    <row r="31" spans="1:12" x14ac:dyDescent="0.3">
      <c r="A31">
        <v>3</v>
      </c>
      <c r="B31">
        <v>0</v>
      </c>
      <c r="C31">
        <v>7</v>
      </c>
      <c r="D31">
        <v>0</v>
      </c>
      <c r="E31">
        <v>2.33</v>
      </c>
      <c r="F31">
        <v>5</v>
      </c>
      <c r="G31">
        <v>4</v>
      </c>
      <c r="H31" s="1" t="s">
        <v>598</v>
      </c>
      <c r="I31" s="1" t="s">
        <v>57</v>
      </c>
      <c r="J31" s="1" t="s">
        <v>94</v>
      </c>
      <c r="K31" s="2">
        <v>42313</v>
      </c>
      <c r="L31" s="1" t="s">
        <v>591</v>
      </c>
    </row>
    <row r="32" spans="1:12" x14ac:dyDescent="0.3">
      <c r="A32">
        <v>12</v>
      </c>
      <c r="B32">
        <v>3</v>
      </c>
      <c r="C32">
        <v>32</v>
      </c>
      <c r="D32">
        <v>2</v>
      </c>
      <c r="E32">
        <v>2.66</v>
      </c>
      <c r="F32">
        <v>2</v>
      </c>
      <c r="G32">
        <v>2</v>
      </c>
      <c r="H32" s="1" t="s">
        <v>598</v>
      </c>
      <c r="I32" s="1" t="s">
        <v>57</v>
      </c>
      <c r="J32" s="1" t="s">
        <v>101</v>
      </c>
      <c r="K32" s="2">
        <v>42341</v>
      </c>
      <c r="L32" s="1" t="s">
        <v>339</v>
      </c>
    </row>
    <row r="33" spans="1:12" x14ac:dyDescent="0.3">
      <c r="A33">
        <v>21</v>
      </c>
      <c r="B33">
        <v>16</v>
      </c>
      <c r="C33">
        <v>9</v>
      </c>
      <c r="D33">
        <v>3</v>
      </c>
      <c r="E33">
        <v>0.42</v>
      </c>
      <c r="F33">
        <v>4</v>
      </c>
      <c r="G33">
        <v>4</v>
      </c>
      <c r="H33" s="1" t="s">
        <v>598</v>
      </c>
      <c r="I33" s="1" t="s">
        <v>57</v>
      </c>
      <c r="J33" s="1" t="s">
        <v>101</v>
      </c>
      <c r="K33" s="2">
        <v>42341</v>
      </c>
      <c r="L33" s="1" t="s">
        <v>339</v>
      </c>
    </row>
    <row r="34" spans="1:12" x14ac:dyDescent="0.3">
      <c r="A34">
        <v>18</v>
      </c>
      <c r="B34">
        <v>8</v>
      </c>
      <c r="C34">
        <v>41</v>
      </c>
      <c r="D34">
        <v>4</v>
      </c>
      <c r="E34">
        <v>2.27</v>
      </c>
      <c r="F34">
        <v>2</v>
      </c>
      <c r="G34">
        <v>2</v>
      </c>
      <c r="H34" s="1" t="s">
        <v>598</v>
      </c>
      <c r="I34" s="1" t="s">
        <v>198</v>
      </c>
      <c r="J34" s="1" t="s">
        <v>345</v>
      </c>
      <c r="K34" s="2">
        <v>42572</v>
      </c>
      <c r="L34" s="1" t="s">
        <v>346</v>
      </c>
    </row>
    <row r="35" spans="1:12" x14ac:dyDescent="0.3">
      <c r="A35">
        <v>13</v>
      </c>
      <c r="B35">
        <v>4</v>
      </c>
      <c r="C35">
        <v>34</v>
      </c>
      <c r="D35">
        <v>1</v>
      </c>
      <c r="E35">
        <v>2.61</v>
      </c>
      <c r="F35">
        <v>3</v>
      </c>
      <c r="G35">
        <v>3</v>
      </c>
      <c r="H35" s="1" t="s">
        <v>598</v>
      </c>
      <c r="I35" s="1" t="s">
        <v>198</v>
      </c>
      <c r="J35" s="1" t="s">
        <v>345</v>
      </c>
      <c r="K35" s="2">
        <v>42572</v>
      </c>
      <c r="L35" s="1" t="s">
        <v>346</v>
      </c>
    </row>
    <row r="36" spans="1:12" x14ac:dyDescent="0.3">
      <c r="A36">
        <v>6</v>
      </c>
      <c r="B36">
        <v>1</v>
      </c>
      <c r="C36">
        <v>30</v>
      </c>
      <c r="D36">
        <v>0</v>
      </c>
      <c r="E36">
        <v>5</v>
      </c>
      <c r="F36">
        <v>4</v>
      </c>
      <c r="G36">
        <v>1</v>
      </c>
      <c r="H36" s="1" t="s">
        <v>598</v>
      </c>
      <c r="I36" s="1" t="s">
        <v>198</v>
      </c>
      <c r="J36" s="1" t="s">
        <v>199</v>
      </c>
      <c r="K36" s="2">
        <v>42581</v>
      </c>
      <c r="L36" s="1" t="s">
        <v>348</v>
      </c>
    </row>
    <row r="37" spans="1:12" x14ac:dyDescent="0.3">
      <c r="A37">
        <v>12</v>
      </c>
      <c r="B37">
        <v>2</v>
      </c>
      <c r="C37">
        <v>44</v>
      </c>
      <c r="D37">
        <v>0</v>
      </c>
      <c r="E37">
        <v>3.66</v>
      </c>
      <c r="F37">
        <v>4</v>
      </c>
      <c r="G37">
        <v>3</v>
      </c>
      <c r="H37" s="1" t="s">
        <v>598</v>
      </c>
      <c r="I37" s="1" t="s">
        <v>198</v>
      </c>
      <c r="J37" s="1" t="s">
        <v>199</v>
      </c>
      <c r="K37" s="2">
        <v>42581</v>
      </c>
      <c r="L37" s="1" t="s">
        <v>348</v>
      </c>
    </row>
    <row r="38" spans="1:12" x14ac:dyDescent="0.3">
      <c r="A38">
        <v>15</v>
      </c>
      <c r="B38">
        <v>5</v>
      </c>
      <c r="C38">
        <v>33</v>
      </c>
      <c r="D38">
        <v>1</v>
      </c>
      <c r="E38">
        <v>2.2000000000000002</v>
      </c>
      <c r="F38">
        <v>2</v>
      </c>
      <c r="G38">
        <v>2</v>
      </c>
      <c r="H38" s="1" t="s">
        <v>598</v>
      </c>
      <c r="I38" s="1" t="s">
        <v>126</v>
      </c>
      <c r="J38" s="1" t="s">
        <v>58</v>
      </c>
      <c r="K38" s="2">
        <v>42635</v>
      </c>
      <c r="L38" s="1" t="s">
        <v>473</v>
      </c>
    </row>
    <row r="39" spans="1:12" x14ac:dyDescent="0.3">
      <c r="A39">
        <v>8</v>
      </c>
      <c r="B39">
        <v>1</v>
      </c>
      <c r="C39">
        <v>23</v>
      </c>
      <c r="D39">
        <v>0</v>
      </c>
      <c r="E39">
        <v>2.87</v>
      </c>
      <c r="F39">
        <v>4</v>
      </c>
      <c r="G39">
        <v>4</v>
      </c>
      <c r="H39" s="1" t="s">
        <v>598</v>
      </c>
      <c r="I39" s="1" t="s">
        <v>126</v>
      </c>
      <c r="J39" s="1" t="s">
        <v>58</v>
      </c>
      <c r="K39" s="2">
        <v>42635</v>
      </c>
      <c r="L39" s="1" t="s">
        <v>473</v>
      </c>
    </row>
    <row r="40" spans="1:12" x14ac:dyDescent="0.3">
      <c r="A40">
        <v>15</v>
      </c>
      <c r="B40">
        <v>1</v>
      </c>
      <c r="C40">
        <v>55</v>
      </c>
      <c r="D40">
        <v>0</v>
      </c>
      <c r="E40">
        <v>3.66</v>
      </c>
      <c r="F40">
        <v>2</v>
      </c>
      <c r="G40">
        <v>2</v>
      </c>
      <c r="H40" s="1" t="s">
        <v>598</v>
      </c>
      <c r="I40" s="1" t="s">
        <v>126</v>
      </c>
      <c r="J40" s="1" t="s">
        <v>411</v>
      </c>
      <c r="K40" s="2">
        <v>42651</v>
      </c>
      <c r="L40" s="1" t="s">
        <v>479</v>
      </c>
    </row>
    <row r="41" spans="1:12" x14ac:dyDescent="0.3">
      <c r="A41">
        <v>8</v>
      </c>
      <c r="B41">
        <v>4</v>
      </c>
      <c r="C41">
        <v>13</v>
      </c>
      <c r="D41">
        <v>1</v>
      </c>
      <c r="E41">
        <v>1.62</v>
      </c>
      <c r="F41">
        <v>2</v>
      </c>
      <c r="G41">
        <v>4</v>
      </c>
      <c r="H41" s="1" t="s">
        <v>598</v>
      </c>
      <c r="I41" s="1" t="s">
        <v>126</v>
      </c>
      <c r="J41" s="1" t="s">
        <v>411</v>
      </c>
      <c r="K41" s="2">
        <v>42651</v>
      </c>
      <c r="L41" s="1" t="s">
        <v>479</v>
      </c>
    </row>
    <row r="42" spans="1:12" x14ac:dyDescent="0.3">
      <c r="A42">
        <v>31.5</v>
      </c>
      <c r="B42">
        <v>3</v>
      </c>
      <c r="C42">
        <v>112</v>
      </c>
      <c r="D42">
        <v>2</v>
      </c>
      <c r="E42">
        <v>3.51</v>
      </c>
      <c r="F42">
        <v>2</v>
      </c>
      <c r="G42">
        <v>1</v>
      </c>
      <c r="H42" s="1" t="s">
        <v>598</v>
      </c>
      <c r="I42" s="1" t="s">
        <v>114</v>
      </c>
      <c r="J42" s="1" t="s">
        <v>482</v>
      </c>
      <c r="K42" s="2">
        <v>42683</v>
      </c>
      <c r="L42" s="1" t="s">
        <v>483</v>
      </c>
    </row>
    <row r="43" spans="1:12" x14ac:dyDescent="0.3">
      <c r="A43">
        <v>13</v>
      </c>
      <c r="B43">
        <v>2</v>
      </c>
      <c r="C43">
        <v>47</v>
      </c>
      <c r="D43">
        <v>0</v>
      </c>
      <c r="E43">
        <v>3.61</v>
      </c>
      <c r="F43">
        <v>4</v>
      </c>
      <c r="G43">
        <v>3</v>
      </c>
      <c r="H43" s="1" t="s">
        <v>598</v>
      </c>
      <c r="I43" s="1" t="s">
        <v>114</v>
      </c>
      <c r="J43" s="1" t="s">
        <v>482</v>
      </c>
      <c r="K43" s="2">
        <v>42683</v>
      </c>
      <c r="L43" s="1" t="s">
        <v>483</v>
      </c>
    </row>
    <row r="44" spans="1:12" x14ac:dyDescent="0.3">
      <c r="A44">
        <v>18</v>
      </c>
      <c r="B44">
        <v>2</v>
      </c>
      <c r="C44">
        <v>56</v>
      </c>
      <c r="D44">
        <v>1</v>
      </c>
      <c r="E44">
        <v>3.11</v>
      </c>
      <c r="F44">
        <v>2</v>
      </c>
      <c r="G44">
        <v>2</v>
      </c>
      <c r="H44" s="1" t="s">
        <v>598</v>
      </c>
      <c r="I44" s="1" t="s">
        <v>114</v>
      </c>
      <c r="J44" s="1" t="s">
        <v>405</v>
      </c>
      <c r="K44" s="2">
        <v>42691</v>
      </c>
      <c r="L44" s="1" t="s">
        <v>485</v>
      </c>
    </row>
    <row r="45" spans="1:12" x14ac:dyDescent="0.3">
      <c r="A45">
        <v>8</v>
      </c>
      <c r="B45">
        <v>3</v>
      </c>
      <c r="C45">
        <v>8</v>
      </c>
      <c r="D45">
        <v>0</v>
      </c>
      <c r="E45">
        <v>1</v>
      </c>
      <c r="F45">
        <v>2</v>
      </c>
      <c r="G45">
        <v>4</v>
      </c>
      <c r="H45" s="1" t="s">
        <v>598</v>
      </c>
      <c r="I45" s="1" t="s">
        <v>114</v>
      </c>
      <c r="J45" s="1" t="s">
        <v>405</v>
      </c>
      <c r="K45" s="2">
        <v>42691</v>
      </c>
      <c r="L45" s="1" t="s">
        <v>485</v>
      </c>
    </row>
    <row r="46" spans="1:12" x14ac:dyDescent="0.3">
      <c r="A46">
        <v>16</v>
      </c>
      <c r="B46">
        <v>4</v>
      </c>
      <c r="C46">
        <v>58</v>
      </c>
      <c r="D46">
        <v>2</v>
      </c>
      <c r="E46">
        <v>3.62</v>
      </c>
      <c r="F46">
        <v>2</v>
      </c>
      <c r="G46">
        <v>1</v>
      </c>
      <c r="H46" s="1" t="s">
        <v>598</v>
      </c>
      <c r="I46" s="1" t="s">
        <v>114</v>
      </c>
      <c r="J46" s="1" t="s">
        <v>94</v>
      </c>
      <c r="K46" s="2">
        <v>42700</v>
      </c>
      <c r="L46" s="1" t="s">
        <v>488</v>
      </c>
    </row>
    <row r="47" spans="1:12" x14ac:dyDescent="0.3">
      <c r="A47">
        <v>8</v>
      </c>
      <c r="B47">
        <v>3</v>
      </c>
      <c r="C47">
        <v>26</v>
      </c>
      <c r="D47">
        <v>0</v>
      </c>
      <c r="E47">
        <v>3.25</v>
      </c>
      <c r="F47">
        <v>2</v>
      </c>
      <c r="G47">
        <v>3</v>
      </c>
      <c r="H47" s="1" t="s">
        <v>598</v>
      </c>
      <c r="I47" s="1" t="s">
        <v>114</v>
      </c>
      <c r="J47" s="1" t="s">
        <v>94</v>
      </c>
      <c r="K47" s="2">
        <v>42700</v>
      </c>
      <c r="L47" s="1" t="s">
        <v>488</v>
      </c>
    </row>
    <row r="48" spans="1:12" x14ac:dyDescent="0.3">
      <c r="A48">
        <v>11</v>
      </c>
      <c r="B48">
        <v>2</v>
      </c>
      <c r="C48">
        <v>38</v>
      </c>
      <c r="D48">
        <v>0</v>
      </c>
      <c r="E48">
        <v>3.45</v>
      </c>
      <c r="F48">
        <v>2</v>
      </c>
      <c r="G48">
        <v>1</v>
      </c>
      <c r="H48" s="1" t="s">
        <v>598</v>
      </c>
      <c r="I48" s="1" t="s">
        <v>114</v>
      </c>
      <c r="J48" s="1" t="s">
        <v>240</v>
      </c>
      <c r="K48" s="2">
        <v>42712</v>
      </c>
      <c r="L48" s="1" t="s">
        <v>592</v>
      </c>
    </row>
    <row r="49" spans="1:12" x14ac:dyDescent="0.3">
      <c r="A49">
        <v>3</v>
      </c>
      <c r="B49">
        <v>0</v>
      </c>
      <c r="C49">
        <v>10</v>
      </c>
      <c r="D49">
        <v>0</v>
      </c>
      <c r="E49">
        <v>3.33</v>
      </c>
      <c r="F49">
        <v>2</v>
      </c>
      <c r="G49">
        <v>3</v>
      </c>
      <c r="H49" s="1" t="s">
        <v>598</v>
      </c>
      <c r="I49" s="1" t="s">
        <v>114</v>
      </c>
      <c r="J49" s="1" t="s">
        <v>240</v>
      </c>
      <c r="K49" s="2">
        <v>42712</v>
      </c>
      <c r="L49" s="1" t="s">
        <v>592</v>
      </c>
    </row>
    <row r="50" spans="1:12" x14ac:dyDescent="0.3">
      <c r="A50">
        <v>21</v>
      </c>
      <c r="B50">
        <v>3</v>
      </c>
      <c r="C50">
        <v>73</v>
      </c>
      <c r="D50">
        <v>2</v>
      </c>
      <c r="E50">
        <v>3.47</v>
      </c>
      <c r="F50">
        <v>1</v>
      </c>
      <c r="G50">
        <v>1</v>
      </c>
      <c r="H50" s="1" t="s">
        <v>598</v>
      </c>
      <c r="I50" s="1" t="s">
        <v>114</v>
      </c>
      <c r="J50" s="1" t="s">
        <v>115</v>
      </c>
      <c r="K50" s="2">
        <v>42720</v>
      </c>
      <c r="L50" s="1" t="s">
        <v>356</v>
      </c>
    </row>
    <row r="51" spans="1:12" x14ac:dyDescent="0.3">
      <c r="A51">
        <v>14</v>
      </c>
      <c r="B51">
        <v>1</v>
      </c>
      <c r="C51">
        <v>36</v>
      </c>
      <c r="D51">
        <v>1</v>
      </c>
      <c r="E51">
        <v>2.57</v>
      </c>
      <c r="F51">
        <v>4</v>
      </c>
      <c r="G51">
        <v>3</v>
      </c>
      <c r="H51" s="1" t="s">
        <v>598</v>
      </c>
      <c r="I51" s="1" t="s">
        <v>114</v>
      </c>
      <c r="J51" s="1" t="s">
        <v>115</v>
      </c>
      <c r="K51" s="2">
        <v>42720</v>
      </c>
      <c r="L51" s="1" t="s">
        <v>356</v>
      </c>
    </row>
    <row r="52" spans="1:12" x14ac:dyDescent="0.3">
      <c r="A52">
        <v>25</v>
      </c>
      <c r="B52">
        <v>6</v>
      </c>
      <c r="C52">
        <v>84</v>
      </c>
      <c r="D52">
        <v>3</v>
      </c>
      <c r="E52">
        <v>3.36</v>
      </c>
      <c r="F52">
        <v>4</v>
      </c>
      <c r="G52">
        <v>2</v>
      </c>
      <c r="H52" s="1" t="s">
        <v>598</v>
      </c>
      <c r="I52" s="1" t="s">
        <v>16</v>
      </c>
      <c r="J52" s="1" t="s">
        <v>268</v>
      </c>
      <c r="K52" s="2">
        <v>42775</v>
      </c>
      <c r="L52" s="1" t="s">
        <v>360</v>
      </c>
    </row>
    <row r="53" spans="1:12" x14ac:dyDescent="0.3">
      <c r="A53">
        <v>12</v>
      </c>
      <c r="B53">
        <v>2</v>
      </c>
      <c r="C53">
        <v>33</v>
      </c>
      <c r="D53">
        <v>0</v>
      </c>
      <c r="E53">
        <v>2.75</v>
      </c>
      <c r="F53">
        <v>4</v>
      </c>
      <c r="G53">
        <v>4</v>
      </c>
      <c r="H53" s="1" t="s">
        <v>598</v>
      </c>
      <c r="I53" s="1" t="s">
        <v>16</v>
      </c>
      <c r="J53" s="1" t="s">
        <v>268</v>
      </c>
      <c r="K53" s="2">
        <v>42775</v>
      </c>
      <c r="L53" s="1" t="s">
        <v>360</v>
      </c>
    </row>
    <row r="54" spans="1:12" x14ac:dyDescent="0.3">
      <c r="A54">
        <v>12</v>
      </c>
      <c r="B54">
        <v>3</v>
      </c>
      <c r="C54">
        <v>32</v>
      </c>
      <c r="D54">
        <v>4</v>
      </c>
      <c r="E54">
        <v>2.66</v>
      </c>
      <c r="F54">
        <v>5</v>
      </c>
      <c r="G54">
        <v>1</v>
      </c>
      <c r="H54" s="1" t="s">
        <v>598</v>
      </c>
      <c r="I54" s="1" t="s">
        <v>36</v>
      </c>
      <c r="J54" s="1" t="s">
        <v>361</v>
      </c>
      <c r="K54" s="2">
        <v>42789</v>
      </c>
      <c r="L54" s="1" t="s">
        <v>362</v>
      </c>
    </row>
    <row r="55" spans="1:12" x14ac:dyDescent="0.3">
      <c r="A55">
        <v>13</v>
      </c>
      <c r="B55">
        <v>1</v>
      </c>
      <c r="C55">
        <v>39</v>
      </c>
      <c r="D55">
        <v>2</v>
      </c>
      <c r="E55">
        <v>3</v>
      </c>
      <c r="F55">
        <v>3</v>
      </c>
      <c r="G55">
        <v>3</v>
      </c>
      <c r="H55" s="1" t="s">
        <v>598</v>
      </c>
      <c r="I55" s="1" t="s">
        <v>36</v>
      </c>
      <c r="J55" s="1" t="s">
        <v>361</v>
      </c>
      <c r="K55" s="2">
        <v>42789</v>
      </c>
      <c r="L55" s="1" t="s">
        <v>362</v>
      </c>
    </row>
    <row r="56" spans="1:12" x14ac:dyDescent="0.3">
      <c r="A56">
        <v>24</v>
      </c>
      <c r="B56">
        <v>7</v>
      </c>
      <c r="C56">
        <v>57</v>
      </c>
      <c r="D56">
        <v>1</v>
      </c>
      <c r="E56">
        <v>2.37</v>
      </c>
      <c r="F56">
        <v>2</v>
      </c>
      <c r="G56">
        <v>2</v>
      </c>
      <c r="H56" s="1" t="s">
        <v>598</v>
      </c>
      <c r="I56" s="1" t="s">
        <v>36</v>
      </c>
      <c r="J56" s="1" t="s">
        <v>29</v>
      </c>
      <c r="K56" s="2">
        <v>42798</v>
      </c>
      <c r="L56" s="1" t="s">
        <v>364</v>
      </c>
    </row>
    <row r="57" spans="1:12" x14ac:dyDescent="0.3">
      <c r="A57">
        <v>9</v>
      </c>
      <c r="B57">
        <v>2</v>
      </c>
      <c r="C57">
        <v>30</v>
      </c>
      <c r="D57">
        <v>2</v>
      </c>
      <c r="E57">
        <v>3.33</v>
      </c>
      <c r="F57">
        <v>3</v>
      </c>
      <c r="G57">
        <v>4</v>
      </c>
      <c r="H57" s="1" t="s">
        <v>598</v>
      </c>
      <c r="I57" s="1" t="s">
        <v>36</v>
      </c>
      <c r="J57" s="1" t="s">
        <v>29</v>
      </c>
      <c r="K57" s="2">
        <v>42798</v>
      </c>
      <c r="L57" s="1" t="s">
        <v>364</v>
      </c>
    </row>
    <row r="58" spans="1:12" x14ac:dyDescent="0.3">
      <c r="A58">
        <v>31</v>
      </c>
      <c r="B58">
        <v>3</v>
      </c>
      <c r="C58">
        <v>106</v>
      </c>
      <c r="D58">
        <v>3</v>
      </c>
      <c r="E58">
        <v>3.41</v>
      </c>
      <c r="F58">
        <v>2</v>
      </c>
      <c r="G58">
        <v>1</v>
      </c>
      <c r="H58" s="1" t="s">
        <v>598</v>
      </c>
      <c r="I58" s="1" t="s">
        <v>36</v>
      </c>
      <c r="J58" s="1" t="s">
        <v>366</v>
      </c>
      <c r="K58" s="2">
        <v>42810</v>
      </c>
      <c r="L58" s="1" t="s">
        <v>367</v>
      </c>
    </row>
    <row r="59" spans="1:12" x14ac:dyDescent="0.3">
      <c r="A59">
        <v>15</v>
      </c>
      <c r="B59">
        <v>2</v>
      </c>
      <c r="C59">
        <v>36</v>
      </c>
      <c r="D59">
        <v>0</v>
      </c>
      <c r="E59">
        <v>2.4</v>
      </c>
      <c r="F59">
        <v>3</v>
      </c>
      <c r="G59">
        <v>3</v>
      </c>
      <c r="H59" s="1" t="s">
        <v>598</v>
      </c>
      <c r="I59" s="1" t="s">
        <v>36</v>
      </c>
      <c r="J59" s="1" t="s">
        <v>366</v>
      </c>
      <c r="K59" s="2">
        <v>42810</v>
      </c>
      <c r="L59" s="1" t="s">
        <v>367</v>
      </c>
    </row>
    <row r="60" spans="1:12" x14ac:dyDescent="0.3">
      <c r="A60">
        <v>15</v>
      </c>
      <c r="B60">
        <v>1</v>
      </c>
      <c r="C60">
        <v>69</v>
      </c>
      <c r="D60">
        <v>2</v>
      </c>
      <c r="E60">
        <v>4.5999999999999996</v>
      </c>
      <c r="F60">
        <v>2</v>
      </c>
      <c r="G60">
        <v>1</v>
      </c>
      <c r="H60" s="1" t="s">
        <v>598</v>
      </c>
      <c r="I60" s="1" t="s">
        <v>36</v>
      </c>
      <c r="J60" s="1" t="s">
        <v>593</v>
      </c>
      <c r="K60" s="2">
        <v>42819</v>
      </c>
      <c r="L60" s="1" t="s">
        <v>594</v>
      </c>
    </row>
    <row r="61" spans="1:12" x14ac:dyDescent="0.3">
      <c r="A61">
        <v>10</v>
      </c>
      <c r="B61">
        <v>3</v>
      </c>
      <c r="C61">
        <v>29</v>
      </c>
      <c r="D61">
        <v>3</v>
      </c>
      <c r="E61">
        <v>2.9</v>
      </c>
      <c r="F61">
        <v>2</v>
      </c>
      <c r="G61">
        <v>3</v>
      </c>
      <c r="H61" s="1" t="s">
        <v>598</v>
      </c>
      <c r="I61" s="1" t="s">
        <v>36</v>
      </c>
      <c r="J61" s="1" t="s">
        <v>593</v>
      </c>
      <c r="K61" s="2">
        <v>42819</v>
      </c>
      <c r="L61" s="1" t="s">
        <v>594</v>
      </c>
    </row>
    <row r="62" spans="1:12" x14ac:dyDescent="0.3">
      <c r="A62">
        <v>14</v>
      </c>
      <c r="B62">
        <v>1</v>
      </c>
      <c r="C62">
        <v>78</v>
      </c>
      <c r="D62">
        <v>1</v>
      </c>
      <c r="E62">
        <v>5.57</v>
      </c>
      <c r="F62">
        <v>2</v>
      </c>
      <c r="G62">
        <v>2</v>
      </c>
      <c r="H62" s="1" t="s">
        <v>598</v>
      </c>
      <c r="I62" s="1" t="s">
        <v>66</v>
      </c>
      <c r="J62" s="1" t="s">
        <v>72</v>
      </c>
      <c r="K62" s="2">
        <v>42942</v>
      </c>
      <c r="L62" s="1" t="s">
        <v>489</v>
      </c>
    </row>
    <row r="63" spans="1:12" x14ac:dyDescent="0.3">
      <c r="A63">
        <v>9</v>
      </c>
      <c r="B63">
        <v>0</v>
      </c>
      <c r="C63">
        <v>42</v>
      </c>
      <c r="D63">
        <v>1</v>
      </c>
      <c r="E63">
        <v>4.66</v>
      </c>
      <c r="F63">
        <v>2</v>
      </c>
      <c r="G63">
        <v>4</v>
      </c>
      <c r="H63" s="1" t="s">
        <v>598</v>
      </c>
      <c r="I63" s="1" t="s">
        <v>66</v>
      </c>
      <c r="J63" s="1" t="s">
        <v>72</v>
      </c>
      <c r="K63" s="2">
        <v>42942</v>
      </c>
      <c r="L63" s="1" t="s">
        <v>489</v>
      </c>
    </row>
    <row r="64" spans="1:12" x14ac:dyDescent="0.3">
      <c r="A64">
        <v>5</v>
      </c>
      <c r="B64">
        <v>1</v>
      </c>
      <c r="C64">
        <v>12</v>
      </c>
      <c r="D64">
        <v>1</v>
      </c>
      <c r="E64">
        <v>2.4</v>
      </c>
      <c r="F64">
        <v>4</v>
      </c>
      <c r="G64">
        <v>2</v>
      </c>
      <c r="H64" s="1" t="s">
        <v>598</v>
      </c>
      <c r="I64" s="1" t="s">
        <v>66</v>
      </c>
      <c r="J64" s="1" t="s">
        <v>67</v>
      </c>
      <c r="K64" s="2">
        <v>42950</v>
      </c>
      <c r="L64" s="1" t="s">
        <v>491</v>
      </c>
    </row>
    <row r="65" spans="1:12" x14ac:dyDescent="0.3">
      <c r="A65">
        <v>13</v>
      </c>
      <c r="B65">
        <v>2</v>
      </c>
      <c r="C65">
        <v>39</v>
      </c>
      <c r="D65">
        <v>1</v>
      </c>
      <c r="E65">
        <v>3</v>
      </c>
      <c r="F65">
        <v>1</v>
      </c>
      <c r="G65">
        <v>3</v>
      </c>
      <c r="H65" s="1" t="s">
        <v>598</v>
      </c>
      <c r="I65" s="1" t="s">
        <v>66</v>
      </c>
      <c r="J65" s="1" t="s">
        <v>67</v>
      </c>
      <c r="K65" s="2">
        <v>42950</v>
      </c>
      <c r="L65" s="1" t="s">
        <v>491</v>
      </c>
    </row>
    <row r="66" spans="1:12" x14ac:dyDescent="0.3">
      <c r="A66">
        <v>3.1</v>
      </c>
      <c r="B66">
        <v>0</v>
      </c>
      <c r="C66">
        <v>23</v>
      </c>
      <c r="D66">
        <v>0</v>
      </c>
      <c r="E66">
        <v>7.26</v>
      </c>
      <c r="F66">
        <v>2</v>
      </c>
      <c r="G66">
        <v>2</v>
      </c>
      <c r="H66" s="1" t="s">
        <v>598</v>
      </c>
      <c r="I66" s="1" t="s">
        <v>66</v>
      </c>
      <c r="J66" s="1" t="s">
        <v>494</v>
      </c>
      <c r="K66" s="2">
        <v>42959</v>
      </c>
      <c r="L66" s="1" t="s">
        <v>495</v>
      </c>
    </row>
    <row r="67" spans="1:12" x14ac:dyDescent="0.3">
      <c r="A67">
        <v>13</v>
      </c>
      <c r="B67">
        <v>5</v>
      </c>
      <c r="C67">
        <v>21</v>
      </c>
      <c r="D67">
        <v>2</v>
      </c>
      <c r="E67">
        <v>1.61</v>
      </c>
      <c r="F67">
        <v>3</v>
      </c>
      <c r="G67">
        <v>3</v>
      </c>
      <c r="H67" s="1" t="s">
        <v>598</v>
      </c>
      <c r="I67" s="1" t="s">
        <v>66</v>
      </c>
      <c r="J67" s="1" t="s">
        <v>494</v>
      </c>
      <c r="K67" s="2">
        <v>42959</v>
      </c>
      <c r="L67" s="1" t="s">
        <v>495</v>
      </c>
    </row>
    <row r="68" spans="1:12" x14ac:dyDescent="0.3">
      <c r="A68">
        <v>20</v>
      </c>
      <c r="B68">
        <v>1</v>
      </c>
      <c r="C68">
        <v>79</v>
      </c>
      <c r="D68">
        <v>2</v>
      </c>
      <c r="E68">
        <v>3.95</v>
      </c>
      <c r="F68">
        <v>3</v>
      </c>
      <c r="G68">
        <v>2</v>
      </c>
      <c r="H68" s="1" t="s">
        <v>598</v>
      </c>
      <c r="I68" s="1" t="s">
        <v>66</v>
      </c>
      <c r="J68" s="1" t="s">
        <v>162</v>
      </c>
      <c r="K68" s="2">
        <v>43055</v>
      </c>
      <c r="L68" s="1" t="s">
        <v>498</v>
      </c>
    </row>
    <row r="69" spans="1:12" x14ac:dyDescent="0.3">
      <c r="A69">
        <v>5</v>
      </c>
      <c r="B69">
        <v>0</v>
      </c>
      <c r="C69">
        <v>25</v>
      </c>
      <c r="D69">
        <v>1</v>
      </c>
      <c r="E69">
        <v>5</v>
      </c>
      <c r="F69">
        <v>3</v>
      </c>
      <c r="G69">
        <v>4</v>
      </c>
      <c r="H69" s="1" t="s">
        <v>598</v>
      </c>
      <c r="I69" s="1" t="s">
        <v>66</v>
      </c>
      <c r="J69" s="1" t="s">
        <v>162</v>
      </c>
      <c r="K69" s="2">
        <v>43055</v>
      </c>
      <c r="L69" s="1" t="s">
        <v>498</v>
      </c>
    </row>
    <row r="70" spans="1:12" x14ac:dyDescent="0.3">
      <c r="A70">
        <v>16</v>
      </c>
      <c r="B70">
        <v>4</v>
      </c>
      <c r="C70">
        <v>43</v>
      </c>
      <c r="D70">
        <v>0</v>
      </c>
      <c r="E70">
        <v>2.68</v>
      </c>
      <c r="F70">
        <v>2</v>
      </c>
      <c r="G70">
        <v>1</v>
      </c>
      <c r="H70" s="1" t="s">
        <v>598</v>
      </c>
      <c r="I70" s="1" t="s">
        <v>66</v>
      </c>
      <c r="J70" s="1" t="s">
        <v>106</v>
      </c>
      <c r="K70" s="2">
        <v>43063</v>
      </c>
      <c r="L70" s="1" t="s">
        <v>369</v>
      </c>
    </row>
    <row r="71" spans="1:12" x14ac:dyDescent="0.3">
      <c r="A71">
        <v>9</v>
      </c>
      <c r="B71">
        <v>2</v>
      </c>
      <c r="C71">
        <v>30</v>
      </c>
      <c r="D71">
        <v>2</v>
      </c>
      <c r="E71">
        <v>3.33</v>
      </c>
      <c r="F71">
        <v>4</v>
      </c>
      <c r="G71">
        <v>3</v>
      </c>
      <c r="H71" s="1" t="s">
        <v>598</v>
      </c>
      <c r="I71" s="1" t="s">
        <v>66</v>
      </c>
      <c r="J71" s="1" t="s">
        <v>106</v>
      </c>
      <c r="K71" s="2">
        <v>43063</v>
      </c>
      <c r="L71" s="1" t="s">
        <v>369</v>
      </c>
    </row>
    <row r="72" spans="1:12" x14ac:dyDescent="0.3">
      <c r="A72">
        <v>6</v>
      </c>
      <c r="B72">
        <v>1</v>
      </c>
      <c r="C72">
        <v>18</v>
      </c>
      <c r="D72">
        <v>1</v>
      </c>
      <c r="E72">
        <v>3</v>
      </c>
      <c r="F72">
        <v>1</v>
      </c>
      <c r="G72">
        <v>2</v>
      </c>
      <c r="H72" s="1" t="s">
        <v>598</v>
      </c>
      <c r="I72" s="1" t="s">
        <v>381</v>
      </c>
      <c r="J72" s="1" t="s">
        <v>29</v>
      </c>
      <c r="K72" s="2">
        <v>43265</v>
      </c>
      <c r="L72" s="1" t="s">
        <v>382</v>
      </c>
    </row>
    <row r="73" spans="1:12" x14ac:dyDescent="0.3">
      <c r="A73">
        <v>7</v>
      </c>
      <c r="B73">
        <v>1</v>
      </c>
      <c r="C73">
        <v>26</v>
      </c>
      <c r="D73">
        <v>3</v>
      </c>
      <c r="E73">
        <v>3.71</v>
      </c>
      <c r="F73">
        <v>2</v>
      </c>
      <c r="G73">
        <v>3</v>
      </c>
      <c r="H73" s="1" t="s">
        <v>598</v>
      </c>
      <c r="I73" s="1" t="s">
        <v>381</v>
      </c>
      <c r="J73" s="1" t="s">
        <v>29</v>
      </c>
      <c r="K73" s="2">
        <v>43265</v>
      </c>
      <c r="L73" s="1" t="s">
        <v>382</v>
      </c>
    </row>
    <row r="74" spans="1:12" x14ac:dyDescent="0.3">
      <c r="A74">
        <v>17</v>
      </c>
      <c r="B74">
        <v>2</v>
      </c>
      <c r="C74">
        <v>56</v>
      </c>
      <c r="D74">
        <v>1</v>
      </c>
      <c r="E74">
        <v>3.29</v>
      </c>
      <c r="F74">
        <v>1</v>
      </c>
      <c r="G74">
        <v>1</v>
      </c>
      <c r="H74" s="1" t="s">
        <v>598</v>
      </c>
      <c r="I74" s="1" t="s">
        <v>114</v>
      </c>
      <c r="J74" s="1" t="s">
        <v>224</v>
      </c>
      <c r="K74" s="2">
        <v>43313</v>
      </c>
      <c r="L74" s="1" t="s">
        <v>384</v>
      </c>
    </row>
    <row r="75" spans="1:12" x14ac:dyDescent="0.3">
      <c r="A75">
        <v>7</v>
      </c>
      <c r="B75">
        <v>1</v>
      </c>
      <c r="C75">
        <v>20</v>
      </c>
      <c r="D75">
        <v>2</v>
      </c>
      <c r="E75">
        <v>2.85</v>
      </c>
      <c r="F75">
        <v>4</v>
      </c>
      <c r="G75">
        <v>3</v>
      </c>
      <c r="H75" s="1" t="s">
        <v>598</v>
      </c>
      <c r="I75" s="1" t="s">
        <v>114</v>
      </c>
      <c r="J75" s="1" t="s">
        <v>224</v>
      </c>
      <c r="K75" s="2">
        <v>43313</v>
      </c>
      <c r="L75" s="1" t="s">
        <v>384</v>
      </c>
    </row>
    <row r="76" spans="1:12" x14ac:dyDescent="0.3">
      <c r="A76">
        <v>11</v>
      </c>
      <c r="B76">
        <v>3</v>
      </c>
      <c r="C76">
        <v>20</v>
      </c>
      <c r="D76">
        <v>1</v>
      </c>
      <c r="E76">
        <v>1.81</v>
      </c>
      <c r="F76">
        <v>2</v>
      </c>
      <c r="G76">
        <v>2</v>
      </c>
      <c r="H76" s="1" t="s">
        <v>598</v>
      </c>
      <c r="I76" s="1" t="s">
        <v>198</v>
      </c>
      <c r="J76" s="1" t="s">
        <v>482</v>
      </c>
      <c r="K76" s="2">
        <v>43377</v>
      </c>
      <c r="L76" s="1" t="s">
        <v>512</v>
      </c>
    </row>
    <row r="77" spans="1:12" x14ac:dyDescent="0.3">
      <c r="A77">
        <v>3</v>
      </c>
      <c r="B77">
        <v>0</v>
      </c>
      <c r="C77">
        <v>16</v>
      </c>
      <c r="D77">
        <v>0</v>
      </c>
      <c r="E77">
        <v>5.33</v>
      </c>
      <c r="F77">
        <v>3</v>
      </c>
      <c r="G77">
        <v>3</v>
      </c>
      <c r="H77" s="1" t="s">
        <v>598</v>
      </c>
      <c r="I77" s="1" t="s">
        <v>198</v>
      </c>
      <c r="J77" s="1" t="s">
        <v>482</v>
      </c>
      <c r="K77" s="2">
        <v>43377</v>
      </c>
      <c r="L77" s="1" t="s">
        <v>512</v>
      </c>
    </row>
    <row r="78" spans="1:12" x14ac:dyDescent="0.3">
      <c r="A78">
        <v>26.4</v>
      </c>
      <c r="B78">
        <v>3</v>
      </c>
      <c r="C78">
        <v>88</v>
      </c>
      <c r="D78">
        <v>6</v>
      </c>
      <c r="E78">
        <v>3.3</v>
      </c>
      <c r="F78">
        <v>1</v>
      </c>
      <c r="G78">
        <v>1</v>
      </c>
      <c r="H78" s="1" t="s">
        <v>598</v>
      </c>
      <c r="I78" s="1" t="s">
        <v>198</v>
      </c>
      <c r="J78" s="1" t="s">
        <v>268</v>
      </c>
      <c r="K78" s="2">
        <v>43385</v>
      </c>
      <c r="L78" s="1" t="s">
        <v>595</v>
      </c>
    </row>
    <row r="79" spans="1:12" x14ac:dyDescent="0.3">
      <c r="A79">
        <v>12.1</v>
      </c>
      <c r="B79">
        <v>3</v>
      </c>
      <c r="C79">
        <v>45</v>
      </c>
      <c r="D79">
        <v>4</v>
      </c>
      <c r="E79">
        <v>3.69</v>
      </c>
      <c r="F79">
        <v>1</v>
      </c>
      <c r="G79">
        <v>3</v>
      </c>
      <c r="H79" s="1" t="s">
        <v>598</v>
      </c>
      <c r="I79" s="1" t="s">
        <v>198</v>
      </c>
      <c r="J79" s="1" t="s">
        <v>268</v>
      </c>
      <c r="K79" s="2">
        <v>43385</v>
      </c>
      <c r="L79" s="1" t="s">
        <v>595</v>
      </c>
    </row>
    <row r="80" spans="1:12" x14ac:dyDescent="0.3">
      <c r="A80">
        <v>23</v>
      </c>
      <c r="B80">
        <v>3</v>
      </c>
      <c r="C80">
        <v>78</v>
      </c>
      <c r="D80">
        <v>2</v>
      </c>
      <c r="E80">
        <v>3.39</v>
      </c>
      <c r="F80">
        <v>3</v>
      </c>
      <c r="G80">
        <v>1</v>
      </c>
      <c r="H80" s="1" t="s">
        <v>598</v>
      </c>
      <c r="I80" s="1" t="s">
        <v>36</v>
      </c>
      <c r="J80" s="1" t="s">
        <v>44</v>
      </c>
      <c r="K80" s="2">
        <v>43448</v>
      </c>
      <c r="L80" s="1" t="s">
        <v>396</v>
      </c>
    </row>
    <row r="81" spans="1:12" x14ac:dyDescent="0.3">
      <c r="A81">
        <v>14</v>
      </c>
      <c r="B81">
        <v>0</v>
      </c>
      <c r="C81">
        <v>61</v>
      </c>
      <c r="D81">
        <v>0</v>
      </c>
      <c r="E81">
        <v>4.3499999999999996</v>
      </c>
      <c r="F81">
        <v>4</v>
      </c>
      <c r="G81">
        <v>3</v>
      </c>
      <c r="H81" s="1" t="s">
        <v>598</v>
      </c>
      <c r="I81" s="1" t="s">
        <v>36</v>
      </c>
      <c r="J81" s="1" t="s">
        <v>44</v>
      </c>
      <c r="K81" s="2">
        <v>43448</v>
      </c>
      <c r="L81" s="1" t="s">
        <v>396</v>
      </c>
    </row>
    <row r="82" spans="1:12" x14ac:dyDescent="0.3">
      <c r="A82">
        <v>13</v>
      </c>
      <c r="B82">
        <v>2</v>
      </c>
      <c r="C82">
        <v>37</v>
      </c>
      <c r="D82">
        <v>3</v>
      </c>
      <c r="E82">
        <v>2.84</v>
      </c>
      <c r="F82">
        <v>2</v>
      </c>
      <c r="G82">
        <v>2</v>
      </c>
      <c r="H82" s="1" t="s">
        <v>598</v>
      </c>
      <c r="I82" s="1" t="s">
        <v>57</v>
      </c>
      <c r="J82" s="1" t="s">
        <v>361</v>
      </c>
      <c r="K82" s="2">
        <v>43748</v>
      </c>
      <c r="L82" s="1" t="s">
        <v>408</v>
      </c>
    </row>
    <row r="83" spans="1:12" x14ac:dyDescent="0.3">
      <c r="A83">
        <v>8</v>
      </c>
      <c r="B83">
        <v>3</v>
      </c>
      <c r="C83">
        <v>22</v>
      </c>
      <c r="D83">
        <v>3</v>
      </c>
      <c r="E83">
        <v>2.75</v>
      </c>
      <c r="F83">
        <v>2</v>
      </c>
      <c r="G83">
        <v>3</v>
      </c>
      <c r="H83" s="1" t="s">
        <v>598</v>
      </c>
      <c r="I83" s="1" t="s">
        <v>57</v>
      </c>
      <c r="J83" s="1" t="s">
        <v>361</v>
      </c>
      <c r="K83" s="2">
        <v>43748</v>
      </c>
      <c r="L83" s="1" t="s">
        <v>408</v>
      </c>
    </row>
    <row r="84" spans="1:12" x14ac:dyDescent="0.3">
      <c r="A84">
        <v>9</v>
      </c>
      <c r="B84">
        <v>1</v>
      </c>
      <c r="C84">
        <v>40</v>
      </c>
      <c r="D84">
        <v>3</v>
      </c>
      <c r="E84">
        <v>4.4400000000000004</v>
      </c>
      <c r="F84">
        <v>2</v>
      </c>
      <c r="G84">
        <v>2</v>
      </c>
      <c r="H84" s="1" t="s">
        <v>598</v>
      </c>
      <c r="I84" s="1" t="s">
        <v>57</v>
      </c>
      <c r="J84" s="1" t="s">
        <v>366</v>
      </c>
      <c r="K84" s="2">
        <v>43757</v>
      </c>
      <c r="L84" s="1" t="s">
        <v>522</v>
      </c>
    </row>
    <row r="85" spans="1:12" x14ac:dyDescent="0.3">
      <c r="A85">
        <v>9</v>
      </c>
      <c r="B85">
        <v>1</v>
      </c>
      <c r="C85">
        <v>35</v>
      </c>
      <c r="D85">
        <v>2</v>
      </c>
      <c r="E85">
        <v>3.88</v>
      </c>
      <c r="F85">
        <v>2</v>
      </c>
      <c r="G85">
        <v>3</v>
      </c>
      <c r="H85" s="1" t="s">
        <v>598</v>
      </c>
      <c r="I85" s="1" t="s">
        <v>57</v>
      </c>
      <c r="J85" s="1" t="s">
        <v>366</v>
      </c>
      <c r="K85" s="2">
        <v>43757</v>
      </c>
      <c r="L85" s="1" t="s">
        <v>522</v>
      </c>
    </row>
    <row r="86" spans="1:12" x14ac:dyDescent="0.3">
      <c r="A86">
        <v>14.3</v>
      </c>
      <c r="B86">
        <v>3</v>
      </c>
      <c r="C86">
        <v>47</v>
      </c>
      <c r="D86">
        <v>2</v>
      </c>
      <c r="E86">
        <v>3.24</v>
      </c>
      <c r="F86">
        <v>2</v>
      </c>
      <c r="G86">
        <v>1</v>
      </c>
      <c r="H86" s="1" t="s">
        <v>598</v>
      </c>
      <c r="I86" s="1" t="s">
        <v>16</v>
      </c>
      <c r="J86" s="1" t="s">
        <v>411</v>
      </c>
      <c r="K86" s="2">
        <v>43783</v>
      </c>
      <c r="L86" s="1" t="s">
        <v>412</v>
      </c>
    </row>
    <row r="87" spans="1:12" x14ac:dyDescent="0.3">
      <c r="A87">
        <v>14</v>
      </c>
      <c r="B87">
        <v>1</v>
      </c>
      <c r="C87">
        <v>51</v>
      </c>
      <c r="D87">
        <v>2</v>
      </c>
      <c r="E87">
        <v>3.64</v>
      </c>
      <c r="F87">
        <v>2</v>
      </c>
      <c r="G87">
        <v>3</v>
      </c>
      <c r="H87" s="1" t="s">
        <v>598</v>
      </c>
      <c r="I87" s="1" t="s">
        <v>16</v>
      </c>
      <c r="J87" s="1" t="s">
        <v>411</v>
      </c>
      <c r="K87" s="2">
        <v>43783</v>
      </c>
      <c r="L87" s="1" t="s">
        <v>412</v>
      </c>
    </row>
    <row r="88" spans="1:12" x14ac:dyDescent="0.3">
      <c r="A88">
        <v>7</v>
      </c>
      <c r="B88">
        <v>2</v>
      </c>
      <c r="C88">
        <v>29</v>
      </c>
      <c r="D88">
        <v>3</v>
      </c>
      <c r="E88">
        <v>4.1399999999999997</v>
      </c>
      <c r="F88">
        <v>2</v>
      </c>
      <c r="G88">
        <v>1</v>
      </c>
      <c r="H88" s="1" t="s">
        <v>598</v>
      </c>
      <c r="I88" s="1" t="s">
        <v>16</v>
      </c>
      <c r="J88" s="1" t="s">
        <v>162</v>
      </c>
      <c r="K88" s="2">
        <v>43791</v>
      </c>
      <c r="L88" s="1" t="s">
        <v>414</v>
      </c>
    </row>
    <row r="89" spans="1:12" x14ac:dyDescent="0.3">
      <c r="A89">
        <v>14.1</v>
      </c>
      <c r="B89">
        <v>1</v>
      </c>
      <c r="C89">
        <v>53</v>
      </c>
      <c r="D89">
        <v>5</v>
      </c>
      <c r="E89">
        <v>3.74</v>
      </c>
      <c r="F89">
        <v>2</v>
      </c>
      <c r="G89">
        <v>3</v>
      </c>
      <c r="H89" s="1" t="s">
        <v>598</v>
      </c>
      <c r="I89" s="1" t="s">
        <v>16</v>
      </c>
      <c r="J89" s="1" t="s">
        <v>162</v>
      </c>
      <c r="K89" s="2">
        <v>43791</v>
      </c>
      <c r="L89" s="1" t="s">
        <v>414</v>
      </c>
    </row>
    <row r="90" spans="1:12" x14ac:dyDescent="0.3">
      <c r="A90">
        <v>18</v>
      </c>
      <c r="B90">
        <v>2</v>
      </c>
      <c r="C90">
        <v>46</v>
      </c>
      <c r="D90">
        <v>1</v>
      </c>
      <c r="E90">
        <v>2.5499999999999998</v>
      </c>
      <c r="F90">
        <v>2</v>
      </c>
      <c r="G90">
        <v>2</v>
      </c>
      <c r="H90" s="1" t="s">
        <v>598</v>
      </c>
      <c r="I90" s="1" t="s">
        <v>126</v>
      </c>
      <c r="J90" s="1" t="s">
        <v>529</v>
      </c>
      <c r="K90" s="2">
        <v>43890</v>
      </c>
      <c r="L90" s="1" t="s">
        <v>530</v>
      </c>
    </row>
    <row r="91" spans="1:12" x14ac:dyDescent="0.3">
      <c r="A91">
        <v>14</v>
      </c>
      <c r="B91">
        <v>3</v>
      </c>
      <c r="C91">
        <v>45</v>
      </c>
      <c r="D91">
        <v>1</v>
      </c>
      <c r="E91">
        <v>3.21</v>
      </c>
      <c r="F91">
        <v>2</v>
      </c>
      <c r="G91">
        <v>4</v>
      </c>
      <c r="H91" s="1" t="s">
        <v>598</v>
      </c>
      <c r="I91" s="1" t="s">
        <v>126</v>
      </c>
      <c r="J91" s="1" t="s">
        <v>529</v>
      </c>
      <c r="K91" s="2">
        <v>43890</v>
      </c>
      <c r="L91" s="1" t="s">
        <v>530</v>
      </c>
    </row>
    <row r="92" spans="1:12" x14ac:dyDescent="0.3">
      <c r="A92">
        <v>16.100000000000001</v>
      </c>
      <c r="B92">
        <v>5</v>
      </c>
      <c r="C92">
        <v>40</v>
      </c>
      <c r="D92">
        <v>3</v>
      </c>
      <c r="E92">
        <v>2.4700000000000002</v>
      </c>
      <c r="F92">
        <v>1</v>
      </c>
      <c r="G92">
        <v>2</v>
      </c>
      <c r="H92" s="1" t="s">
        <v>598</v>
      </c>
      <c r="I92" s="1" t="s">
        <v>36</v>
      </c>
      <c r="J92" s="1" t="s">
        <v>52</v>
      </c>
      <c r="K92" s="2">
        <v>44182</v>
      </c>
      <c r="L92" s="1" t="s">
        <v>532</v>
      </c>
    </row>
    <row r="93" spans="1:12" x14ac:dyDescent="0.3">
      <c r="A93">
        <v>8</v>
      </c>
      <c r="B93">
        <v>1</v>
      </c>
      <c r="C93">
        <v>49</v>
      </c>
      <c r="D93">
        <v>0</v>
      </c>
      <c r="E93">
        <v>6.12</v>
      </c>
      <c r="F93">
        <v>1</v>
      </c>
      <c r="G93">
        <v>4</v>
      </c>
      <c r="H93" s="1" t="s">
        <v>598</v>
      </c>
      <c r="I93" s="1" t="s">
        <v>36</v>
      </c>
      <c r="J93" s="1" t="s">
        <v>52</v>
      </c>
      <c r="K93" s="2">
        <v>44182</v>
      </c>
      <c r="L93" s="1" t="s">
        <v>532</v>
      </c>
    </row>
    <row r="94" spans="1:12" x14ac:dyDescent="0.3">
      <c r="A94">
        <v>12</v>
      </c>
      <c r="B94">
        <v>2</v>
      </c>
      <c r="C94">
        <v>39</v>
      </c>
      <c r="D94">
        <v>0</v>
      </c>
      <c r="E94">
        <v>3.25</v>
      </c>
      <c r="F94">
        <v>2</v>
      </c>
      <c r="G94">
        <v>1</v>
      </c>
      <c r="H94" s="1" t="s">
        <v>598</v>
      </c>
      <c r="I94" s="1" t="s">
        <v>36</v>
      </c>
      <c r="J94" s="1" t="s">
        <v>245</v>
      </c>
      <c r="K94" s="2">
        <v>44191</v>
      </c>
      <c r="L94" s="1" t="s">
        <v>569</v>
      </c>
    </row>
    <row r="95" spans="1:12" x14ac:dyDescent="0.3">
      <c r="A95">
        <v>3.3</v>
      </c>
      <c r="B95">
        <v>0</v>
      </c>
      <c r="C95">
        <v>5</v>
      </c>
      <c r="D95">
        <v>1</v>
      </c>
      <c r="E95">
        <v>1.42</v>
      </c>
      <c r="F95">
        <v>2</v>
      </c>
      <c r="G95">
        <v>3</v>
      </c>
      <c r="H95" s="1" t="s">
        <v>598</v>
      </c>
      <c r="I95" s="1" t="s">
        <v>36</v>
      </c>
      <c r="J95" s="1" t="s">
        <v>245</v>
      </c>
      <c r="K95" s="2">
        <v>44191</v>
      </c>
      <c r="L95" s="1" t="s">
        <v>569</v>
      </c>
    </row>
    <row r="96" spans="1:12" x14ac:dyDescent="0.3">
      <c r="A96">
        <v>19</v>
      </c>
      <c r="B96">
        <v>2</v>
      </c>
      <c r="C96">
        <v>76</v>
      </c>
      <c r="D96">
        <v>3</v>
      </c>
      <c r="E96">
        <v>4</v>
      </c>
      <c r="F96">
        <v>1</v>
      </c>
      <c r="G96">
        <v>2</v>
      </c>
      <c r="H96" s="1" t="s">
        <v>598</v>
      </c>
      <c r="I96" s="1" t="s">
        <v>114</v>
      </c>
      <c r="J96" s="1" t="s">
        <v>228</v>
      </c>
      <c r="K96" s="2">
        <v>44441</v>
      </c>
      <c r="L96" s="1" t="s">
        <v>580</v>
      </c>
    </row>
    <row r="97" spans="1:12" x14ac:dyDescent="0.3">
      <c r="A97">
        <v>18.2</v>
      </c>
      <c r="B97">
        <v>2</v>
      </c>
      <c r="C97">
        <v>60</v>
      </c>
      <c r="D97">
        <v>3</v>
      </c>
      <c r="E97">
        <v>3.27</v>
      </c>
      <c r="F97">
        <v>1</v>
      </c>
      <c r="G97">
        <v>4</v>
      </c>
      <c r="H97" s="1" t="s">
        <v>598</v>
      </c>
      <c r="I97" s="1" t="s">
        <v>114</v>
      </c>
      <c r="J97" s="1" t="s">
        <v>228</v>
      </c>
      <c r="K97" s="2">
        <v>44441</v>
      </c>
      <c r="L97" s="1" t="s">
        <v>580</v>
      </c>
    </row>
    <row r="98" spans="1:12" x14ac:dyDescent="0.3">
      <c r="A98">
        <v>18</v>
      </c>
      <c r="B98">
        <v>3</v>
      </c>
      <c r="C98">
        <v>50</v>
      </c>
      <c r="D98">
        <v>1</v>
      </c>
      <c r="E98">
        <v>2.77</v>
      </c>
      <c r="F98">
        <v>2</v>
      </c>
      <c r="G98">
        <v>2</v>
      </c>
      <c r="H98" s="1" t="s">
        <v>598</v>
      </c>
      <c r="I98" s="1" t="s">
        <v>126</v>
      </c>
      <c r="J98" s="1" t="s">
        <v>58</v>
      </c>
      <c r="K98" s="2">
        <v>44525</v>
      </c>
      <c r="L98" s="1" t="s">
        <v>437</v>
      </c>
    </row>
    <row r="99" spans="1:12" x14ac:dyDescent="0.3">
      <c r="A99">
        <v>12</v>
      </c>
      <c r="B99">
        <v>2</v>
      </c>
      <c r="C99">
        <v>34</v>
      </c>
      <c r="D99">
        <v>1</v>
      </c>
      <c r="E99">
        <v>2.83</v>
      </c>
      <c r="F99">
        <v>3</v>
      </c>
      <c r="G99">
        <v>4</v>
      </c>
      <c r="H99" s="1" t="s">
        <v>598</v>
      </c>
      <c r="I99" s="1" t="s">
        <v>126</v>
      </c>
      <c r="J99" s="1" t="s">
        <v>58</v>
      </c>
      <c r="K99" s="2">
        <v>44525</v>
      </c>
      <c r="L99" s="1" t="s">
        <v>437</v>
      </c>
    </row>
    <row r="100" spans="1:12" x14ac:dyDescent="0.3">
      <c r="A100">
        <v>5</v>
      </c>
      <c r="B100">
        <v>2</v>
      </c>
      <c r="C100">
        <v>7</v>
      </c>
      <c r="D100">
        <v>0</v>
      </c>
      <c r="E100">
        <v>1.4</v>
      </c>
      <c r="F100">
        <v>1</v>
      </c>
      <c r="G100">
        <v>2</v>
      </c>
      <c r="H100" s="1" t="s">
        <v>598</v>
      </c>
      <c r="I100" s="1" t="s">
        <v>126</v>
      </c>
      <c r="J100" s="1" t="s">
        <v>240</v>
      </c>
      <c r="K100" s="2">
        <v>44533</v>
      </c>
      <c r="L100" s="1" t="s">
        <v>596</v>
      </c>
    </row>
    <row r="101" spans="1:12" x14ac:dyDescent="0.3">
      <c r="A101">
        <v>5</v>
      </c>
      <c r="B101">
        <v>1</v>
      </c>
      <c r="C101">
        <v>19</v>
      </c>
      <c r="D101">
        <v>0</v>
      </c>
      <c r="E101">
        <v>3.8</v>
      </c>
      <c r="F101">
        <v>5</v>
      </c>
      <c r="G101">
        <v>4</v>
      </c>
      <c r="H101" s="1" t="s">
        <v>598</v>
      </c>
      <c r="I101" s="1" t="s">
        <v>126</v>
      </c>
      <c r="J101" s="1" t="s">
        <v>240</v>
      </c>
      <c r="K101" s="2">
        <v>44533</v>
      </c>
      <c r="L101" s="1" t="s">
        <v>596</v>
      </c>
    </row>
    <row r="102" spans="1:12" x14ac:dyDescent="0.3">
      <c r="A102">
        <v>16</v>
      </c>
      <c r="B102">
        <v>3</v>
      </c>
      <c r="C102">
        <v>64</v>
      </c>
      <c r="D102">
        <v>2</v>
      </c>
      <c r="E102">
        <v>4</v>
      </c>
      <c r="F102">
        <v>2</v>
      </c>
      <c r="G102">
        <v>2</v>
      </c>
      <c r="H102" s="1" t="s">
        <v>598</v>
      </c>
      <c r="I102" s="1" t="s">
        <v>57</v>
      </c>
      <c r="J102" s="1" t="s">
        <v>194</v>
      </c>
      <c r="K102" s="2">
        <v>44572</v>
      </c>
      <c r="L102" s="1" t="s">
        <v>544</v>
      </c>
    </row>
    <row r="103" spans="1:12" x14ac:dyDescent="0.3">
      <c r="A103">
        <v>9</v>
      </c>
      <c r="B103">
        <v>0</v>
      </c>
      <c r="C103">
        <v>36</v>
      </c>
      <c r="D103">
        <v>0</v>
      </c>
      <c r="E103">
        <v>4</v>
      </c>
      <c r="F103">
        <v>3</v>
      </c>
      <c r="G103">
        <v>4</v>
      </c>
      <c r="H103" s="1" t="s">
        <v>598</v>
      </c>
      <c r="I103" s="1" t="s">
        <v>57</v>
      </c>
      <c r="J103" s="1" t="s">
        <v>194</v>
      </c>
      <c r="K103" s="2">
        <v>44572</v>
      </c>
      <c r="L103" s="1" t="s">
        <v>544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CE9275-7E40-405A-B676-4B1EB59F9F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pivot</vt:lpstr>
      <vt:lpstr>All 4</vt:lpstr>
      <vt:lpstr>Home Away List</vt:lpstr>
      <vt:lpstr>Avg&amp;SR</vt:lpstr>
      <vt:lpstr>overs normalized</vt:lpstr>
      <vt:lpstr>under VK vs rest</vt:lpstr>
      <vt:lpstr>Mohammed Shami</vt:lpstr>
      <vt:lpstr>Jasprit Bumrah</vt:lpstr>
      <vt:lpstr>Umesh Yadav</vt:lpstr>
      <vt:lpstr>'under VK vs rest'!Print_Area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PaperTrue Operations</dc:creator>
  <cp:lastModifiedBy>PaperTrue Operations</cp:lastModifiedBy>
  <cp:lastPrinted>2022-06-09T10:07:14Z</cp:lastPrinted>
  <dcterms:created xsi:type="dcterms:W3CDTF">2022-06-07T13:04:04Z</dcterms:created>
  <dcterms:modified xsi:type="dcterms:W3CDTF">2022-06-09T12:31:11Z</dcterms:modified>
</cp:coreProperties>
</file>