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9240" windowHeight="5150"/>
  </bookViews>
  <sheets>
    <sheet name="a4data" sheetId="1" r:id="rId1"/>
    <sheet name="Variables" sheetId="2" r:id="rId2"/>
  </sheets>
  <calcPr calcId="145621"/>
</workbook>
</file>

<file path=xl/calcChain.xml><?xml version="1.0" encoding="utf-8"?>
<calcChain xmlns="http://schemas.openxmlformats.org/spreadsheetml/2006/main">
  <c r="C63" i="1" l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<sst xmlns="http://schemas.openxmlformats.org/spreadsheetml/2006/main" count="262" uniqueCount="53">
  <si>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</si>
  <si>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</si>
  <si>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</si>
  <si>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</si>
  <si>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</si>
  <si>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</si>
  <si>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</si>
  <si>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</si>
  <si>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</si>
  <si>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</si>
  <si>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</si>
  <si>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</si>
  <si>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</si>
  <si>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</si>
  <si>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</si>
  <si>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</si>
  <si>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</si>
  <si>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Fall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</si>
  <si>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</si>
  <si>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</si>
  <si>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</si>
  <si>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</si>
  <si>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</si>
  <si>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</si>
  <si>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</si>
  <si>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</si>
  <si>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</si>
  <si>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</si>
  <si>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</si>
  <si>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</si>
  <si>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</si>
  <si>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</si>
  <si>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</si>
  <si>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</si>
  <si>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</si>
  <si>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</si>
  <si>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</si>
  <si>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</si>
  <si>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</si>
  <si>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</si>
  <si>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</si>
  <si>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</si>
  <si>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</si>
  <si>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</si>
  <si>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</si>
  <si>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</si>
  <si>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</si>
  <si>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</si>
  <si>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</si>
  <si>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</si>
  <si>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Scrum</t>
  </si>
  <si>
    <t>Extreme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</si>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</sst>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\ ;\(&quot;$&quot;#,##0\)"/>
  </numFmts>
  <fonts count="8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2" xfId="0" applyFont="1" applyBorder="1"/>
    <xf numFmtId="17" fontId="3" fillId="0" borderId="4" xfId="0" applyNumberFormat="1" applyFont="1" applyBorder="1"/>
    <xf numFmtId="17" fontId="3" fillId="0" borderId="3" xfId="0" applyNumberFormat="1" applyFont="1" applyBorder="1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tabSelected="1" topLeftCell="A3" workbookViewId="0">
      <selection activeCell="A3" sqref="A3:L10"/>
    </sheetView>
  </sheetViews>
  <sheetFormatPr defaultRowHeight="12.5" x14ac:dyDescent="0.25"/>
  <cols>
    <col min="1" max="1" width="10.6328125" customWidth="1"/>
    <col min="3" max="3" width="0" hidden="1" customWidth="1"/>
  </cols>
  <sheetData>
    <row r="1" spans="1:55" x14ac:dyDescent="0.25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10">
        <v>2016</v>
      </c>
      <c r="L1" s="10" t="s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14"/>
      <c r="B3" s="14"/>
      <c r="C3" s="14"/>
      <c r="D3" s="14"/>
      <c r="E3" s="14"/>
      <c r="F3" s="14"/>
      <c r="G3" s="14" t="s"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3" thickBot="1" x14ac:dyDescent="0.3">
      <c r="A4" s="15" t="s">
        <v>1</v>
      </c>
      <c r="B4" s="16" t="s">
        <v>2</v>
      </c>
      <c r="C4" s="17" t="s">
        <v>48</v>
      </c>
      <c r="D4" s="17" t="s">
        <v>49</v>
      </c>
      <c r="E4" s="17" t="s">
        <v>19</v>
      </c>
      <c r="F4" s="16" t="s">
        <v>3</v>
      </c>
      <c r="G4" s="16" t="s">
        <v>4</v>
      </c>
      <c r="H4" s="3">
        <f>DATE(2013,1,1)</f>
        <v>41275</v>
      </c>
      <c r="I4" s="4">
        <f>DATE(2013,2,1)</f>
        <v>41306</v>
      </c>
      <c r="J4" s="4">
        <f>DATE(2013,3,1)</f>
        <v>41334</v>
      </c>
      <c r="K4" s="4">
        <f>DATE(2013,4,1)</f>
        <v>41365</v>
      </c>
      <c r="L4" s="4">
        <f>DATE(2013,5,1)</f>
        <v>41395</v>
      </c>
      <c r="M4" s="4">
        <f>DATE(2013,6,1)</f>
        <v>41426</v>
      </c>
      <c r="N4" s="4">
        <f>DATE(2013,7,1)</f>
        <v>41456</v>
      </c>
      <c r="O4" s="4">
        <f>DATE(2013,8,1)</f>
        <v>41487</v>
      </c>
      <c r="P4" s="4">
        <f>DATE(2013,9,1)</f>
        <v>41518</v>
      </c>
      <c r="Q4" s="4">
        <f>DATE(2013,10,1)</f>
        <v>41548</v>
      </c>
      <c r="R4" s="4">
        <f>DATE(2013,11,1)</f>
        <v>41579</v>
      </c>
      <c r="S4" s="4">
        <f>DATE(2013,12,1)</f>
        <v>41609</v>
      </c>
      <c r="T4" s="4">
        <f>DATE(2014,1,1)</f>
        <v>41640</v>
      </c>
      <c r="U4" s="4">
        <f>DATE(2014,2,1)</f>
        <v>41671</v>
      </c>
      <c r="V4" s="4">
        <f>DATE(2014,3,1)</f>
        <v>41699</v>
      </c>
      <c r="W4" s="4">
        <f>DATE(2014,4,1)</f>
        <v>41730</v>
      </c>
      <c r="X4" s="4">
        <f>DATE(2014,5,1)</f>
        <v>41760</v>
      </c>
      <c r="Y4" s="4">
        <f>DATE(2014,6,1)</f>
        <v>41791</v>
      </c>
      <c r="Z4" s="4">
        <f>DATE(2014,7,1)</f>
        <v>41821</v>
      </c>
      <c r="AA4" s="4">
        <f>DATE(2014,8,1)</f>
        <v>41852</v>
      </c>
      <c r="AB4" s="4">
        <f>DATE(2014,9,1)</f>
        <v>41883</v>
      </c>
      <c r="AC4" s="4">
        <f>DATE(2014,10,1)</f>
        <v>41913</v>
      </c>
      <c r="AD4" s="4">
        <f>DATE(2014,11,1)</f>
        <v>41944</v>
      </c>
      <c r="AE4" s="4">
        <f>DATE(2014,12,1)</f>
        <v>41974</v>
      </c>
      <c r="AF4" s="4">
        <f>DATE(2015,1,1)</f>
        <v>42005</v>
      </c>
      <c r="AG4" s="4">
        <f>DATE(2015,2,1)</f>
        <v>42036</v>
      </c>
      <c r="AH4" s="4">
        <f>DATE(2015,3,1)</f>
        <v>42064</v>
      </c>
      <c r="AI4" s="4">
        <f>DATE(2015,4,1)</f>
        <v>42095</v>
      </c>
      <c r="AJ4" s="4">
        <f>DATE(2015,5,1)</f>
        <v>42125</v>
      </c>
      <c r="AK4" s="4">
        <f>DATE(2015,6,1)</f>
        <v>42156</v>
      </c>
      <c r="AL4" s="4">
        <f>DATE(2015,7,1)</f>
        <v>42186</v>
      </c>
      <c r="AM4" s="4">
        <f>DATE(2015,8,1)</f>
        <v>42217</v>
      </c>
      <c r="AN4" s="4">
        <f>DATE(2015,9,1)</f>
        <v>42248</v>
      </c>
      <c r="AO4" s="4">
        <f>DATE(2015,10,1)</f>
        <v>42278</v>
      </c>
      <c r="AP4" s="4">
        <f>DATE(2015,11,1)</f>
        <v>42309</v>
      </c>
      <c r="AQ4" s="4">
        <f>DATE(2015,12,1)</f>
        <v>42339</v>
      </c>
      <c r="AR4" s="4">
        <f>DATE(2016,1,1)</f>
        <v>42370</v>
      </c>
      <c r="AS4" s="4">
        <f>DATE(2016,2,1)</f>
        <v>42401</v>
      </c>
      <c r="AT4" s="4">
        <f>DATE(2016,3,1)</f>
        <v>42430</v>
      </c>
      <c r="AU4" s="4">
        <f>DATE(2016,4,1)</f>
        <v>42461</v>
      </c>
      <c r="AV4" s="4">
        <f>DATE(2016,5,1)</f>
        <v>42491</v>
      </c>
      <c r="AW4" s="4">
        <f>DATE(2016,6,1)</f>
        <v>42522</v>
      </c>
      <c r="AX4" s="4">
        <f>DATE(2016,7,1)</f>
        <v>42552</v>
      </c>
      <c r="AY4" s="4">
        <f>DATE(2016,8,1)</f>
        <v>42583</v>
      </c>
      <c r="AZ4" s="4">
        <f>DATE(2016,9,1)</f>
        <v>42614</v>
      </c>
      <c r="BA4" s="4">
        <f>DATE(2016,10,1)</f>
        <v>42644</v>
      </c>
      <c r="BB4" s="4">
        <f>DATE(2016,11,1)</f>
        <v>42675</v>
      </c>
      <c r="BC4" s="4">
        <f>DATE(2016,12,1)</f>
        <v>42705</v>
      </c>
    </row>
    <row r="5" spans="1:55" ht="13" thickTop="1" x14ac:dyDescent="0.25">
      <c r="A5" s="5">
        <f>DATE(($K$1-3),1,1)</f>
        <v>41275</v>
      </c>
      <c r="B5" s="6" t="s">
        <v>5</v>
      </c>
      <c r="C5" s="6">
        <f t="shared" ref="C5:C36" si="0">SUM(H5:BC5)</f>
        <v>72</v>
      </c>
      <c r="D5" s="13" t="s">
        <v>51</v>
      </c>
      <c r="E5" s="13" t="s">
        <v>52</v>
      </c>
      <c r="F5" s="1">
        <v>2400</v>
      </c>
      <c r="G5" s="7" t="s">
        <v>6</v>
      </c>
      <c r="H5" s="8">
        <v>45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5">
        <f>DATE(($K$1-3),1,1)</f>
        <v>41275</v>
      </c>
      <c r="B6" s="6" t="s">
        <v>5</v>
      </c>
      <c r="C6" s="6">
        <f t="shared" si="0"/>
        <v>67</v>
      </c>
      <c r="D6" s="13" t="s">
        <v>51</v>
      </c>
      <c r="E6" s="13" t="s">
        <v>52</v>
      </c>
      <c r="F6" s="1">
        <v>2400</v>
      </c>
      <c r="G6" s="9" t="s">
        <v>7</v>
      </c>
      <c r="H6" s="8">
        <v>0</v>
      </c>
      <c r="I6" s="1">
        <v>5</v>
      </c>
      <c r="J6" s="1">
        <v>7</v>
      </c>
      <c r="K6" s="1">
        <v>6</v>
      </c>
      <c r="L6" s="1">
        <v>6</v>
      </c>
      <c r="M6" s="1">
        <v>3</v>
      </c>
      <c r="N6" s="1">
        <v>5</v>
      </c>
      <c r="O6" s="1">
        <v>8</v>
      </c>
      <c r="P6" s="1">
        <v>12</v>
      </c>
      <c r="Q6" s="1">
        <v>5</v>
      </c>
      <c r="R6" s="1">
        <v>6</v>
      </c>
      <c r="S6" s="1">
        <v>4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5">
        <f>DATE(($K$1-3),2,1)</f>
        <v>41306</v>
      </c>
      <c r="B7" s="6" t="s">
        <v>8</v>
      </c>
      <c r="C7" s="6">
        <f t="shared" si="0"/>
        <v>69</v>
      </c>
      <c r="D7" s="13" t="s">
        <v>50</v>
      </c>
      <c r="E7" s="13" t="s">
        <v>52</v>
      </c>
      <c r="F7" s="1">
        <v>3780</v>
      </c>
      <c r="G7" s="9" t="s">
        <v>6</v>
      </c>
      <c r="H7" s="2"/>
      <c r="I7" s="8">
        <v>38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5">
        <f>DATE(($K$1-3),2,1)</f>
        <v>41306</v>
      </c>
      <c r="B8" s="6" t="s">
        <v>8</v>
      </c>
      <c r="C8" s="6">
        <f t="shared" si="0"/>
        <v>67</v>
      </c>
      <c r="D8" s="13" t="s">
        <v>50</v>
      </c>
      <c r="E8" s="13" t="s">
        <v>52</v>
      </c>
      <c r="F8" s="1">
        <v>3780</v>
      </c>
      <c r="G8" s="9" t="s">
        <v>7</v>
      </c>
      <c r="H8" s="2"/>
      <c r="I8" s="8">
        <v>0</v>
      </c>
      <c r="J8" s="1">
        <v>4</v>
      </c>
      <c r="K8" s="1">
        <v>8</v>
      </c>
      <c r="L8" s="1">
        <v>3</v>
      </c>
      <c r="M8" s="1">
        <v>5</v>
      </c>
      <c r="N8" s="1">
        <v>5</v>
      </c>
      <c r="O8" s="1">
        <v>7</v>
      </c>
      <c r="P8" s="1">
        <v>8</v>
      </c>
      <c r="Q8" s="1">
        <v>10</v>
      </c>
      <c r="R8" s="1">
        <v>6</v>
      </c>
      <c r="S8" s="1">
        <v>7</v>
      </c>
      <c r="T8" s="1">
        <v>3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5">
        <f>DATE(($K$1-3),3,1)</f>
        <v>41334</v>
      </c>
      <c r="B9" s="6" t="s">
        <v>7</v>
      </c>
      <c r="C9" s="6">
        <f t="shared" si="0"/>
        <v>63</v>
      </c>
      <c r="D9" s="13" t="s">
        <v>51</v>
      </c>
      <c r="E9" s="13" t="s">
        <v>7</v>
      </c>
      <c r="F9" s="1">
        <v>4593</v>
      </c>
      <c r="G9" s="9" t="s">
        <v>6</v>
      </c>
      <c r="H9" s="8"/>
      <c r="I9" s="1"/>
      <c r="J9" s="1">
        <v>41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5">
        <f>DATE(($K$1-3),3,1)</f>
        <v>41334</v>
      </c>
      <c r="B10" s="6" t="s">
        <v>7</v>
      </c>
      <c r="C10" s="6">
        <f t="shared" si="0"/>
        <v>62</v>
      </c>
      <c r="D10" s="13" t="s">
        <v>51</v>
      </c>
      <c r="E10" s="13" t="s">
        <v>7</v>
      </c>
      <c r="F10" s="1">
        <v>4593</v>
      </c>
      <c r="G10" s="9" t="s">
        <v>7</v>
      </c>
      <c r="H10" s="8"/>
      <c r="I10" s="1"/>
      <c r="J10" s="1">
        <v>0</v>
      </c>
      <c r="K10" s="1">
        <v>6</v>
      </c>
      <c r="L10" s="1">
        <v>8</v>
      </c>
      <c r="M10" s="1">
        <v>7</v>
      </c>
      <c r="N10" s="1">
        <v>4</v>
      </c>
      <c r="O10" s="1">
        <v>5</v>
      </c>
      <c r="P10" s="1">
        <v>3</v>
      </c>
      <c r="Q10" s="1">
        <v>10</v>
      </c>
      <c r="R10" s="1">
        <v>12</v>
      </c>
      <c r="S10" s="1">
        <v>5</v>
      </c>
      <c r="T10" s="1">
        <v>2</v>
      </c>
      <c r="U10" s="1">
        <v>0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5">
        <f>DATE(($K$1-3),5,1)</f>
        <v>41395</v>
      </c>
      <c r="B11" s="6" t="s">
        <v>9</v>
      </c>
      <c r="C11" s="6">
        <f t="shared" si="0"/>
        <v>53</v>
      </c>
      <c r="D11" s="13" t="s">
        <v>51</v>
      </c>
      <c r="E11" s="13" t="s">
        <v>52</v>
      </c>
      <c r="F11" s="1">
        <v>3690</v>
      </c>
      <c r="G11" s="9" t="s">
        <v>6</v>
      </c>
      <c r="H11" s="8"/>
      <c r="I11" s="1"/>
      <c r="J11" s="1"/>
      <c r="K11" s="1"/>
      <c r="L11" s="1">
        <v>33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5">
        <f>DATE(($K$1-3),5,1)</f>
        <v>41395</v>
      </c>
      <c r="B12" s="6" t="s">
        <v>9</v>
      </c>
      <c r="C12" s="6">
        <f t="shared" si="0"/>
        <v>53</v>
      </c>
      <c r="D12" s="13" t="s">
        <v>51</v>
      </c>
      <c r="E12" s="13" t="s">
        <v>52</v>
      </c>
      <c r="F12" s="1">
        <v>3690</v>
      </c>
      <c r="G12" s="9" t="s">
        <v>7</v>
      </c>
      <c r="H12" s="8"/>
      <c r="I12" s="1"/>
      <c r="J12" s="1"/>
      <c r="K12" s="1"/>
      <c r="L12" s="1">
        <v>0</v>
      </c>
      <c r="M12" s="1">
        <v>8</v>
      </c>
      <c r="N12" s="1">
        <v>4</v>
      </c>
      <c r="O12" s="1">
        <v>4</v>
      </c>
      <c r="P12" s="1">
        <v>5</v>
      </c>
      <c r="Q12" s="1">
        <v>3</v>
      </c>
      <c r="R12" s="1">
        <v>7</v>
      </c>
      <c r="S12" s="1">
        <v>8</v>
      </c>
      <c r="T12" s="1">
        <v>7</v>
      </c>
      <c r="U12" s="1">
        <v>4</v>
      </c>
      <c r="V12" s="1">
        <v>2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5">
        <f>DATE(($K$1-3),6,1)</f>
        <v>41426</v>
      </c>
      <c r="B13" s="6" t="s">
        <v>10</v>
      </c>
      <c r="C13" s="6">
        <f t="shared" si="0"/>
        <v>82</v>
      </c>
      <c r="D13" s="13" t="s">
        <v>51</v>
      </c>
      <c r="E13" s="13" t="s">
        <v>52</v>
      </c>
      <c r="F13" s="1">
        <v>4400</v>
      </c>
      <c r="G13" s="9" t="s">
        <v>6</v>
      </c>
      <c r="H13" s="8"/>
      <c r="I13" s="1"/>
      <c r="J13" s="1"/>
      <c r="K13" s="1"/>
      <c r="L13" s="1"/>
      <c r="M13" s="1">
        <v>55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5">
        <f>DATE(($K$1-3),6,1)</f>
        <v>41426</v>
      </c>
      <c r="B14" s="6" t="s">
        <v>10</v>
      </c>
      <c r="C14" s="6">
        <f t="shared" si="0"/>
        <v>76</v>
      </c>
      <c r="D14" s="13" t="s">
        <v>51</v>
      </c>
      <c r="E14" s="13" t="s">
        <v>52</v>
      </c>
      <c r="F14" s="1">
        <v>4400</v>
      </c>
      <c r="G14" s="9" t="s">
        <v>7</v>
      </c>
      <c r="H14" s="8"/>
      <c r="I14" s="1"/>
      <c r="J14" s="1"/>
      <c r="K14" s="1"/>
      <c r="L14" s="1"/>
      <c r="M14" s="1">
        <v>0</v>
      </c>
      <c r="N14" s="1">
        <v>8</v>
      </c>
      <c r="O14" s="1">
        <v>7</v>
      </c>
      <c r="P14" s="1">
        <v>9</v>
      </c>
      <c r="Q14" s="1">
        <v>6</v>
      </c>
      <c r="R14" s="1">
        <v>5</v>
      </c>
      <c r="S14" s="1">
        <v>5</v>
      </c>
      <c r="T14" s="1">
        <v>8</v>
      </c>
      <c r="U14" s="1">
        <v>12</v>
      </c>
      <c r="V14" s="1">
        <v>5</v>
      </c>
      <c r="W14" s="1">
        <v>6</v>
      </c>
      <c r="X14" s="1">
        <v>4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5">
        <f>DATE(($K$1-3),7,1)</f>
        <v>41456</v>
      </c>
      <c r="B15" s="6" t="s">
        <v>11</v>
      </c>
      <c r="C15" s="6">
        <f t="shared" si="0"/>
        <v>86</v>
      </c>
      <c r="D15" s="13" t="s">
        <v>51</v>
      </c>
      <c r="E15" s="13" t="s">
        <v>52</v>
      </c>
      <c r="F15" s="1">
        <v>4450</v>
      </c>
      <c r="G15" s="9" t="s">
        <v>6</v>
      </c>
      <c r="H15" s="8"/>
      <c r="I15" s="1"/>
      <c r="J15" s="1"/>
      <c r="K15" s="1"/>
      <c r="L15" s="1"/>
      <c r="M15" s="1"/>
      <c r="N15" s="1">
        <v>56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5">
        <f>DATE(($K$1-3),7,1)</f>
        <v>41456</v>
      </c>
      <c r="B16" s="6" t="s">
        <v>11</v>
      </c>
      <c r="C16" s="6">
        <f t="shared" si="0"/>
        <v>84</v>
      </c>
      <c r="D16" s="13" t="s">
        <v>51</v>
      </c>
      <c r="E16" s="13" t="s">
        <v>52</v>
      </c>
      <c r="F16" s="1">
        <v>4450</v>
      </c>
      <c r="G16" s="9" t="s">
        <v>7</v>
      </c>
      <c r="H16" s="8"/>
      <c r="I16" s="1"/>
      <c r="J16" s="1"/>
      <c r="K16" s="1"/>
      <c r="L16" s="1"/>
      <c r="M16" s="1"/>
      <c r="N16" s="1">
        <v>0</v>
      </c>
      <c r="O16" s="1">
        <v>10</v>
      </c>
      <c r="P16" s="1">
        <v>8</v>
      </c>
      <c r="Q16" s="1">
        <v>13</v>
      </c>
      <c r="R16" s="1">
        <v>5</v>
      </c>
      <c r="S16" s="1">
        <v>5</v>
      </c>
      <c r="T16" s="1">
        <v>9</v>
      </c>
      <c r="U16" s="1">
        <v>8</v>
      </c>
      <c r="V16" s="1">
        <v>10</v>
      </c>
      <c r="W16" s="1">
        <v>6</v>
      </c>
      <c r="X16" s="1">
        <v>7</v>
      </c>
      <c r="Y16" s="1">
        <v>3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5">
        <f>DATE(($K$1-3),8,1)</f>
        <v>41487</v>
      </c>
      <c r="B17" s="6" t="s">
        <v>12</v>
      </c>
      <c r="C17" s="6">
        <f t="shared" si="0"/>
        <v>66</v>
      </c>
      <c r="D17" s="13" t="s">
        <v>50</v>
      </c>
      <c r="E17" s="13" t="s">
        <v>52</v>
      </c>
      <c r="F17" s="1">
        <v>4925</v>
      </c>
      <c r="G17" s="9" t="s">
        <v>6</v>
      </c>
      <c r="H17" s="8"/>
      <c r="I17" s="1"/>
      <c r="J17" s="1"/>
      <c r="K17" s="1"/>
      <c r="L17" s="1"/>
      <c r="M17" s="1"/>
      <c r="N17" s="1"/>
      <c r="O17" s="1">
        <v>44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5">
        <f>DATE(($K$1-3),8,1)</f>
        <v>41487</v>
      </c>
      <c r="B18" s="6" t="s">
        <v>12</v>
      </c>
      <c r="C18" s="6">
        <f t="shared" si="0"/>
        <v>65</v>
      </c>
      <c r="D18" s="13" t="s">
        <v>50</v>
      </c>
      <c r="E18" s="13" t="s">
        <v>52</v>
      </c>
      <c r="F18" s="1">
        <v>4925</v>
      </c>
      <c r="G18" s="9" t="s">
        <v>7</v>
      </c>
      <c r="H18" s="8"/>
      <c r="I18" s="1"/>
      <c r="J18" s="1"/>
      <c r="K18" s="1"/>
      <c r="L18" s="1"/>
      <c r="M18" s="1"/>
      <c r="N18" s="1"/>
      <c r="O18" s="1">
        <v>0</v>
      </c>
      <c r="P18" s="1">
        <v>6</v>
      </c>
      <c r="Q18" s="1">
        <v>8</v>
      </c>
      <c r="R18" s="1">
        <v>7</v>
      </c>
      <c r="S18" s="1">
        <v>4</v>
      </c>
      <c r="T18" s="1">
        <v>7</v>
      </c>
      <c r="U18" s="1">
        <v>5</v>
      </c>
      <c r="V18" s="1">
        <v>10</v>
      </c>
      <c r="W18" s="1">
        <v>11</v>
      </c>
      <c r="X18" s="1">
        <v>5</v>
      </c>
      <c r="Y18" s="1">
        <v>2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5">
        <f>DATE(($K$1-3),10,1)</f>
        <v>41548</v>
      </c>
      <c r="B19" s="6" t="s">
        <v>13</v>
      </c>
      <c r="C19" s="6">
        <f t="shared" si="0"/>
        <v>64</v>
      </c>
      <c r="D19" s="13" t="s">
        <v>50</v>
      </c>
      <c r="E19" s="13" t="s">
        <v>52</v>
      </c>
      <c r="F19" s="1">
        <v>5645</v>
      </c>
      <c r="G19" s="9" t="s">
        <v>6</v>
      </c>
      <c r="H19" s="8"/>
      <c r="I19" s="1"/>
      <c r="J19" s="1"/>
      <c r="K19" s="1"/>
      <c r="L19" s="1"/>
      <c r="M19" s="1"/>
      <c r="N19" s="1"/>
      <c r="O19" s="1"/>
      <c r="P19" s="1"/>
      <c r="Q19" s="1">
        <v>43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5">
        <f>DATE(($K$1-3),10,1)</f>
        <v>41548</v>
      </c>
      <c r="B20" s="6" t="s">
        <v>13</v>
      </c>
      <c r="C20" s="6">
        <f t="shared" si="0"/>
        <v>62</v>
      </c>
      <c r="D20" s="13" t="s">
        <v>50</v>
      </c>
      <c r="E20" s="13" t="s">
        <v>52</v>
      </c>
      <c r="F20" s="1">
        <v>5645</v>
      </c>
      <c r="G20" s="9" t="s">
        <v>7</v>
      </c>
      <c r="H20" s="8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8</v>
      </c>
      <c r="S20" s="1">
        <v>6</v>
      </c>
      <c r="T20" s="1">
        <v>4</v>
      </c>
      <c r="U20" s="1">
        <v>5</v>
      </c>
      <c r="V20" s="1">
        <v>5</v>
      </c>
      <c r="W20" s="1">
        <v>7</v>
      </c>
      <c r="X20" s="1">
        <v>8</v>
      </c>
      <c r="Y20" s="1">
        <v>7</v>
      </c>
      <c r="Z20" s="1">
        <v>6</v>
      </c>
      <c r="AA20" s="1">
        <v>3</v>
      </c>
      <c r="AB20" s="1">
        <v>2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5">
        <f>DATE(($K$1-3),11,1)</f>
        <v>41579</v>
      </c>
      <c r="B21" s="6" t="s">
        <v>15</v>
      </c>
      <c r="C21" s="6">
        <f t="shared" si="0"/>
        <v>60</v>
      </c>
      <c r="D21" s="13" t="s">
        <v>50</v>
      </c>
      <c r="E21" s="13" t="s">
        <v>7</v>
      </c>
      <c r="F21" s="1">
        <v>6323</v>
      </c>
      <c r="G21" s="9" t="s">
        <v>6</v>
      </c>
      <c r="H21" s="8"/>
      <c r="I21" s="1"/>
      <c r="J21" s="1"/>
      <c r="K21" s="1"/>
      <c r="L21" s="1"/>
      <c r="M21" s="1"/>
      <c r="N21" s="1"/>
      <c r="O21" s="1"/>
      <c r="P21" s="1"/>
      <c r="Q21" s="1"/>
      <c r="R21" s="1">
        <v>38</v>
      </c>
      <c r="S21" s="1">
        <v>4</v>
      </c>
      <c r="T21" s="1">
        <v>3</v>
      </c>
      <c r="U21" s="1">
        <v>5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5">
        <f>DATE(($K$1-3),11,1)</f>
        <v>41579</v>
      </c>
      <c r="B22" s="6" t="s">
        <v>15</v>
      </c>
      <c r="C22" s="6">
        <f t="shared" si="0"/>
        <v>59</v>
      </c>
      <c r="D22" s="13" t="s">
        <v>50</v>
      </c>
      <c r="E22" s="13" t="s">
        <v>7</v>
      </c>
      <c r="F22" s="1">
        <v>6323</v>
      </c>
      <c r="G22" s="9" t="s">
        <v>7</v>
      </c>
      <c r="H22" s="8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6</v>
      </c>
      <c r="T22" s="1">
        <v>6</v>
      </c>
      <c r="U22" s="1">
        <v>7</v>
      </c>
      <c r="V22" s="1">
        <v>4</v>
      </c>
      <c r="W22" s="1">
        <v>7</v>
      </c>
      <c r="X22" s="1">
        <v>5</v>
      </c>
      <c r="Y22" s="1">
        <v>6</v>
      </c>
      <c r="Z22" s="1">
        <v>11</v>
      </c>
      <c r="AA22" s="1">
        <v>5</v>
      </c>
      <c r="AB22" s="1">
        <v>2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5">
        <f>DATE(($K$1-3),12,1)</f>
        <v>41609</v>
      </c>
      <c r="B23" s="6" t="s">
        <v>16</v>
      </c>
      <c r="C23" s="6">
        <f t="shared" si="0"/>
        <v>63</v>
      </c>
      <c r="D23" s="13" t="s">
        <v>50</v>
      </c>
      <c r="E23" s="13" t="s">
        <v>7</v>
      </c>
      <c r="F23" s="1">
        <v>3809</v>
      </c>
      <c r="G23" s="9" t="s">
        <v>6</v>
      </c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42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5">
        <f>DATE(($K$1-3),12,1)</f>
        <v>41609</v>
      </c>
      <c r="B24" s="6" t="s">
        <v>16</v>
      </c>
      <c r="C24" s="6">
        <f t="shared" si="0"/>
        <v>61</v>
      </c>
      <c r="D24" s="13" t="s">
        <v>50</v>
      </c>
      <c r="E24" s="13" t="s">
        <v>7</v>
      </c>
      <c r="F24" s="1">
        <v>3809</v>
      </c>
      <c r="G24" s="9" t="s">
        <v>7</v>
      </c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8</v>
      </c>
      <c r="U24" s="1">
        <v>6</v>
      </c>
      <c r="V24" s="1">
        <v>4</v>
      </c>
      <c r="W24" s="1">
        <v>5</v>
      </c>
      <c r="X24" s="1">
        <v>5</v>
      </c>
      <c r="Y24" s="1">
        <v>7</v>
      </c>
      <c r="Z24" s="1">
        <v>8</v>
      </c>
      <c r="AA24" s="1">
        <v>6</v>
      </c>
      <c r="AB24" s="1">
        <v>6</v>
      </c>
      <c r="AC24" s="1">
        <v>3</v>
      </c>
      <c r="AD24" s="1">
        <v>2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5">
        <f>DATE(($K$1-2),1,1)</f>
        <v>41640</v>
      </c>
      <c r="B25" s="13" t="s">
        <v>29</v>
      </c>
      <c r="C25" s="6">
        <f t="shared" si="0"/>
        <v>61</v>
      </c>
      <c r="D25" s="13" t="s">
        <v>51</v>
      </c>
      <c r="E25" s="13" t="s">
        <v>52</v>
      </c>
      <c r="F25" s="1">
        <v>2900</v>
      </c>
      <c r="G25" s="9" t="s">
        <v>6</v>
      </c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40</v>
      </c>
      <c r="U25" s="1">
        <v>2</v>
      </c>
      <c r="V25" s="1">
        <v>6</v>
      </c>
      <c r="W25" s="1">
        <v>2</v>
      </c>
      <c r="X25" s="1">
        <v>1</v>
      </c>
      <c r="Y25" s="1">
        <v>2</v>
      </c>
      <c r="Z25" s="1">
        <v>3</v>
      </c>
      <c r="AA25" s="1">
        <v>2</v>
      </c>
      <c r="AB25" s="1">
        <v>1</v>
      </c>
      <c r="AC25" s="1">
        <v>0</v>
      </c>
      <c r="AD25" s="1">
        <v>1</v>
      </c>
      <c r="AE25" s="1">
        <v>0</v>
      </c>
      <c r="AF25" s="1">
        <v>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5">
        <f>DATE(($K$1-2),1,1)</f>
        <v>41640</v>
      </c>
      <c r="B26" s="13" t="s">
        <v>29</v>
      </c>
      <c r="C26" s="6">
        <f t="shared" si="0"/>
        <v>59</v>
      </c>
      <c r="D26" s="13" t="s">
        <v>51</v>
      </c>
      <c r="E26" s="13" t="s">
        <v>52</v>
      </c>
      <c r="F26" s="1">
        <v>2900</v>
      </c>
      <c r="G26" s="9" t="s">
        <v>7</v>
      </c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4</v>
      </c>
      <c r="W26" s="1">
        <v>6</v>
      </c>
      <c r="X26" s="1">
        <v>7</v>
      </c>
      <c r="Y26" s="1">
        <v>3</v>
      </c>
      <c r="Z26" s="1">
        <v>2</v>
      </c>
      <c r="AA26" s="1">
        <v>9</v>
      </c>
      <c r="AB26" s="1">
        <v>8</v>
      </c>
      <c r="AC26" s="1">
        <v>5</v>
      </c>
      <c r="AD26" s="1">
        <v>6</v>
      </c>
      <c r="AE26" s="1">
        <v>4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5">
        <f>DATE(($K$1-2),2,15)</f>
        <v>41685</v>
      </c>
      <c r="B27" s="13" t="s">
        <v>30</v>
      </c>
      <c r="C27" s="6">
        <f t="shared" si="0"/>
        <v>49</v>
      </c>
      <c r="D27" s="13" t="s">
        <v>51</v>
      </c>
      <c r="E27" s="13" t="s">
        <v>7</v>
      </c>
      <c r="F27" s="1">
        <v>3800</v>
      </c>
      <c r="G27" s="9" t="s">
        <v>6</v>
      </c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25</v>
      </c>
      <c r="V27" s="1">
        <v>4</v>
      </c>
      <c r="W27" s="1">
        <v>6</v>
      </c>
      <c r="X27" s="1">
        <v>3</v>
      </c>
      <c r="Y27" s="1">
        <v>1</v>
      </c>
      <c r="Z27" s="1">
        <v>2</v>
      </c>
      <c r="AA27" s="1">
        <v>2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5">
        <f>DATE(($K$1-2),2,15)</f>
        <v>41685</v>
      </c>
      <c r="B28" s="13" t="s">
        <v>30</v>
      </c>
      <c r="C28" s="6">
        <f t="shared" si="0"/>
        <v>49</v>
      </c>
      <c r="D28" s="13" t="s">
        <v>51</v>
      </c>
      <c r="E28" s="13" t="s">
        <v>7</v>
      </c>
      <c r="F28" s="1">
        <v>3800</v>
      </c>
      <c r="G28" s="9" t="s">
        <v>7</v>
      </c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8</v>
      </c>
      <c r="X28" s="1">
        <v>3</v>
      </c>
      <c r="Y28" s="1">
        <v>5</v>
      </c>
      <c r="Z28" s="1">
        <v>5</v>
      </c>
      <c r="AA28" s="1">
        <v>7</v>
      </c>
      <c r="AB28" s="1">
        <v>8</v>
      </c>
      <c r="AC28" s="1">
        <v>6</v>
      </c>
      <c r="AD28" s="1">
        <v>1</v>
      </c>
      <c r="AE28" s="1">
        <v>0</v>
      </c>
      <c r="AF28" s="1">
        <v>1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5">
        <f>DATE(($K$1-2),3,1)</f>
        <v>41699</v>
      </c>
      <c r="B29" s="13" t="s">
        <v>31</v>
      </c>
      <c r="C29" s="6">
        <f t="shared" si="0"/>
        <v>59</v>
      </c>
      <c r="D29" s="13" t="s">
        <v>50</v>
      </c>
      <c r="E29" s="13" t="s">
        <v>52</v>
      </c>
      <c r="F29" s="1">
        <v>5215</v>
      </c>
      <c r="G29" s="9" t="s">
        <v>6</v>
      </c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36</v>
      </c>
      <c r="W29" s="1">
        <v>3</v>
      </c>
      <c r="X29" s="1">
        <v>4</v>
      </c>
      <c r="Y29" s="1">
        <v>5</v>
      </c>
      <c r="Z29" s="1">
        <v>1</v>
      </c>
      <c r="AA29" s="1">
        <v>4</v>
      </c>
      <c r="AB29" s="1">
        <v>1</v>
      </c>
      <c r="AC29" s="1">
        <v>2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5">
        <f>DATE(($K$1-2),3,1)</f>
        <v>41699</v>
      </c>
      <c r="B30" s="13" t="s">
        <v>31</v>
      </c>
      <c r="C30" s="6">
        <f t="shared" si="0"/>
        <v>59</v>
      </c>
      <c r="D30" s="13" t="s">
        <v>50</v>
      </c>
      <c r="E30" s="13" t="s">
        <v>52</v>
      </c>
      <c r="F30" s="1">
        <v>5215</v>
      </c>
      <c r="G30" s="9" t="s">
        <v>7</v>
      </c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6</v>
      </c>
      <c r="X30" s="1">
        <v>7</v>
      </c>
      <c r="Y30" s="1">
        <v>5</v>
      </c>
      <c r="Z30" s="1">
        <v>4</v>
      </c>
      <c r="AA30" s="1">
        <v>6</v>
      </c>
      <c r="AB30" s="1">
        <v>3</v>
      </c>
      <c r="AC30" s="1">
        <v>10</v>
      </c>
      <c r="AD30" s="1">
        <v>10</v>
      </c>
      <c r="AE30" s="1">
        <v>5</v>
      </c>
      <c r="AF30" s="1">
        <v>2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5">
        <f>DATE(($K$1-2),5,1)</f>
        <v>41760</v>
      </c>
      <c r="B31" s="13" t="s">
        <v>6</v>
      </c>
      <c r="C31" s="6">
        <f t="shared" si="0"/>
        <v>49</v>
      </c>
      <c r="D31" s="13" t="s">
        <v>50</v>
      </c>
      <c r="E31" s="13" t="s">
        <v>52</v>
      </c>
      <c r="F31" s="1">
        <v>3900</v>
      </c>
      <c r="G31" s="9" t="s">
        <v>6</v>
      </c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28</v>
      </c>
      <c r="Y31" s="1">
        <v>2</v>
      </c>
      <c r="Z31" s="1">
        <v>3</v>
      </c>
      <c r="AA31" s="1">
        <v>4</v>
      </c>
      <c r="AB31" s="1">
        <v>3</v>
      </c>
      <c r="AC31" s="1">
        <v>3</v>
      </c>
      <c r="AD31" s="1">
        <v>2</v>
      </c>
      <c r="AE31" s="1">
        <v>2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5">
        <f>DATE(($K$1-2),5,1)</f>
        <v>41760</v>
      </c>
      <c r="B32" s="13" t="s">
        <v>6</v>
      </c>
      <c r="C32" s="6">
        <f t="shared" si="0"/>
        <v>49</v>
      </c>
      <c r="D32" s="13" t="s">
        <v>50</v>
      </c>
      <c r="E32" s="13" t="s">
        <v>52</v>
      </c>
      <c r="F32" s="1">
        <v>3900</v>
      </c>
      <c r="G32" s="9" t="s">
        <v>7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8</v>
      </c>
      <c r="Z32" s="1">
        <v>4</v>
      </c>
      <c r="AA32" s="1">
        <v>4</v>
      </c>
      <c r="AB32" s="1">
        <v>5</v>
      </c>
      <c r="AC32" s="1">
        <v>5</v>
      </c>
      <c r="AD32" s="1">
        <v>7</v>
      </c>
      <c r="AE32" s="1">
        <v>8</v>
      </c>
      <c r="AF32" s="1">
        <v>4</v>
      </c>
      <c r="AG32" s="1">
        <v>1</v>
      </c>
      <c r="AH32" s="1">
        <v>2</v>
      </c>
      <c r="AI32" s="1">
        <v>1</v>
      </c>
      <c r="AJ32" s="1"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5">
        <f>DATE(($K$1-2),6,15)</f>
        <v>41805</v>
      </c>
      <c r="B33" s="13" t="s">
        <v>32</v>
      </c>
      <c r="C33" s="6">
        <f t="shared" si="0"/>
        <v>63</v>
      </c>
      <c r="D33" s="13" t="s">
        <v>51</v>
      </c>
      <c r="E33" s="13" t="s">
        <v>7</v>
      </c>
      <c r="F33" s="1">
        <v>5100</v>
      </c>
      <c r="G33" s="9" t="s">
        <v>6</v>
      </c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43</v>
      </c>
      <c r="Z33" s="1">
        <v>2</v>
      </c>
      <c r="AA33" s="1">
        <v>6</v>
      </c>
      <c r="AB33" s="1">
        <v>2</v>
      </c>
      <c r="AC33" s="1">
        <v>1</v>
      </c>
      <c r="AD33" s="1">
        <v>2</v>
      </c>
      <c r="AE33" s="1">
        <v>3</v>
      </c>
      <c r="AF33" s="1">
        <v>2</v>
      </c>
      <c r="AG33" s="1">
        <v>1</v>
      </c>
      <c r="AH33" s="1">
        <v>0</v>
      </c>
      <c r="AI33" s="1">
        <v>1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5">
        <f>DATE(($K$1-2),6,15)</f>
        <v>41805</v>
      </c>
      <c r="B34" s="13" t="s">
        <v>32</v>
      </c>
      <c r="C34" s="6">
        <f t="shared" si="0"/>
        <v>62</v>
      </c>
      <c r="D34" s="13" t="s">
        <v>51</v>
      </c>
      <c r="E34" s="13" t="s">
        <v>7</v>
      </c>
      <c r="F34" s="1">
        <v>5100</v>
      </c>
      <c r="G34" s="9" t="s">
        <v>7</v>
      </c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4</v>
      </c>
      <c r="AB34" s="1">
        <v>6</v>
      </c>
      <c r="AC34" s="1">
        <v>7</v>
      </c>
      <c r="AD34" s="1">
        <v>3</v>
      </c>
      <c r="AE34" s="1">
        <v>5</v>
      </c>
      <c r="AF34" s="1">
        <v>9</v>
      </c>
      <c r="AG34" s="1">
        <v>8</v>
      </c>
      <c r="AH34" s="1">
        <v>5</v>
      </c>
      <c r="AI34" s="1">
        <v>6</v>
      </c>
      <c r="AJ34" s="1">
        <v>4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5">
        <f>DATE(($K$1-2),7,1)</f>
        <v>41821</v>
      </c>
      <c r="B35" s="13" t="s">
        <v>33</v>
      </c>
      <c r="C35" s="6">
        <f t="shared" si="0"/>
        <v>53</v>
      </c>
      <c r="D35" s="13" t="s">
        <v>50</v>
      </c>
      <c r="E35" s="13" t="s">
        <v>52</v>
      </c>
      <c r="F35" s="1">
        <v>5330</v>
      </c>
      <c r="G35" s="9" t="s">
        <v>6</v>
      </c>
      <c r="H35" s="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30</v>
      </c>
      <c r="AA35" s="1">
        <v>6</v>
      </c>
      <c r="AB35" s="1">
        <v>4</v>
      </c>
      <c r="AC35" s="1">
        <v>1</v>
      </c>
      <c r="AD35" s="1">
        <v>3</v>
      </c>
      <c r="AE35" s="1">
        <v>2</v>
      </c>
      <c r="AF35" s="1">
        <v>2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5">
        <f>DATE(($K$1-2),7,1)</f>
        <v>41821</v>
      </c>
      <c r="B36" s="13" t="s">
        <v>33</v>
      </c>
      <c r="C36" s="6">
        <f t="shared" si="0"/>
        <v>53</v>
      </c>
      <c r="D36" s="13" t="s">
        <v>50</v>
      </c>
      <c r="E36" s="13" t="s">
        <v>52</v>
      </c>
      <c r="F36" s="1">
        <v>5330</v>
      </c>
      <c r="G36" s="9" t="s">
        <v>7</v>
      </c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8</v>
      </c>
      <c r="AC36" s="1">
        <v>6</v>
      </c>
      <c r="AD36" s="1">
        <v>8</v>
      </c>
      <c r="AE36" s="1">
        <v>5</v>
      </c>
      <c r="AF36" s="1">
        <v>7</v>
      </c>
      <c r="AG36" s="1">
        <v>6</v>
      </c>
      <c r="AH36" s="1">
        <v>7</v>
      </c>
      <c r="AI36" s="1">
        <v>1</v>
      </c>
      <c r="AJ36" s="1">
        <v>0</v>
      </c>
      <c r="AK36" s="1">
        <v>1</v>
      </c>
      <c r="AL36" s="1"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5">
        <f>DATE(($K$1-2),8,1)</f>
        <v>41852</v>
      </c>
      <c r="B37" s="13" t="s">
        <v>34</v>
      </c>
      <c r="C37" s="6">
        <f t="shared" ref="C37:C64" si="1">SUM(H37:BC37)</f>
        <v>58</v>
      </c>
      <c r="D37" s="13" t="s">
        <v>50</v>
      </c>
      <c r="E37" s="13" t="s">
        <v>7</v>
      </c>
      <c r="F37" s="1">
        <v>5455</v>
      </c>
      <c r="G37" s="9" t="s">
        <v>6</v>
      </c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36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1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5">
        <f>DATE(($K$1-2),8,1)</f>
        <v>41852</v>
      </c>
      <c r="B38" s="13" t="s">
        <v>34</v>
      </c>
      <c r="C38" s="6">
        <f t="shared" si="1"/>
        <v>58</v>
      </c>
      <c r="D38" s="13" t="s">
        <v>50</v>
      </c>
      <c r="E38" s="13" t="s">
        <v>7</v>
      </c>
      <c r="F38" s="1">
        <v>5455</v>
      </c>
      <c r="G38" s="9" t="s">
        <v>7</v>
      </c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7</v>
      </c>
      <c r="AD38" s="1">
        <v>5</v>
      </c>
      <c r="AE38" s="1">
        <v>4</v>
      </c>
      <c r="AF38" s="1">
        <v>6</v>
      </c>
      <c r="AG38" s="1">
        <v>3</v>
      </c>
      <c r="AH38" s="1">
        <v>10</v>
      </c>
      <c r="AI38" s="1">
        <v>10</v>
      </c>
      <c r="AJ38" s="1">
        <v>5</v>
      </c>
      <c r="AK38" s="1">
        <v>2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5">
        <f>DATE(($K$1-2),10,1)</f>
        <v>41913</v>
      </c>
      <c r="B39" s="13" t="s">
        <v>35</v>
      </c>
      <c r="C39" s="6">
        <f t="shared" si="1"/>
        <v>49</v>
      </c>
      <c r="D39" s="13" t="s">
        <v>50</v>
      </c>
      <c r="E39" s="13" t="s">
        <v>7</v>
      </c>
      <c r="F39" s="1">
        <v>6200</v>
      </c>
      <c r="G39" s="9" t="s">
        <v>6</v>
      </c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28</v>
      </c>
      <c r="AD39" s="1">
        <v>2</v>
      </c>
      <c r="AE39" s="1">
        <v>3</v>
      </c>
      <c r="AF39" s="1">
        <v>4</v>
      </c>
      <c r="AG39" s="1">
        <v>3</v>
      </c>
      <c r="AH39" s="1">
        <v>3</v>
      </c>
      <c r="AI39" s="1">
        <v>2</v>
      </c>
      <c r="AJ39" s="1">
        <v>2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5">
        <f>DATE(($K$1-2),10,1)</f>
        <v>41913</v>
      </c>
      <c r="B40" s="13" t="s">
        <v>35</v>
      </c>
      <c r="C40" s="6">
        <f t="shared" si="1"/>
        <v>49</v>
      </c>
      <c r="D40" s="13" t="s">
        <v>50</v>
      </c>
      <c r="E40" s="13" t="s">
        <v>7</v>
      </c>
      <c r="F40" s="1">
        <v>6200</v>
      </c>
      <c r="G40" s="9" t="s">
        <v>7</v>
      </c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4</v>
      </c>
      <c r="AF40" s="1">
        <v>4</v>
      </c>
      <c r="AG40" s="1">
        <v>5</v>
      </c>
      <c r="AH40" s="1">
        <v>5</v>
      </c>
      <c r="AI40" s="1">
        <v>7</v>
      </c>
      <c r="AJ40" s="1">
        <v>8</v>
      </c>
      <c r="AK40" s="1">
        <v>4</v>
      </c>
      <c r="AL40" s="1">
        <v>1</v>
      </c>
      <c r="AM40" s="1">
        <v>2</v>
      </c>
      <c r="AN40" s="1">
        <v>1</v>
      </c>
      <c r="AO40" s="1"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5">
        <f>DATE(($K$1-2),11,1)</f>
        <v>41944</v>
      </c>
      <c r="B41" s="13" t="s">
        <v>36</v>
      </c>
      <c r="C41" s="6">
        <f t="shared" si="1"/>
        <v>54</v>
      </c>
      <c r="D41" s="13" t="s">
        <v>50</v>
      </c>
      <c r="E41" s="13" t="s">
        <v>52</v>
      </c>
      <c r="F41" s="1">
        <v>7100</v>
      </c>
      <c r="G41" s="9" t="s">
        <v>6</v>
      </c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32</v>
      </c>
      <c r="AE41" s="1">
        <v>3</v>
      </c>
      <c r="AF41" s="1">
        <v>4</v>
      </c>
      <c r="AG41" s="1">
        <v>5</v>
      </c>
      <c r="AH41" s="1">
        <v>1</v>
      </c>
      <c r="AI41" s="1">
        <v>4</v>
      </c>
      <c r="AJ41" s="1">
        <v>1</v>
      </c>
      <c r="AK41" s="1">
        <v>2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5">
        <f>DATE(($K$1-2),11,1)</f>
        <v>41944</v>
      </c>
      <c r="B42" s="13" t="s">
        <v>36</v>
      </c>
      <c r="C42" s="6">
        <f t="shared" si="1"/>
        <v>54</v>
      </c>
      <c r="D42" s="13" t="s">
        <v>50</v>
      </c>
      <c r="E42" s="13" t="s">
        <v>52</v>
      </c>
      <c r="F42" s="1">
        <v>7100</v>
      </c>
      <c r="G42" s="9" t="s">
        <v>7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6</v>
      </c>
      <c r="AF42" s="1">
        <v>7</v>
      </c>
      <c r="AG42" s="1">
        <v>5</v>
      </c>
      <c r="AH42" s="1">
        <v>4</v>
      </c>
      <c r="AI42" s="1">
        <v>6</v>
      </c>
      <c r="AJ42" s="1">
        <v>3</v>
      </c>
      <c r="AK42" s="1">
        <v>8</v>
      </c>
      <c r="AL42" s="1">
        <v>8</v>
      </c>
      <c r="AM42" s="1">
        <v>5</v>
      </c>
      <c r="AN42" s="1">
        <v>2</v>
      </c>
      <c r="AO42" s="1">
        <v>0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5">
        <f>DATE(($K$1-2),12,1)</f>
        <v>41974</v>
      </c>
      <c r="B43" s="13" t="s">
        <v>37</v>
      </c>
      <c r="C43" s="6">
        <f t="shared" si="1"/>
        <v>45</v>
      </c>
      <c r="D43" s="13" t="s">
        <v>50</v>
      </c>
      <c r="E43" s="13" t="s">
        <v>7</v>
      </c>
      <c r="F43" s="1">
        <v>4204</v>
      </c>
      <c r="G43" s="9" t="s">
        <v>6</v>
      </c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24</v>
      </c>
      <c r="AF43" s="1">
        <v>2</v>
      </c>
      <c r="AG43" s="1">
        <v>3</v>
      </c>
      <c r="AH43" s="1">
        <v>4</v>
      </c>
      <c r="AI43" s="1">
        <v>3</v>
      </c>
      <c r="AJ43" s="1">
        <v>3</v>
      </c>
      <c r="AK43" s="1">
        <v>2</v>
      </c>
      <c r="AL43" s="1">
        <v>2</v>
      </c>
      <c r="AM43" s="1">
        <v>1</v>
      </c>
      <c r="AN43" s="1">
        <v>0</v>
      </c>
      <c r="AO43" s="1">
        <v>1</v>
      </c>
      <c r="AP43" s="1">
        <v>0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5">
        <f>DATE(($K$1-2),12,1)</f>
        <v>41974</v>
      </c>
      <c r="B44" s="13" t="s">
        <v>37</v>
      </c>
      <c r="C44" s="6">
        <f t="shared" si="1"/>
        <v>45</v>
      </c>
      <c r="D44" s="13" t="s">
        <v>50</v>
      </c>
      <c r="E44" s="13" t="s">
        <v>7</v>
      </c>
      <c r="F44" s="1">
        <v>4204</v>
      </c>
      <c r="G44" s="9" t="s">
        <v>7</v>
      </c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8</v>
      </c>
      <c r="AG44" s="1">
        <v>4</v>
      </c>
      <c r="AH44" s="1">
        <v>4</v>
      </c>
      <c r="AI44" s="1">
        <v>5</v>
      </c>
      <c r="AJ44" s="1">
        <v>5</v>
      </c>
      <c r="AK44" s="1">
        <v>7</v>
      </c>
      <c r="AL44" s="1">
        <v>6</v>
      </c>
      <c r="AM44" s="1">
        <v>2</v>
      </c>
      <c r="AN44" s="1">
        <v>1</v>
      </c>
      <c r="AO44" s="1">
        <v>2</v>
      </c>
      <c r="AP44" s="1">
        <v>1</v>
      </c>
      <c r="AQ44" s="1"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5">
        <f>DATE(($K$1-1),1,1)</f>
        <v>42005</v>
      </c>
      <c r="B45" s="13" t="s">
        <v>38</v>
      </c>
      <c r="C45" s="6">
        <f t="shared" si="1"/>
        <v>90</v>
      </c>
      <c r="D45" s="13" t="s">
        <v>51</v>
      </c>
      <c r="E45" s="13" t="s">
        <v>52</v>
      </c>
      <c r="F45" s="1">
        <v>3200</v>
      </c>
      <c r="G45" s="9" t="s">
        <v>6</v>
      </c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48</v>
      </c>
      <c r="AG45" s="1">
        <v>7</v>
      </c>
      <c r="AH45" s="1">
        <v>14</v>
      </c>
      <c r="AI45" s="1">
        <v>10</v>
      </c>
      <c r="AJ45" s="1">
        <v>5</v>
      </c>
      <c r="AK45" s="1">
        <v>2</v>
      </c>
      <c r="AL45" s="1">
        <v>1</v>
      </c>
      <c r="AM45" s="1">
        <v>2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5">
        <f>DATE(($K$1-1),1,1)</f>
        <v>42005</v>
      </c>
      <c r="B46" s="13" t="s">
        <v>38</v>
      </c>
      <c r="C46" s="6">
        <f t="shared" si="1"/>
        <v>74</v>
      </c>
      <c r="D46" s="13" t="s">
        <v>51</v>
      </c>
      <c r="E46" s="13" t="s">
        <v>52</v>
      </c>
      <c r="F46" s="1">
        <v>3200</v>
      </c>
      <c r="G46" s="9" t="s">
        <v>7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5</v>
      </c>
      <c r="AH46" s="1">
        <v>7</v>
      </c>
      <c r="AI46" s="1">
        <v>6</v>
      </c>
      <c r="AJ46" s="1">
        <v>6</v>
      </c>
      <c r="AK46" s="1">
        <v>7</v>
      </c>
      <c r="AL46" s="1">
        <v>5</v>
      </c>
      <c r="AM46" s="1">
        <v>8</v>
      </c>
      <c r="AN46" s="1">
        <v>12</v>
      </c>
      <c r="AO46" s="1">
        <v>5</v>
      </c>
      <c r="AP46" s="1">
        <v>8</v>
      </c>
      <c r="AQ46" s="1">
        <v>5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5">
        <f>DATE(($K$1-1),2,28)</f>
        <v>42063</v>
      </c>
      <c r="B47" s="13" t="s">
        <v>39</v>
      </c>
      <c r="C47" s="6">
        <f t="shared" si="1"/>
        <v>91</v>
      </c>
      <c r="D47" s="13" t="s">
        <v>51</v>
      </c>
      <c r="E47" s="13" t="s">
        <v>7</v>
      </c>
      <c r="F47" s="1">
        <v>5020</v>
      </c>
      <c r="G47" s="9" t="s">
        <v>6</v>
      </c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40</v>
      </c>
      <c r="AH47" s="1">
        <v>10</v>
      </c>
      <c r="AI47" s="1">
        <v>16</v>
      </c>
      <c r="AJ47" s="1">
        <v>8</v>
      </c>
      <c r="AK47" s="1">
        <v>5</v>
      </c>
      <c r="AL47" s="1">
        <v>1</v>
      </c>
      <c r="AM47" s="1">
        <v>6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0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5">
        <f>DATE(($K$1-1),2,28)</f>
        <v>42063</v>
      </c>
      <c r="B48" s="13" t="s">
        <v>39</v>
      </c>
      <c r="C48" s="6">
        <f t="shared" si="1"/>
        <v>63</v>
      </c>
      <c r="D48" s="13" t="s">
        <v>51</v>
      </c>
      <c r="E48" s="13" t="s">
        <v>7</v>
      </c>
      <c r="F48" s="1">
        <v>5020</v>
      </c>
      <c r="G48" s="9" t="s">
        <v>7</v>
      </c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4</v>
      </c>
      <c r="AI48" s="1">
        <v>11</v>
      </c>
      <c r="AJ48" s="1">
        <v>5</v>
      </c>
      <c r="AK48" s="1">
        <v>4</v>
      </c>
      <c r="AL48" s="1">
        <v>6</v>
      </c>
      <c r="AM48" s="1">
        <v>4</v>
      </c>
      <c r="AN48" s="1">
        <v>6</v>
      </c>
      <c r="AO48" s="1">
        <v>6</v>
      </c>
      <c r="AP48" s="1">
        <v>3</v>
      </c>
      <c r="AQ48" s="1">
        <v>5</v>
      </c>
      <c r="AR48" s="1">
        <v>9</v>
      </c>
      <c r="AS48" s="1">
        <v>0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5">
        <f>DATE(($K$1-1),3,1)</f>
        <v>42064</v>
      </c>
      <c r="B49" s="13" t="s">
        <v>40</v>
      </c>
      <c r="C49" s="6">
        <f t="shared" si="1"/>
        <v>82</v>
      </c>
      <c r="D49" s="13" t="s">
        <v>50</v>
      </c>
      <c r="E49" s="13" t="s">
        <v>7</v>
      </c>
      <c r="F49" s="1">
        <v>5500</v>
      </c>
      <c r="G49" s="9" t="s">
        <v>6</v>
      </c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30</v>
      </c>
      <c r="AI49" s="1">
        <v>5</v>
      </c>
      <c r="AJ49" s="1">
        <v>13</v>
      </c>
      <c r="AK49" s="1">
        <v>14</v>
      </c>
      <c r="AL49" s="1">
        <v>8</v>
      </c>
      <c r="AM49" s="1">
        <v>6</v>
      </c>
      <c r="AN49" s="1">
        <v>2</v>
      </c>
      <c r="AO49" s="1">
        <v>1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5">
        <f>DATE(($K$1-1),3,1)</f>
        <v>42064</v>
      </c>
      <c r="B50" s="13" t="s">
        <v>40</v>
      </c>
      <c r="C50" s="6">
        <f t="shared" si="1"/>
        <v>74</v>
      </c>
      <c r="D50" s="13" t="s">
        <v>50</v>
      </c>
      <c r="E50" s="13" t="s">
        <v>7</v>
      </c>
      <c r="F50" s="1">
        <v>5500</v>
      </c>
      <c r="G50" s="9" t="s">
        <v>7</v>
      </c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6</v>
      </c>
      <c r="AJ50" s="1">
        <v>8</v>
      </c>
      <c r="AK50" s="1">
        <v>7</v>
      </c>
      <c r="AL50" s="1">
        <v>7</v>
      </c>
      <c r="AM50" s="1">
        <v>6</v>
      </c>
      <c r="AN50" s="1">
        <v>3</v>
      </c>
      <c r="AO50" s="1">
        <v>10</v>
      </c>
      <c r="AP50" s="1">
        <v>12</v>
      </c>
      <c r="AQ50" s="1">
        <v>5</v>
      </c>
      <c r="AR50" s="1">
        <v>6</v>
      </c>
      <c r="AS50" s="1">
        <v>4</v>
      </c>
      <c r="AT50" s="1">
        <v>0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5">
        <f>DATE(($K$1-1),5,1)</f>
        <v>42125</v>
      </c>
      <c r="B51" s="13" t="s">
        <v>41</v>
      </c>
      <c r="C51" s="6">
        <f t="shared" si="1"/>
        <v>71</v>
      </c>
      <c r="D51" s="13" t="s">
        <v>51</v>
      </c>
      <c r="E51" s="13" t="s">
        <v>7</v>
      </c>
      <c r="F51" s="1">
        <v>4500</v>
      </c>
      <c r="G51" s="9" t="s">
        <v>6</v>
      </c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33</v>
      </c>
      <c r="AK51" s="1">
        <v>4</v>
      </c>
      <c r="AL51" s="1">
        <v>12</v>
      </c>
      <c r="AM51" s="1">
        <v>9</v>
      </c>
      <c r="AN51" s="1">
        <v>3</v>
      </c>
      <c r="AO51" s="1">
        <v>2</v>
      </c>
      <c r="AP51" s="1">
        <v>1</v>
      </c>
      <c r="AQ51" s="1">
        <v>3</v>
      </c>
      <c r="AR51" s="1">
        <v>0</v>
      </c>
      <c r="AS51" s="1">
        <v>0</v>
      </c>
      <c r="AT51" s="1">
        <v>1</v>
      </c>
      <c r="AU51" s="1">
        <v>2</v>
      </c>
      <c r="AV51" s="1">
        <v>1</v>
      </c>
      <c r="AW51" s="1"/>
      <c r="AX51" s="1"/>
      <c r="AY51" s="1"/>
      <c r="AZ51" s="1"/>
      <c r="BA51" s="1"/>
      <c r="BB51" s="1"/>
      <c r="BC51" s="1"/>
    </row>
    <row r="52" spans="1:55" x14ac:dyDescent="0.25">
      <c r="A52" s="5">
        <f>DATE(($K$1-1),5,1)</f>
        <v>42125</v>
      </c>
      <c r="B52" s="13" t="s">
        <v>41</v>
      </c>
      <c r="C52" s="6">
        <f t="shared" si="1"/>
        <v>64</v>
      </c>
      <c r="D52" s="13" t="s">
        <v>51</v>
      </c>
      <c r="E52" s="13" t="s">
        <v>7</v>
      </c>
      <c r="F52" s="1">
        <v>4500</v>
      </c>
      <c r="G52" s="9" t="s">
        <v>7</v>
      </c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8</v>
      </c>
      <c r="AL52" s="1">
        <v>8</v>
      </c>
      <c r="AM52" s="1">
        <v>6</v>
      </c>
      <c r="AN52" s="1">
        <v>5</v>
      </c>
      <c r="AO52" s="1">
        <v>7</v>
      </c>
      <c r="AP52" s="1">
        <v>7</v>
      </c>
      <c r="AQ52" s="1">
        <v>2</v>
      </c>
      <c r="AR52" s="1">
        <v>7</v>
      </c>
      <c r="AS52" s="1">
        <v>6</v>
      </c>
      <c r="AT52" s="1">
        <v>7</v>
      </c>
      <c r="AU52" s="1">
        <v>1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25">
      <c r="A53" s="5">
        <f>DATE(($K$1-1),6,1)</f>
        <v>42156</v>
      </c>
      <c r="B53" s="13" t="s">
        <v>42</v>
      </c>
      <c r="C53" s="6">
        <f t="shared" si="1"/>
        <v>87</v>
      </c>
      <c r="D53" s="13" t="s">
        <v>51</v>
      </c>
      <c r="E53" s="13" t="s">
        <v>7</v>
      </c>
      <c r="F53" s="1">
        <v>5600</v>
      </c>
      <c r="G53" s="9" t="s">
        <v>6</v>
      </c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45</v>
      </c>
      <c r="AL53" s="1">
        <v>7</v>
      </c>
      <c r="AM53" s="1">
        <v>14</v>
      </c>
      <c r="AN53" s="1">
        <v>10</v>
      </c>
      <c r="AO53" s="1">
        <v>5</v>
      </c>
      <c r="AP53" s="1">
        <v>2</v>
      </c>
      <c r="AQ53" s="1">
        <v>1</v>
      </c>
      <c r="AR53" s="1">
        <v>2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25">
      <c r="A54" s="5">
        <f>DATE(($K$1-1),6,1)</f>
        <v>42156</v>
      </c>
      <c r="B54" s="13" t="s">
        <v>42</v>
      </c>
      <c r="C54" s="6">
        <f t="shared" si="1"/>
        <v>72</v>
      </c>
      <c r="D54" s="13" t="s">
        <v>51</v>
      </c>
      <c r="E54" s="13" t="s">
        <v>7</v>
      </c>
      <c r="F54" s="1">
        <v>5600</v>
      </c>
      <c r="G54" s="9" t="s">
        <v>7</v>
      </c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5</v>
      </c>
      <c r="AM54" s="1">
        <v>7</v>
      </c>
      <c r="AN54" s="1">
        <v>6</v>
      </c>
      <c r="AO54" s="1">
        <v>6</v>
      </c>
      <c r="AP54" s="1">
        <v>7</v>
      </c>
      <c r="AQ54" s="1">
        <v>5</v>
      </c>
      <c r="AR54" s="1">
        <v>8</v>
      </c>
      <c r="AS54" s="1">
        <v>12</v>
      </c>
      <c r="AT54" s="1">
        <v>5</v>
      </c>
      <c r="AU54" s="1">
        <v>6</v>
      </c>
      <c r="AV54" s="1">
        <v>5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25">
      <c r="A55" s="5">
        <f>DATE(($K$1-1),7,30)</f>
        <v>42215</v>
      </c>
      <c r="B55" s="13" t="s">
        <v>43</v>
      </c>
      <c r="C55" s="6">
        <f t="shared" si="1"/>
        <v>97</v>
      </c>
      <c r="D55" s="13" t="s">
        <v>51</v>
      </c>
      <c r="E55" s="13" t="s">
        <v>7</v>
      </c>
      <c r="F55" s="1">
        <v>5600</v>
      </c>
      <c r="G55" s="9" t="s">
        <v>6</v>
      </c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46</v>
      </c>
      <c r="AM55" s="1">
        <v>10</v>
      </c>
      <c r="AN55" s="1">
        <v>16</v>
      </c>
      <c r="AO55" s="1">
        <v>8</v>
      </c>
      <c r="AP55" s="1">
        <v>5</v>
      </c>
      <c r="AQ55" s="1">
        <v>1</v>
      </c>
      <c r="AR55" s="1">
        <v>6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25">
      <c r="A56" s="5">
        <f>DATE(($K$1-1),7,30)</f>
        <v>42215</v>
      </c>
      <c r="B56" s="13" t="s">
        <v>43</v>
      </c>
      <c r="C56" s="6">
        <f t="shared" si="1"/>
        <v>69</v>
      </c>
      <c r="D56" s="13" t="s">
        <v>51</v>
      </c>
      <c r="E56" s="13" t="s">
        <v>7</v>
      </c>
      <c r="F56" s="1">
        <v>5600</v>
      </c>
      <c r="G56" s="9" t="s">
        <v>7</v>
      </c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11</v>
      </c>
      <c r="AO56" s="1">
        <v>5</v>
      </c>
      <c r="AP56" s="1">
        <v>8</v>
      </c>
      <c r="AQ56" s="1">
        <v>6</v>
      </c>
      <c r="AR56" s="1">
        <v>4</v>
      </c>
      <c r="AS56" s="1">
        <v>6</v>
      </c>
      <c r="AT56" s="1">
        <v>8</v>
      </c>
      <c r="AU56" s="1">
        <v>3</v>
      </c>
      <c r="AV56" s="1">
        <v>5</v>
      </c>
      <c r="AW56" s="1">
        <v>9</v>
      </c>
      <c r="AX56" s="1">
        <v>0</v>
      </c>
      <c r="AY56" s="1"/>
      <c r="AZ56" s="1"/>
      <c r="BA56" s="1"/>
      <c r="BB56" s="1"/>
      <c r="BC56" s="1"/>
    </row>
    <row r="57" spans="1:55" x14ac:dyDescent="0.25">
      <c r="A57" s="5">
        <f>DATE(($K$1-1),8,1)</f>
        <v>42217</v>
      </c>
      <c r="B57" s="13" t="s">
        <v>44</v>
      </c>
      <c r="C57" s="6">
        <f t="shared" si="1"/>
        <v>123</v>
      </c>
      <c r="D57" s="13" t="s">
        <v>50</v>
      </c>
      <c r="E57" s="13" t="s">
        <v>7</v>
      </c>
      <c r="F57" s="1">
        <v>6100</v>
      </c>
      <c r="G57" s="9" t="s">
        <v>6</v>
      </c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60</v>
      </c>
      <c r="AN57" s="1">
        <v>15</v>
      </c>
      <c r="AO57" s="1">
        <v>13</v>
      </c>
      <c r="AP57" s="1">
        <v>14</v>
      </c>
      <c r="AQ57" s="1">
        <v>8</v>
      </c>
      <c r="AR57" s="1">
        <v>6</v>
      </c>
      <c r="AS57" s="1">
        <v>2</v>
      </c>
      <c r="AT57" s="1">
        <v>1</v>
      </c>
      <c r="AU57" s="1">
        <v>1</v>
      </c>
      <c r="AV57" s="1">
        <v>0</v>
      </c>
      <c r="AW57" s="1">
        <v>1</v>
      </c>
      <c r="AX57" s="1">
        <v>2</v>
      </c>
      <c r="AY57" s="1">
        <v>0</v>
      </c>
      <c r="AZ57" s="1"/>
      <c r="BA57" s="1"/>
      <c r="BB57" s="1"/>
      <c r="BC57" s="1"/>
    </row>
    <row r="58" spans="1:55" x14ac:dyDescent="0.25">
      <c r="A58" s="5">
        <f>DATE(($K$1-1),8,1)</f>
        <v>42217</v>
      </c>
      <c r="B58" s="13" t="s">
        <v>44</v>
      </c>
      <c r="C58" s="6">
        <f t="shared" si="1"/>
        <v>99</v>
      </c>
      <c r="D58" s="13" t="s">
        <v>50</v>
      </c>
      <c r="E58" s="13" t="s">
        <v>7</v>
      </c>
      <c r="F58" s="1">
        <v>6100</v>
      </c>
      <c r="G58" s="9" t="s">
        <v>7</v>
      </c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6</v>
      </c>
      <c r="AO58" s="1">
        <v>8</v>
      </c>
      <c r="AP58" s="1">
        <v>7</v>
      </c>
      <c r="AQ58" s="1">
        <v>7</v>
      </c>
      <c r="AR58" s="1">
        <v>6</v>
      </c>
      <c r="AS58" s="1">
        <v>5</v>
      </c>
      <c r="AT58" s="1">
        <v>10</v>
      </c>
      <c r="AU58" s="1">
        <v>12</v>
      </c>
      <c r="AV58" s="1">
        <v>15</v>
      </c>
      <c r="AW58" s="1">
        <v>16</v>
      </c>
      <c r="AX58" s="1">
        <v>7</v>
      </c>
      <c r="AY58" s="1">
        <v>0</v>
      </c>
      <c r="AZ58" s="1"/>
      <c r="BA58" s="1"/>
      <c r="BB58" s="1"/>
      <c r="BC58" s="1"/>
    </row>
    <row r="59" spans="1:55" x14ac:dyDescent="0.25">
      <c r="A59" s="5">
        <f>DATE(($K$1-1),10,1)</f>
        <v>42278</v>
      </c>
      <c r="B59" s="13" t="s">
        <v>45</v>
      </c>
      <c r="C59" s="6">
        <f t="shared" si="1"/>
        <v>102</v>
      </c>
      <c r="D59" s="13" t="s">
        <v>51</v>
      </c>
      <c r="E59" s="13" t="s">
        <v>52</v>
      </c>
      <c r="F59" s="1">
        <v>6750</v>
      </c>
      <c r="G59" s="9" t="s">
        <v>6</v>
      </c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55</v>
      </c>
      <c r="AP59" s="1">
        <v>14</v>
      </c>
      <c r="AQ59" s="1">
        <v>12</v>
      </c>
      <c r="AR59" s="1">
        <v>9</v>
      </c>
      <c r="AS59" s="1">
        <v>3</v>
      </c>
      <c r="AT59" s="1">
        <v>2</v>
      </c>
      <c r="AU59" s="1">
        <v>1</v>
      </c>
      <c r="AV59" s="1">
        <v>3</v>
      </c>
      <c r="AW59" s="1">
        <v>0</v>
      </c>
      <c r="AX59" s="1">
        <v>0</v>
      </c>
      <c r="AY59" s="1">
        <v>1</v>
      </c>
      <c r="AZ59" s="1">
        <v>2</v>
      </c>
      <c r="BA59" s="1">
        <v>0</v>
      </c>
      <c r="BB59" s="1"/>
      <c r="BC59" s="1"/>
    </row>
    <row r="60" spans="1:55" x14ac:dyDescent="0.25">
      <c r="A60" s="5">
        <f>DATE(($K$1-1),10,1)</f>
        <v>42278</v>
      </c>
      <c r="B60" s="13" t="s">
        <v>45</v>
      </c>
      <c r="C60" s="6">
        <f t="shared" si="1"/>
        <v>88</v>
      </c>
      <c r="D60" s="13" t="s">
        <v>51</v>
      </c>
      <c r="E60" s="13" t="s">
        <v>52</v>
      </c>
      <c r="F60" s="1">
        <v>6750</v>
      </c>
      <c r="G60" s="9" t="s">
        <v>7</v>
      </c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8</v>
      </c>
      <c r="AQ60" s="1">
        <v>8</v>
      </c>
      <c r="AR60" s="1">
        <v>16</v>
      </c>
      <c r="AS60" s="1">
        <v>9</v>
      </c>
      <c r="AT60" s="1">
        <v>7</v>
      </c>
      <c r="AU60" s="1">
        <v>7</v>
      </c>
      <c r="AV60" s="1">
        <v>2</v>
      </c>
      <c r="AW60" s="1">
        <v>17</v>
      </c>
      <c r="AX60" s="1">
        <v>6</v>
      </c>
      <c r="AY60" s="1">
        <v>7</v>
      </c>
      <c r="AZ60" s="1">
        <v>1</v>
      </c>
      <c r="BA60" s="1">
        <v>0</v>
      </c>
      <c r="BB60" s="1"/>
      <c r="BC60" s="1"/>
    </row>
    <row r="61" spans="1:55" x14ac:dyDescent="0.25">
      <c r="A61" s="5">
        <f>DATE(($K$1-1),11,1)</f>
        <v>42309</v>
      </c>
      <c r="B61" s="13" t="s">
        <v>46</v>
      </c>
      <c r="C61" s="6">
        <f t="shared" si="1"/>
        <v>101</v>
      </c>
      <c r="D61" s="13" t="s">
        <v>51</v>
      </c>
      <c r="E61" s="13" t="s">
        <v>7</v>
      </c>
      <c r="F61" s="1">
        <v>7504</v>
      </c>
      <c r="G61" s="9" t="s">
        <v>6</v>
      </c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50</v>
      </c>
      <c r="AQ61" s="1">
        <v>10</v>
      </c>
      <c r="AR61" s="1">
        <v>16</v>
      </c>
      <c r="AS61" s="1">
        <v>8</v>
      </c>
      <c r="AT61" s="1">
        <v>5</v>
      </c>
      <c r="AU61" s="1">
        <v>1</v>
      </c>
      <c r="AV61" s="1">
        <v>6</v>
      </c>
      <c r="AW61" s="1">
        <v>3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25">
      <c r="A62" s="5">
        <f>DATE(($K$1-1),11,1)</f>
        <v>42309</v>
      </c>
      <c r="B62" s="13" t="s">
        <v>46</v>
      </c>
      <c r="C62" s="6">
        <f t="shared" si="1"/>
        <v>69</v>
      </c>
      <c r="D62" s="13" t="s">
        <v>51</v>
      </c>
      <c r="E62" s="13" t="s">
        <v>7</v>
      </c>
      <c r="F62" s="1">
        <v>7504</v>
      </c>
      <c r="G62" s="9" t="s">
        <v>7</v>
      </c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4</v>
      </c>
      <c r="AR62" s="1">
        <v>11</v>
      </c>
      <c r="AS62" s="1">
        <v>5</v>
      </c>
      <c r="AT62" s="1">
        <v>8</v>
      </c>
      <c r="AU62" s="1">
        <v>6</v>
      </c>
      <c r="AV62" s="1">
        <v>4</v>
      </c>
      <c r="AW62" s="1">
        <v>6</v>
      </c>
      <c r="AX62" s="1">
        <v>8</v>
      </c>
      <c r="AY62" s="1">
        <v>3</v>
      </c>
      <c r="AZ62" s="1">
        <v>5</v>
      </c>
      <c r="BA62" s="1">
        <v>9</v>
      </c>
      <c r="BB62" s="1">
        <v>0</v>
      </c>
      <c r="BC62" s="1"/>
    </row>
    <row r="63" spans="1:55" x14ac:dyDescent="0.25">
      <c r="A63" s="5">
        <f>DATE(($K$1-1),12,1)</f>
        <v>42339</v>
      </c>
      <c r="B63" s="13" t="s">
        <v>47</v>
      </c>
      <c r="C63" s="6">
        <f t="shared" si="1"/>
        <v>126</v>
      </c>
      <c r="D63" s="13" t="s">
        <v>50</v>
      </c>
      <c r="E63" s="13" t="s">
        <v>52</v>
      </c>
      <c r="F63" s="1">
        <v>4932</v>
      </c>
      <c r="G63" s="9" t="s">
        <v>6</v>
      </c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63</v>
      </c>
      <c r="AR63" s="1">
        <v>15</v>
      </c>
      <c r="AS63" s="1">
        <v>13</v>
      </c>
      <c r="AT63" s="1">
        <v>14</v>
      </c>
      <c r="AU63" s="1">
        <v>8</v>
      </c>
      <c r="AV63" s="1">
        <v>6</v>
      </c>
      <c r="AW63" s="1">
        <v>2</v>
      </c>
      <c r="AX63" s="1">
        <v>1</v>
      </c>
      <c r="AY63" s="1">
        <v>1</v>
      </c>
      <c r="AZ63" s="1">
        <v>0</v>
      </c>
      <c r="BA63" s="1">
        <v>1</v>
      </c>
      <c r="BB63" s="1">
        <v>2</v>
      </c>
      <c r="BC63" s="1">
        <v>0</v>
      </c>
    </row>
    <row r="64" spans="1:55" x14ac:dyDescent="0.25">
      <c r="A64" s="5">
        <f>DATE(($K$1-1),12,1)</f>
        <v>42339</v>
      </c>
      <c r="B64" s="13" t="s">
        <v>47</v>
      </c>
      <c r="C64" s="6">
        <f t="shared" si="1"/>
        <v>99</v>
      </c>
      <c r="D64" s="13" t="s">
        <v>50</v>
      </c>
      <c r="E64" s="13" t="s">
        <v>52</v>
      </c>
      <c r="F64" s="1">
        <v>4932</v>
      </c>
      <c r="G64" s="9" t="s">
        <v>7</v>
      </c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6</v>
      </c>
      <c r="AS64" s="1">
        <v>8</v>
      </c>
      <c r="AT64" s="1">
        <v>7</v>
      </c>
      <c r="AU64" s="1">
        <v>7</v>
      </c>
      <c r="AV64" s="1">
        <v>6</v>
      </c>
      <c r="AW64" s="1">
        <v>5</v>
      </c>
      <c r="AX64" s="1">
        <v>10</v>
      </c>
      <c r="AY64" s="1">
        <v>12</v>
      </c>
      <c r="AZ64" s="1">
        <v>15</v>
      </c>
      <c r="BA64" s="1">
        <v>16</v>
      </c>
      <c r="BB64" s="1">
        <v>7</v>
      </c>
      <c r="BC64" s="1">
        <v>0</v>
      </c>
    </row>
  </sheetData>
  <sortState ref="A5:BD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C26" sqref="C26"/>
    </sheetView>
  </sheetViews>
  <sheetFormatPr defaultRowHeight="13" x14ac:dyDescent="0.3"/>
  <cols>
    <col min="1" max="1" width="8.7265625" style="12"/>
    <col min="2" max="2" width="3.7265625" style="11" customWidth="1"/>
    <col min="3" max="16384" width="8.7265625" style="11"/>
  </cols>
  <sheetData>
    <row r="2" spans="1:3" x14ac:dyDescent="0.3">
      <c r="B2" s="11" t="s">
        <v>27</v>
      </c>
    </row>
    <row r="3" spans="1:3" x14ac:dyDescent="0.3">
      <c r="C3" s="11" t="s">
        <v>18</v>
      </c>
    </row>
    <row r="4" spans="1:3" x14ac:dyDescent="0.3">
      <c r="C4" s="11" t="s">
        <v>22</v>
      </c>
    </row>
    <row r="5" spans="1:3" x14ac:dyDescent="0.3">
      <c r="C5" s="11" t="s">
        <v>23</v>
      </c>
    </row>
    <row r="6" spans="1:3" x14ac:dyDescent="0.3">
      <c r="A6" s="12" t="s">
        <v>28</v>
      </c>
      <c r="C6" s="11" t="s">
        <v>19</v>
      </c>
    </row>
    <row r="7" spans="1:3" x14ac:dyDescent="0.3">
      <c r="A7" s="12" t="s">
        <v>28</v>
      </c>
      <c r="C7" s="11" t="s">
        <v>20</v>
      </c>
    </row>
    <row r="8" spans="1:3" x14ac:dyDescent="0.3">
      <c r="C8" s="11" t="s">
        <v>21</v>
      </c>
    </row>
    <row r="9" spans="1:3" x14ac:dyDescent="0.3">
      <c r="C9" s="11" t="s">
        <v>24</v>
      </c>
    </row>
    <row r="10" spans="1:3" x14ac:dyDescent="0.3">
      <c r="C10" s="11" t="s">
        <v>25</v>
      </c>
    </row>
    <row r="11" spans="1:3" x14ac:dyDescent="0.3">
      <c r="C11" s="1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a4data</vt:lpstr>
      <vt:lpstr>Variables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DJF</cp:lastModifiedBy>
  <cp:lastPrinted>2001-08-17T03:08:13Z</cp:lastPrinted>
  <dcterms:created xsi:type="dcterms:W3CDTF">2015-07-04T22:57:10Z</dcterms:created>
  <dcterms:modified xsi:type="dcterms:W3CDTF">2016-12-29T23:38:55Z</dcterms:modified>
</cp:coreProperties>
</file>